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김태교\Downloads\3. 제안서 DB작업\나슬 시스템\"/>
    </mc:Choice>
  </mc:AlternateContent>
  <bookViews>
    <workbookView xWindow="0" yWindow="0" windowWidth="28800" windowHeight="11970" tabRatio="906" activeTab="2"/>
  </bookViews>
  <sheets>
    <sheet name="1.1.제안펀드" sheetId="22" r:id="rId1"/>
    <sheet name="1.2.출자예상내역" sheetId="23" r:id="rId2"/>
    <sheet name="2.1.제안사 개요" sheetId="2" r:id="rId3"/>
    <sheet name="2.2.제안사 재무현황" sheetId="15" r:id="rId4"/>
    <sheet name="2.3.제안사 펀드현황" sheetId="6" r:id="rId5"/>
    <sheet name="2.4.제안사 투자현황" sheetId="9" r:id="rId6"/>
    <sheet name="3.1.참여인력 개요" sheetId="11" r:id="rId7"/>
    <sheet name="3.2.1.핵심운용인력 투자현황" sheetId="13" r:id="rId8"/>
    <sheet name="3.2.2.일반운용인력 투자현황" sheetId="29" r:id="rId9"/>
    <sheet name="3.3.참여인력 학력" sheetId="17" r:id="rId10"/>
    <sheet name="3.4.1.핵심운용인력 경력" sheetId="18" r:id="rId11"/>
    <sheet name="3.4.2.일반운용인력 경력" sheetId="30" r:id="rId12"/>
    <sheet name="4.1.펀드 거래" sheetId="28" r:id="rId13"/>
    <sheet name="4.2.펀드 인력변경 이력" sheetId="35" r:id="rId14"/>
  </sheets>
  <definedNames>
    <definedName name="_xlnm._FilterDatabase" localSheetId="5" hidden="1">'2.4.제안사 투자현황'!$D$4:$Y$960</definedName>
    <definedName name="_xlnm._FilterDatabase" localSheetId="6" hidden="1">'3.1.참여인력 개요'!$N$11:$O$12</definedName>
    <definedName name="_xlnm._FilterDatabase" localSheetId="7" hidden="1">'3.2.1.핵심운용인력 투자현황'!$E$4:$AE$500</definedName>
    <definedName name="_xlnm._FilterDatabase" localSheetId="8" hidden="1">'3.2.2.일반운용인력 투자현황'!$E$4:$AE$458</definedName>
    <definedName name="_xlnm._FilterDatabase" localSheetId="13" hidden="1">'4.2.펀드 인력변경 이력'!$A$1:$G$165</definedName>
    <definedName name="_xlnm.Print_Area" localSheetId="0">'1.1.제안펀드'!$F$3:$AM$11</definedName>
    <definedName name="_xlnm.Print_Area" localSheetId="1">'1.2.출자예상내역'!$D$4:$Q$51</definedName>
    <definedName name="_xlnm.Print_Area" localSheetId="2">'2.1.제안사 개요'!$C$3:$AJ$21</definedName>
    <definedName name="_xlnm.Print_Area" localSheetId="3">'2.2.제안사 재무현황'!$A$1:$Q$13</definedName>
    <definedName name="_xlnm.Print_Area" localSheetId="4">'2.3.제안사 펀드현황'!$B$2:$BN$200</definedName>
    <definedName name="_xlnm.Print_Area" localSheetId="5">'2.4.제안사 투자현황'!$D$3:$AA$1000</definedName>
    <definedName name="_xlnm.Print_Area" localSheetId="6">'3.1.참여인력 개요'!$A$1:$AC$200</definedName>
    <definedName name="_xlnm.Print_Area" localSheetId="7">'3.2.1.핵심운용인력 투자현황'!$B$1:$AJ$500</definedName>
    <definedName name="_xlnm.Print_Area" localSheetId="8">'3.2.2.일반운용인력 투자현황'!$A$1:$AJ$500</definedName>
    <definedName name="_xlnm.Print_Area" localSheetId="9">'3.3.참여인력 학력'!$E$3:$K$500</definedName>
    <definedName name="_xlnm.Print_Area" localSheetId="10">'3.4.1.핵심운용인력 경력'!$E$3:$O$500</definedName>
    <definedName name="_xlnm.Print_Area" localSheetId="11">'3.4.2.일반운용인력 경력'!$E$3:$O$500</definedName>
    <definedName name="_xlnm.Print_Area" localSheetId="12">'4.1.펀드 거래'!$A$1:$D$2000</definedName>
    <definedName name="_xlnm.Print_Area" localSheetId="13">'4.2.펀드 인력변경 이력'!$A$1:$G$165</definedName>
    <definedName name="_xlnm.Print_Titles" localSheetId="4">'2.3.제안사 펀드현황'!$D:$E,'2.3.제안사 펀드현황'!$3:$4</definedName>
    <definedName name="_xlnm.Print_Titles" localSheetId="5">'2.4.제안사 투자현황'!$3:$4</definedName>
    <definedName name="_xlnm.Print_Titles" localSheetId="6">'3.1.참여인력 개요'!$D:$F,'3.1.참여인력 개요'!$3:$4</definedName>
    <definedName name="_xlnm.Print_Titles" localSheetId="7">'3.2.1.핵심운용인력 투자현황'!$3:$4</definedName>
    <definedName name="_xlnm.Print_Titles" localSheetId="8">'3.2.2.일반운용인력 투자현황'!$3:$4</definedName>
    <definedName name="_xlnm.Print_Titles" localSheetId="9">'3.3.참여인력 학력'!$3:$4</definedName>
    <definedName name="_xlnm.Print_Titles" localSheetId="10">'3.4.1.핵심운용인력 경력'!$3:$4</definedName>
    <definedName name="_xlnm.Print_Titles" localSheetId="11">'3.4.2.일반운용인력 경력'!$3:$4</definedName>
    <definedName name="_xlnm.Print_Titles" localSheetId="12">'4.1.펀드 거래'!$1:$1</definedName>
    <definedName name="_xlnm.Print_Titles" localSheetId="13">'4.2.펀드 인력변경 이력'!$1:$1</definedName>
    <definedName name="경력구분">#REF!</definedName>
    <definedName name="동반투자자유형">#REF!</definedName>
    <definedName name="법인유형">#REF!</definedName>
    <definedName name="신산업분야">#REF!</definedName>
    <definedName name="여부">#REF!</definedName>
    <definedName name="운용사유형">#REF!</definedName>
    <definedName name="운용인력직무구분">#REF!</definedName>
    <definedName name="일반인력_경력">'3.4.2.일반운용인력 경력'!$E$11:$O$500</definedName>
    <definedName name="일반인력_투자현황">'3.2.2.일반운용인력 투자현황'!$E$11:$AJ$500</definedName>
    <definedName name="재직회사법인유형">#REF!</definedName>
    <definedName name="제안사_투자현황">'2.4.제안사 투자현황'!$D$11:$AB$1000</definedName>
    <definedName name="제안사_펀드현황">'2.3.제안사 펀드현황'!$D$11:$BN$200</definedName>
    <definedName name="제안서작성기준일">'1.1.제안펀드'!$F$11</definedName>
    <definedName name="주식및주식연계채권">#REF!</definedName>
    <definedName name="참여인력_개요">'3.1.참여인력 개요'!$D$11:$AC$200</definedName>
    <definedName name="참여인력구분">#REF!</definedName>
    <definedName name="참여인력투자법인유형">#REF!</definedName>
    <definedName name="출자예상내역">'1.2.출자예상내역'!$D$11:$P$50</definedName>
    <definedName name="출자자유형">#REF!</definedName>
    <definedName name="출자자확정구분">#REF!</definedName>
    <definedName name="투자계정구분">#REF!</definedName>
    <definedName name="투자유형">#REF!</definedName>
    <definedName name="펀드_거래">'4.1.펀드 거래'!$A$2:$D$2000</definedName>
    <definedName name="펀드_인력변경이력">'4.2.펀드 인력변경 이력'!$A$2:$E$165</definedName>
    <definedName name="펀드거래유형">#REF!</definedName>
    <definedName name="펀드법적유형">#REF!</definedName>
    <definedName name="펀드상태">#REF!</definedName>
    <definedName name="펀드유형">#REF!</definedName>
    <definedName name="펀드투자유형">#REF!</definedName>
    <definedName name="핵심인력_경력">'3.4.1.핵심운용인력 경력'!$E$11:$O$500</definedName>
    <definedName name="핵심인력_투자현황">'3.2.1.핵심운용인력 투자현황'!$E$11:$AJ$500</definedName>
    <definedName name="회수구분">#REF!</definedName>
    <definedName name="회수유형">#REF!</definedName>
  </definedNames>
  <calcPr calcId="162913"/>
</workbook>
</file>

<file path=xl/calcChain.xml><?xml version="1.0" encoding="utf-8"?>
<calcChain xmlns="http://schemas.openxmlformats.org/spreadsheetml/2006/main">
  <c r="L15" i="23" l="1"/>
  <c r="J14" i="23"/>
  <c r="I16" i="23" l="1"/>
  <c r="I17" i="23"/>
  <c r="I18" i="23"/>
  <c r="H17" i="23"/>
  <c r="H16" i="23"/>
  <c r="AB16" i="2" l="1"/>
  <c r="Z16" i="2"/>
  <c r="Y16" i="2"/>
  <c r="X16" i="2"/>
  <c r="W16" i="2"/>
  <c r="AA16" i="2" s="1"/>
  <c r="V16" i="2"/>
  <c r="U16" i="2"/>
  <c r="F3" i="35"/>
  <c r="G3" i="35"/>
  <c r="F4" i="35"/>
  <c r="G4" i="35"/>
  <c r="F5" i="35"/>
  <c r="G5" i="35"/>
  <c r="F6" i="35"/>
  <c r="G6" i="35"/>
  <c r="F7" i="35"/>
  <c r="G7" i="35"/>
  <c r="F8" i="35"/>
  <c r="G8" i="35"/>
  <c r="F9" i="35"/>
  <c r="G9" i="35"/>
  <c r="F10" i="35"/>
  <c r="G10" i="35"/>
  <c r="F11" i="35"/>
  <c r="G11" i="35"/>
  <c r="F12" i="35"/>
  <c r="G12" i="35"/>
  <c r="F13" i="35"/>
  <c r="G13" i="35"/>
  <c r="F14" i="35"/>
  <c r="G14" i="35"/>
  <c r="F15" i="35"/>
  <c r="G15" i="35"/>
  <c r="F16" i="35"/>
  <c r="G16" i="35"/>
  <c r="F17" i="35"/>
  <c r="G17" i="35"/>
  <c r="F18" i="35"/>
  <c r="G18" i="35"/>
  <c r="F19" i="35"/>
  <c r="G19" i="35"/>
  <c r="F20" i="35"/>
  <c r="G20" i="35"/>
  <c r="F21" i="35"/>
  <c r="G21" i="35"/>
  <c r="F22" i="35"/>
  <c r="G22" i="35"/>
  <c r="F23" i="35"/>
  <c r="G23" i="35"/>
  <c r="F24" i="35"/>
  <c r="G24" i="35"/>
  <c r="F25" i="35"/>
  <c r="G25" i="35"/>
  <c r="F26" i="35"/>
  <c r="G26" i="35"/>
  <c r="F27" i="35"/>
  <c r="G27" i="35"/>
  <c r="F28" i="35"/>
  <c r="G28" i="35"/>
  <c r="F29" i="35"/>
  <c r="G29" i="35"/>
  <c r="F30" i="35"/>
  <c r="G30" i="35"/>
  <c r="F31" i="35"/>
  <c r="G31" i="35"/>
  <c r="F32" i="35"/>
  <c r="G32" i="35"/>
  <c r="F33" i="35"/>
  <c r="G33" i="35"/>
  <c r="F34" i="35"/>
  <c r="G34" i="35"/>
  <c r="F35" i="35"/>
  <c r="G35" i="35"/>
  <c r="F36" i="35"/>
  <c r="G36" i="35"/>
  <c r="F37" i="35"/>
  <c r="G37" i="35"/>
  <c r="F38" i="35"/>
  <c r="G38" i="35"/>
  <c r="F39" i="35"/>
  <c r="G39" i="35"/>
  <c r="F40" i="35"/>
  <c r="G40" i="35"/>
  <c r="F41" i="35"/>
  <c r="G41" i="35"/>
  <c r="F42" i="35"/>
  <c r="G42" i="35"/>
  <c r="F43" i="35"/>
  <c r="G43" i="35"/>
  <c r="F44" i="35"/>
  <c r="G44" i="35"/>
  <c r="F45" i="35"/>
  <c r="G45" i="35"/>
  <c r="F46" i="35"/>
  <c r="G46" i="35"/>
  <c r="F47" i="35"/>
  <c r="G47" i="35"/>
  <c r="F48" i="35"/>
  <c r="G48" i="35"/>
  <c r="F49" i="35"/>
  <c r="G49" i="35"/>
  <c r="F50" i="35"/>
  <c r="G50" i="35"/>
  <c r="F51" i="35"/>
  <c r="G51" i="35"/>
  <c r="F52" i="35"/>
  <c r="G52" i="35"/>
  <c r="F53" i="35"/>
  <c r="G53" i="35"/>
  <c r="F54" i="35"/>
  <c r="G54" i="35"/>
  <c r="F55" i="35"/>
  <c r="G55" i="35"/>
  <c r="F56" i="35"/>
  <c r="G56" i="35"/>
  <c r="F57" i="35"/>
  <c r="G57" i="35"/>
  <c r="F58" i="35"/>
  <c r="G58" i="35"/>
  <c r="F59" i="35"/>
  <c r="G59" i="35"/>
  <c r="F60" i="35"/>
  <c r="G60" i="35"/>
  <c r="F61" i="35"/>
  <c r="G61" i="35"/>
  <c r="F62" i="35"/>
  <c r="G62" i="35"/>
  <c r="F63" i="35"/>
  <c r="G63" i="35"/>
  <c r="F64" i="35"/>
  <c r="G64" i="35"/>
  <c r="F65" i="35"/>
  <c r="G65" i="35"/>
  <c r="F66" i="35"/>
  <c r="G66" i="35"/>
  <c r="F67" i="35"/>
  <c r="G67" i="35"/>
  <c r="F68" i="35"/>
  <c r="G68" i="35"/>
  <c r="F69" i="35"/>
  <c r="G69" i="35"/>
  <c r="F70" i="35"/>
  <c r="G70" i="35"/>
  <c r="F71" i="35"/>
  <c r="G71" i="35"/>
  <c r="F72" i="35"/>
  <c r="G72" i="35"/>
  <c r="F73" i="35"/>
  <c r="G73" i="35"/>
  <c r="F74" i="35"/>
  <c r="G74" i="35"/>
  <c r="F75" i="35"/>
  <c r="G75" i="35"/>
  <c r="F76" i="35"/>
  <c r="G76" i="35"/>
  <c r="F77" i="35"/>
  <c r="G77" i="35"/>
  <c r="F78" i="35"/>
  <c r="G78" i="35"/>
  <c r="F79" i="35"/>
  <c r="G79" i="35"/>
  <c r="F80" i="35"/>
  <c r="G80" i="35"/>
  <c r="F81" i="35"/>
  <c r="G81" i="35"/>
  <c r="F82" i="35"/>
  <c r="G82" i="35"/>
  <c r="F83" i="35"/>
  <c r="G83" i="35"/>
  <c r="F84" i="35"/>
  <c r="G84" i="35"/>
  <c r="F85" i="35"/>
  <c r="G85" i="35"/>
  <c r="F86" i="35"/>
  <c r="G86" i="35"/>
  <c r="F87" i="35"/>
  <c r="G87" i="35"/>
  <c r="F88" i="35"/>
  <c r="G88" i="35"/>
  <c r="F89" i="35"/>
  <c r="G89" i="35"/>
  <c r="F90" i="35"/>
  <c r="G90" i="35"/>
  <c r="F91" i="35"/>
  <c r="G91" i="35"/>
  <c r="F92" i="35"/>
  <c r="G92" i="35"/>
  <c r="F93" i="35"/>
  <c r="G93" i="35"/>
  <c r="F94" i="35"/>
  <c r="G94" i="35"/>
  <c r="F95" i="35"/>
  <c r="G95" i="35"/>
  <c r="F96" i="35"/>
  <c r="G96" i="35"/>
  <c r="F97" i="35"/>
  <c r="G97" i="35"/>
  <c r="F98" i="35"/>
  <c r="G98" i="35"/>
  <c r="F99" i="35"/>
  <c r="G99" i="35"/>
  <c r="F100" i="35"/>
  <c r="G100" i="35"/>
  <c r="F101" i="35"/>
  <c r="G101" i="35"/>
  <c r="F102" i="35"/>
  <c r="G102" i="35"/>
  <c r="F103" i="35"/>
  <c r="G103" i="35"/>
  <c r="F104" i="35"/>
  <c r="G104" i="35"/>
  <c r="F105" i="35"/>
  <c r="G105" i="35"/>
  <c r="F106" i="35"/>
  <c r="G106" i="35"/>
  <c r="F107" i="35"/>
  <c r="G107" i="35"/>
  <c r="F108" i="35"/>
  <c r="G108" i="35"/>
  <c r="F109" i="35"/>
  <c r="G109" i="35"/>
  <c r="F110" i="35"/>
  <c r="G110" i="35"/>
  <c r="F111" i="35"/>
  <c r="G111" i="35"/>
  <c r="F112" i="35"/>
  <c r="G112" i="35"/>
  <c r="F113" i="35"/>
  <c r="G113" i="35"/>
  <c r="F114" i="35"/>
  <c r="G114" i="35"/>
  <c r="F115" i="35"/>
  <c r="G115" i="35"/>
  <c r="F116" i="35"/>
  <c r="G116" i="35"/>
  <c r="F117" i="35"/>
  <c r="G117" i="35"/>
  <c r="F118" i="35"/>
  <c r="G118" i="35"/>
  <c r="F119" i="35"/>
  <c r="G119" i="35"/>
  <c r="F120" i="35"/>
  <c r="G120" i="35"/>
  <c r="F121" i="35"/>
  <c r="G121" i="35"/>
  <c r="F122" i="35"/>
  <c r="G122" i="35"/>
  <c r="F123" i="35"/>
  <c r="G123" i="35"/>
  <c r="F124" i="35"/>
  <c r="G124" i="35"/>
  <c r="F125" i="35"/>
  <c r="G125" i="35"/>
  <c r="F126" i="35"/>
  <c r="G126" i="35"/>
  <c r="F127" i="35"/>
  <c r="G127" i="35"/>
  <c r="F128" i="35"/>
  <c r="G128" i="35"/>
  <c r="F129" i="35"/>
  <c r="G129" i="35"/>
  <c r="F130" i="35"/>
  <c r="G130" i="35"/>
  <c r="F131" i="35"/>
  <c r="G131" i="35"/>
  <c r="F132" i="35"/>
  <c r="G132" i="35"/>
  <c r="F133" i="35"/>
  <c r="G133" i="35"/>
  <c r="F134" i="35"/>
  <c r="G134" i="35"/>
  <c r="F135" i="35"/>
  <c r="G135" i="35"/>
  <c r="F136" i="35"/>
  <c r="G136" i="35"/>
  <c r="F137" i="35"/>
  <c r="G137" i="35"/>
  <c r="F138" i="35"/>
  <c r="G138" i="35"/>
  <c r="F139" i="35"/>
  <c r="G139" i="35"/>
  <c r="F140" i="35"/>
  <c r="G140" i="35"/>
  <c r="F141" i="35"/>
  <c r="G141" i="35"/>
  <c r="F142" i="35"/>
  <c r="G142" i="35"/>
  <c r="F143" i="35"/>
  <c r="G143" i="35"/>
  <c r="F144" i="35"/>
  <c r="G144" i="35"/>
  <c r="F145" i="35"/>
  <c r="G145" i="35"/>
  <c r="F146" i="35"/>
  <c r="G146" i="35"/>
  <c r="F147" i="35"/>
  <c r="G147" i="35"/>
  <c r="F148" i="35"/>
  <c r="G148" i="35"/>
  <c r="F149" i="35"/>
  <c r="G149" i="35"/>
  <c r="F150" i="35"/>
  <c r="G150" i="35"/>
  <c r="F151" i="35"/>
  <c r="G151" i="35"/>
  <c r="F152" i="35"/>
  <c r="G152" i="35"/>
  <c r="F153" i="35"/>
  <c r="G153" i="35"/>
  <c r="F154" i="35"/>
  <c r="G154" i="35"/>
  <c r="F155" i="35"/>
  <c r="G155" i="35"/>
  <c r="F156" i="35"/>
  <c r="G156" i="35"/>
  <c r="F157" i="35"/>
  <c r="G157" i="35"/>
  <c r="F158" i="35"/>
  <c r="G158" i="35"/>
  <c r="F159" i="35"/>
  <c r="G159" i="35"/>
  <c r="F160" i="35"/>
  <c r="G160" i="35"/>
  <c r="F161" i="35"/>
  <c r="G161" i="35"/>
  <c r="F162" i="35"/>
  <c r="G162" i="35"/>
  <c r="F163" i="35"/>
  <c r="G163" i="35"/>
  <c r="F164" i="35"/>
  <c r="G164" i="35"/>
  <c r="F165" i="35"/>
  <c r="G165" i="35"/>
  <c r="AM500" i="29"/>
  <c r="AM499" i="29"/>
  <c r="AM498" i="29"/>
  <c r="AM497" i="29"/>
  <c r="AM496" i="29"/>
  <c r="AM495" i="29"/>
  <c r="AM494" i="29"/>
  <c r="AM493" i="29"/>
  <c r="AM492" i="29"/>
  <c r="AM491" i="29"/>
  <c r="AM490" i="29"/>
  <c r="AM489" i="29"/>
  <c r="AM488" i="29"/>
  <c r="AM487" i="29"/>
  <c r="AM486" i="29"/>
  <c r="AM485" i="29"/>
  <c r="AM484" i="29"/>
  <c r="AM483" i="29"/>
  <c r="AM482" i="29"/>
  <c r="AM481" i="29"/>
  <c r="AM480" i="29"/>
  <c r="AM479" i="29"/>
  <c r="AM478" i="29"/>
  <c r="AM477" i="29"/>
  <c r="AM476" i="29"/>
  <c r="AM475" i="29"/>
  <c r="AM474" i="29"/>
  <c r="AM473" i="29"/>
  <c r="AM472" i="29"/>
  <c r="AM471" i="29"/>
  <c r="AM470" i="29"/>
  <c r="AM469" i="29"/>
  <c r="AM468" i="29"/>
  <c r="AM467" i="29"/>
  <c r="AM466" i="29"/>
  <c r="AM465" i="29"/>
  <c r="AM464" i="29"/>
  <c r="AM463" i="29"/>
  <c r="AM462" i="29"/>
  <c r="AM461" i="29"/>
  <c r="AM460" i="29"/>
  <c r="AM459" i="29"/>
  <c r="AM458" i="29"/>
  <c r="AM457" i="29"/>
  <c r="AM456" i="29"/>
  <c r="AM455" i="29"/>
  <c r="AM454" i="29"/>
  <c r="AM453" i="29"/>
  <c r="AM452" i="29"/>
  <c r="AM451" i="29"/>
  <c r="AM450" i="29"/>
  <c r="AM449" i="29"/>
  <c r="AM448" i="29"/>
  <c r="AM447" i="29"/>
  <c r="AM446" i="29"/>
  <c r="AM445" i="29"/>
  <c r="AM444" i="29"/>
  <c r="AM443" i="29"/>
  <c r="AM442" i="29"/>
  <c r="AM441" i="29"/>
  <c r="AM440" i="29"/>
  <c r="AM439" i="29"/>
  <c r="AM438" i="29"/>
  <c r="AM437" i="29"/>
  <c r="AM436" i="29"/>
  <c r="AM435" i="29"/>
  <c r="AM434" i="29"/>
  <c r="AM433" i="29"/>
  <c r="AM432" i="29"/>
  <c r="AM431" i="29"/>
  <c r="AM430" i="29"/>
  <c r="AM429" i="29"/>
  <c r="AM428" i="29"/>
  <c r="AM427" i="29"/>
  <c r="AM426" i="29"/>
  <c r="AM425" i="29"/>
  <c r="AM424" i="29"/>
  <c r="AM423" i="29"/>
  <c r="AM422" i="29"/>
  <c r="AM421" i="29"/>
  <c r="AM420" i="29"/>
  <c r="AM419" i="29"/>
  <c r="AM418" i="29"/>
  <c r="AM417" i="29"/>
  <c r="AM416" i="29"/>
  <c r="AM415" i="29"/>
  <c r="AM414" i="29"/>
  <c r="AM413" i="29"/>
  <c r="AM412" i="29"/>
  <c r="AM411" i="29"/>
  <c r="AM410" i="29"/>
  <c r="AM409" i="29"/>
  <c r="AM408" i="29"/>
  <c r="AM407" i="29"/>
  <c r="AM406" i="29"/>
  <c r="AM405" i="29"/>
  <c r="AM404" i="29"/>
  <c r="AM403" i="29"/>
  <c r="AM402" i="29"/>
  <c r="AM401" i="29"/>
  <c r="AM400" i="29"/>
  <c r="AM399" i="29"/>
  <c r="AM398" i="29"/>
  <c r="AM397" i="29"/>
  <c r="AM396" i="29"/>
  <c r="AM395" i="29"/>
  <c r="AM394" i="29"/>
  <c r="AM393" i="29"/>
  <c r="AM392" i="29"/>
  <c r="AM391" i="29"/>
  <c r="AM390" i="29"/>
  <c r="AM389" i="29"/>
  <c r="AM388" i="29"/>
  <c r="AM387" i="29"/>
  <c r="AM386" i="29"/>
  <c r="AM385" i="29"/>
  <c r="AM384" i="29"/>
  <c r="AM383" i="29"/>
  <c r="AM382" i="29"/>
  <c r="AM381" i="29"/>
  <c r="AM380" i="29"/>
  <c r="AM379" i="29"/>
  <c r="AM378" i="29"/>
  <c r="AM377" i="29"/>
  <c r="AM376" i="29"/>
  <c r="AM375" i="29"/>
  <c r="AM374" i="29"/>
  <c r="AM373" i="29"/>
  <c r="AM372" i="29"/>
  <c r="AM371" i="29"/>
  <c r="AM370" i="29"/>
  <c r="AM369" i="29"/>
  <c r="AM368" i="29"/>
  <c r="AM367" i="29"/>
  <c r="AM366" i="29"/>
  <c r="AM365" i="29"/>
  <c r="AM364" i="29"/>
  <c r="AM363" i="29"/>
  <c r="AM362" i="29"/>
  <c r="AM361" i="29"/>
  <c r="AM360" i="29"/>
  <c r="AM359" i="29"/>
  <c r="AM358" i="29"/>
  <c r="AM357" i="29"/>
  <c r="AM356" i="29"/>
  <c r="AM355" i="29"/>
  <c r="AM354" i="29"/>
  <c r="AM353" i="29"/>
  <c r="AM352" i="29"/>
  <c r="AM351" i="29"/>
  <c r="AM350" i="29"/>
  <c r="AM349" i="29"/>
  <c r="AM348" i="29"/>
  <c r="AM347" i="29"/>
  <c r="AM346" i="29"/>
  <c r="AM345" i="29"/>
  <c r="AM344" i="29"/>
  <c r="AM343" i="29"/>
  <c r="AM342" i="29"/>
  <c r="AM341" i="29"/>
  <c r="AM340" i="29"/>
  <c r="AM339" i="29"/>
  <c r="AM338" i="29"/>
  <c r="AM337" i="29"/>
  <c r="AM336" i="29"/>
  <c r="AM335" i="29"/>
  <c r="AM334" i="29"/>
  <c r="AM333" i="29"/>
  <c r="AM332" i="29"/>
  <c r="AM331" i="29"/>
  <c r="AM330" i="29"/>
  <c r="AM329" i="29"/>
  <c r="AM328" i="29"/>
  <c r="AM327" i="29"/>
  <c r="AM326" i="29"/>
  <c r="AM325" i="29"/>
  <c r="AM324" i="29"/>
  <c r="AM323" i="29"/>
  <c r="AM322" i="29"/>
  <c r="AM321" i="29"/>
  <c r="AM320" i="29"/>
  <c r="AM319" i="29"/>
  <c r="AM318" i="29"/>
  <c r="AM317" i="29"/>
  <c r="AM316" i="29"/>
  <c r="AM315" i="29"/>
  <c r="AM314" i="29"/>
  <c r="AM313" i="29"/>
  <c r="AM312" i="29"/>
  <c r="AM311" i="29"/>
  <c r="AM310" i="29"/>
  <c r="AM309" i="29"/>
  <c r="AM308" i="29"/>
  <c r="AM307" i="29"/>
  <c r="AM306" i="29"/>
  <c r="AM305" i="29"/>
  <c r="AM304" i="29"/>
  <c r="AM303" i="29"/>
  <c r="AM302" i="29"/>
  <c r="AM301" i="29"/>
  <c r="AM300" i="29"/>
  <c r="AM299" i="29"/>
  <c r="AM298" i="29"/>
  <c r="AM297" i="29"/>
  <c r="AM296" i="29"/>
  <c r="AM295" i="29"/>
  <c r="AM294" i="29"/>
  <c r="AM293" i="29"/>
  <c r="AM292" i="29"/>
  <c r="AM291" i="29"/>
  <c r="AM290" i="29"/>
  <c r="AM289" i="29"/>
  <c r="AM288" i="29"/>
  <c r="AM287" i="29"/>
  <c r="AM286" i="29"/>
  <c r="AM285" i="29"/>
  <c r="AM284" i="29"/>
  <c r="AM283" i="29"/>
  <c r="AM282" i="29"/>
  <c r="AM281" i="29"/>
  <c r="AM280" i="29"/>
  <c r="AM279" i="29"/>
  <c r="AM278" i="29"/>
  <c r="AM277" i="29"/>
  <c r="AM276" i="29"/>
  <c r="AM275" i="29"/>
  <c r="AM274" i="29"/>
  <c r="AM273" i="29"/>
  <c r="AM272" i="29"/>
  <c r="AM271" i="29"/>
  <c r="AM270" i="29"/>
  <c r="AM269" i="29"/>
  <c r="AM268" i="29"/>
  <c r="AM267" i="29"/>
  <c r="AM266" i="29"/>
  <c r="AM265" i="29"/>
  <c r="AM264" i="29"/>
  <c r="AM263" i="29"/>
  <c r="AM262" i="29"/>
  <c r="AM261" i="29"/>
  <c r="AM260" i="29"/>
  <c r="AM259" i="29"/>
  <c r="AM258" i="29"/>
  <c r="AM257" i="29"/>
  <c r="AM256" i="29"/>
  <c r="AM255" i="29"/>
  <c r="AM254" i="29"/>
  <c r="AM253" i="29"/>
  <c r="AM252" i="29"/>
  <c r="AM251" i="29"/>
  <c r="AM250" i="29"/>
  <c r="AM249" i="29"/>
  <c r="AM248" i="29"/>
  <c r="AM247" i="29"/>
  <c r="AM246" i="29"/>
  <c r="AM245" i="29"/>
  <c r="AM244" i="29"/>
  <c r="AM243" i="29"/>
  <c r="AM242" i="29"/>
  <c r="AM241" i="29"/>
  <c r="AM240" i="29"/>
  <c r="AM239" i="29"/>
  <c r="AM238" i="29"/>
  <c r="AM237" i="29"/>
  <c r="AM236" i="29"/>
  <c r="AM235" i="29"/>
  <c r="AM234" i="29"/>
  <c r="AM233" i="29"/>
  <c r="AM232" i="29"/>
  <c r="AM231" i="29"/>
  <c r="AM230" i="29"/>
  <c r="AM229" i="29"/>
  <c r="AM228" i="29"/>
  <c r="AM227" i="29"/>
  <c r="AM226" i="29"/>
  <c r="AM225" i="29"/>
  <c r="AM224" i="29"/>
  <c r="AM223" i="29"/>
  <c r="AM222" i="29"/>
  <c r="AM221" i="29"/>
  <c r="AM220" i="29"/>
  <c r="AM219" i="29"/>
  <c r="AM218" i="29"/>
  <c r="AM217" i="29"/>
  <c r="AM216" i="29"/>
  <c r="AM215" i="29"/>
  <c r="AM214" i="29"/>
  <c r="AM213" i="29"/>
  <c r="AM212" i="29"/>
  <c r="AM211" i="29"/>
  <c r="AM210" i="29"/>
  <c r="AM209" i="29"/>
  <c r="AM208" i="29"/>
  <c r="AM207" i="29"/>
  <c r="AM206" i="29"/>
  <c r="AM205" i="29"/>
  <c r="AM204" i="29"/>
  <c r="AM203" i="29"/>
  <c r="AM202" i="29"/>
  <c r="AM201" i="29"/>
  <c r="AM200" i="29"/>
  <c r="AM199" i="29"/>
  <c r="AM198" i="29"/>
  <c r="AM197" i="29"/>
  <c r="AM196" i="29"/>
  <c r="AM195" i="29"/>
  <c r="AM194" i="29"/>
  <c r="AM193" i="29"/>
  <c r="AM192" i="29"/>
  <c r="AM191" i="29"/>
  <c r="AM190" i="29"/>
  <c r="AM189" i="29"/>
  <c r="AM188" i="29"/>
  <c r="AM187" i="29"/>
  <c r="AM186" i="29"/>
  <c r="AM185" i="29"/>
  <c r="AM184" i="29"/>
  <c r="AM183" i="29"/>
  <c r="AM182" i="29"/>
  <c r="AM181" i="29"/>
  <c r="AM180" i="29"/>
  <c r="AM179" i="29"/>
  <c r="AM178" i="29"/>
  <c r="AM177" i="29"/>
  <c r="AM176" i="29"/>
  <c r="AM175" i="29"/>
  <c r="AM174" i="29"/>
  <c r="AM173" i="29"/>
  <c r="AM172" i="29"/>
  <c r="AM171" i="29"/>
  <c r="AM170" i="29"/>
  <c r="AM169" i="29"/>
  <c r="AM168" i="29"/>
  <c r="AM167" i="29"/>
  <c r="AM166" i="29"/>
  <c r="AM165" i="29"/>
  <c r="AM164" i="29"/>
  <c r="AM163" i="29"/>
  <c r="AM162" i="29"/>
  <c r="AM161" i="29"/>
  <c r="AM160" i="29"/>
  <c r="AM159" i="29"/>
  <c r="AM158" i="29"/>
  <c r="AM157" i="29"/>
  <c r="AM156" i="29"/>
  <c r="AM155" i="29"/>
  <c r="AM154" i="29"/>
  <c r="AM153" i="29"/>
  <c r="AM152" i="29"/>
  <c r="AM151" i="29"/>
  <c r="AM150" i="29"/>
  <c r="AM149" i="29"/>
  <c r="AM148" i="29"/>
  <c r="AM147" i="29"/>
  <c r="AM146" i="29"/>
  <c r="AM145" i="29"/>
  <c r="AM144" i="29"/>
  <c r="AM143" i="29"/>
  <c r="AM142" i="29"/>
  <c r="AM141" i="29"/>
  <c r="AM140" i="29"/>
  <c r="AM139" i="29"/>
  <c r="AM138" i="29"/>
  <c r="AM137" i="29"/>
  <c r="AM136" i="29"/>
  <c r="AM135" i="29"/>
  <c r="AM134" i="29"/>
  <c r="AM133" i="29"/>
  <c r="AM132" i="29"/>
  <c r="AM131" i="29"/>
  <c r="AM130" i="29"/>
  <c r="AM129" i="29"/>
  <c r="AM128" i="29"/>
  <c r="AM127" i="29"/>
  <c r="AM126" i="29"/>
  <c r="AM125" i="29"/>
  <c r="AM124" i="29"/>
  <c r="AM123" i="29"/>
  <c r="AM122" i="29"/>
  <c r="AM121" i="29"/>
  <c r="AM120" i="29"/>
  <c r="AM119" i="29"/>
  <c r="AM118" i="29"/>
  <c r="AM117" i="29"/>
  <c r="AM116" i="29"/>
  <c r="AM115" i="29"/>
  <c r="AM114" i="29"/>
  <c r="AM113" i="29"/>
  <c r="AM112" i="29"/>
  <c r="AM111" i="29"/>
  <c r="AM110" i="29"/>
  <c r="AM109" i="29"/>
  <c r="AM108" i="29"/>
  <c r="AM107" i="29"/>
  <c r="AM106" i="29"/>
  <c r="AM105" i="29"/>
  <c r="AM104" i="29"/>
  <c r="AM103" i="29"/>
  <c r="AM102" i="29"/>
  <c r="AM101" i="29"/>
  <c r="AM100" i="29"/>
  <c r="AM99" i="29"/>
  <c r="AM98" i="29"/>
  <c r="AM97" i="29"/>
  <c r="AM96" i="29"/>
  <c r="AM95" i="29"/>
  <c r="AM94" i="29"/>
  <c r="AM93" i="29"/>
  <c r="AM92" i="29"/>
  <c r="AM91" i="29"/>
  <c r="AM90" i="29"/>
  <c r="AM89" i="29"/>
  <c r="AM88" i="29"/>
  <c r="AM87" i="29"/>
  <c r="AM86" i="29"/>
  <c r="AM85" i="29"/>
  <c r="AM84" i="29"/>
  <c r="AM83" i="29"/>
  <c r="AM82" i="29"/>
  <c r="AM81" i="29"/>
  <c r="AM80" i="29"/>
  <c r="AM79" i="29"/>
  <c r="AM78" i="29"/>
  <c r="AM77" i="29"/>
  <c r="AM76" i="29"/>
  <c r="AM75" i="29"/>
  <c r="AM74" i="29"/>
  <c r="AM73" i="29"/>
  <c r="AM72" i="29"/>
  <c r="AM71" i="29"/>
  <c r="AM70" i="29"/>
  <c r="AM69" i="29"/>
  <c r="AM68" i="29"/>
  <c r="AM67" i="29"/>
  <c r="AM66" i="29"/>
  <c r="AM65" i="29"/>
  <c r="AM64" i="29"/>
  <c r="AM63" i="29"/>
  <c r="AM62" i="29"/>
  <c r="AM61" i="29"/>
  <c r="AM60" i="29"/>
  <c r="AM59" i="29"/>
  <c r="AM58" i="29"/>
  <c r="AM57" i="29"/>
  <c r="AM56" i="29"/>
  <c r="AM55" i="29"/>
  <c r="AM54" i="29"/>
  <c r="AM53" i="29"/>
  <c r="AM52" i="29"/>
  <c r="AM51" i="29"/>
  <c r="AM50" i="29"/>
  <c r="AM49" i="29"/>
  <c r="AM48" i="29"/>
  <c r="AM47" i="29"/>
  <c r="AM46" i="29"/>
  <c r="AM45" i="29"/>
  <c r="AM44" i="29"/>
  <c r="AM43" i="29"/>
  <c r="AM42" i="29"/>
  <c r="AM41" i="29"/>
  <c r="AM40" i="29"/>
  <c r="AM39" i="29"/>
  <c r="AM38" i="29"/>
  <c r="AM37" i="29"/>
  <c r="AM36" i="29"/>
  <c r="AM35" i="29"/>
  <c r="AM34" i="29"/>
  <c r="AM33" i="29"/>
  <c r="AM32" i="29"/>
  <c r="AM31" i="29"/>
  <c r="AM30" i="29"/>
  <c r="AM29" i="29"/>
  <c r="AM28" i="29"/>
  <c r="AM27" i="29"/>
  <c r="AM26" i="29"/>
  <c r="AM25" i="29"/>
  <c r="AM24" i="29"/>
  <c r="AM23" i="29"/>
  <c r="AM22" i="29"/>
  <c r="AM21" i="29"/>
  <c r="AM20" i="29"/>
  <c r="AM19" i="29"/>
  <c r="AM18" i="29"/>
  <c r="AM17" i="29"/>
  <c r="AM16" i="29"/>
  <c r="AM15" i="29"/>
  <c r="AM14" i="29"/>
  <c r="AM13" i="29"/>
  <c r="AM12" i="29"/>
  <c r="AM11" i="29"/>
  <c r="AM15" i="13"/>
  <c r="AM16" i="13"/>
  <c r="AM17" i="13"/>
  <c r="AM18" i="13"/>
  <c r="AM19" i="13"/>
  <c r="AM20" i="13"/>
  <c r="AM21" i="13"/>
  <c r="AM22" i="13"/>
  <c r="AM23" i="13"/>
  <c r="AM24" i="13"/>
  <c r="AM25" i="13"/>
  <c r="AM26" i="13"/>
  <c r="AM27" i="13"/>
  <c r="AM28" i="13"/>
  <c r="AM29" i="13"/>
  <c r="AM30" i="13"/>
  <c r="AM31" i="13"/>
  <c r="AM32" i="13"/>
  <c r="AM33" i="13"/>
  <c r="AM34" i="13"/>
  <c r="AM35" i="13"/>
  <c r="AM36" i="13"/>
  <c r="AM37" i="13"/>
  <c r="AM38" i="13"/>
  <c r="AM39" i="13"/>
  <c r="AM40" i="13"/>
  <c r="AM41" i="13"/>
  <c r="AM42" i="13"/>
  <c r="AM43" i="13"/>
  <c r="AM44" i="13"/>
  <c r="AM45" i="13"/>
  <c r="AM46" i="13"/>
  <c r="AM47" i="13"/>
  <c r="AM48" i="13"/>
  <c r="AM49" i="13"/>
  <c r="AM50" i="13"/>
  <c r="AM51" i="13"/>
  <c r="AM52" i="13"/>
  <c r="AM53" i="13"/>
  <c r="AM54" i="13"/>
  <c r="AM55" i="13"/>
  <c r="AM56" i="13"/>
  <c r="AM57" i="13"/>
  <c r="AM58" i="13"/>
  <c r="AM59" i="13"/>
  <c r="AM60" i="13"/>
  <c r="AM61" i="13"/>
  <c r="AM62" i="13"/>
  <c r="AM63" i="13"/>
  <c r="AM64" i="13"/>
  <c r="AM65" i="13"/>
  <c r="AM66" i="13"/>
  <c r="AM67" i="13"/>
  <c r="AM68" i="13"/>
  <c r="AM69" i="13"/>
  <c r="AM70" i="13"/>
  <c r="AM71" i="13"/>
  <c r="AM72" i="13"/>
  <c r="AM73" i="13"/>
  <c r="AM74" i="13"/>
  <c r="AM75" i="13"/>
  <c r="AM76" i="13"/>
  <c r="AM77" i="13"/>
  <c r="AM78" i="13"/>
  <c r="AM79" i="13"/>
  <c r="AM80" i="13"/>
  <c r="AM81" i="13"/>
  <c r="AM82" i="13"/>
  <c r="AM83" i="13"/>
  <c r="AM84" i="13"/>
  <c r="AM85" i="13"/>
  <c r="AM86" i="13"/>
  <c r="AM87" i="13"/>
  <c r="AM88" i="13"/>
  <c r="AM89" i="13"/>
  <c r="AM90" i="13"/>
  <c r="AM91" i="13"/>
  <c r="AM92" i="13"/>
  <c r="AM93" i="13"/>
  <c r="AM94" i="13"/>
  <c r="AM95" i="13"/>
  <c r="AM96" i="13"/>
  <c r="AM97" i="13"/>
  <c r="AM98" i="13"/>
  <c r="AM99" i="13"/>
  <c r="AM100" i="13"/>
  <c r="AM101" i="13"/>
  <c r="AM102" i="13"/>
  <c r="AM103" i="13"/>
  <c r="AM104" i="13"/>
  <c r="AM105" i="13"/>
  <c r="AM106" i="13"/>
  <c r="AM107" i="13"/>
  <c r="AM108" i="13"/>
  <c r="AM109" i="13"/>
  <c r="AM110" i="13"/>
  <c r="AM111" i="13"/>
  <c r="AM112" i="13"/>
  <c r="AM113" i="13"/>
  <c r="AM114" i="13"/>
  <c r="AM115" i="13"/>
  <c r="AM116" i="13"/>
  <c r="AM117" i="13"/>
  <c r="AM118" i="13"/>
  <c r="AM119" i="13"/>
  <c r="AM120" i="13"/>
  <c r="AM121" i="13"/>
  <c r="AM122" i="13"/>
  <c r="AM123" i="13"/>
  <c r="AM124" i="13"/>
  <c r="AM125" i="13"/>
  <c r="AM126" i="13"/>
  <c r="AM127" i="13"/>
  <c r="AM128" i="13"/>
  <c r="AM129" i="13"/>
  <c r="AM130" i="13"/>
  <c r="AM131" i="13"/>
  <c r="AM132" i="13"/>
  <c r="AM133" i="13"/>
  <c r="AM134" i="13"/>
  <c r="AM135" i="13"/>
  <c r="AM136" i="13"/>
  <c r="AM137" i="13"/>
  <c r="AM138" i="13"/>
  <c r="AM139" i="13"/>
  <c r="AM140" i="13"/>
  <c r="AM141" i="13"/>
  <c r="AM142" i="13"/>
  <c r="AM143" i="13"/>
  <c r="AM144" i="13"/>
  <c r="AM145" i="13"/>
  <c r="AM146" i="13"/>
  <c r="AM147" i="13"/>
  <c r="AM148" i="13"/>
  <c r="AM149" i="13"/>
  <c r="AM150" i="13"/>
  <c r="AM151" i="13"/>
  <c r="AM152" i="13"/>
  <c r="AM153" i="13"/>
  <c r="AM154" i="13"/>
  <c r="AM155" i="13"/>
  <c r="AM156" i="13"/>
  <c r="AM157" i="13"/>
  <c r="AM158" i="13"/>
  <c r="AM159" i="13"/>
  <c r="AM160" i="13"/>
  <c r="AM161" i="13"/>
  <c r="AM162" i="13"/>
  <c r="AM163" i="13"/>
  <c r="AM164" i="13"/>
  <c r="AM165" i="13"/>
  <c r="AM166" i="13"/>
  <c r="AM167" i="13"/>
  <c r="AM168" i="13"/>
  <c r="AM169" i="13"/>
  <c r="AM170" i="13"/>
  <c r="AM171" i="13"/>
  <c r="AM172" i="13"/>
  <c r="AM173" i="13"/>
  <c r="AM174" i="13"/>
  <c r="AM175" i="13"/>
  <c r="AM176" i="13"/>
  <c r="AM177" i="13"/>
  <c r="AM178" i="13"/>
  <c r="AM179" i="13"/>
  <c r="AM180" i="13"/>
  <c r="AM181" i="13"/>
  <c r="AM182" i="13"/>
  <c r="AM183" i="13"/>
  <c r="AM184" i="13"/>
  <c r="AM185" i="13"/>
  <c r="AM186" i="13"/>
  <c r="AM187" i="13"/>
  <c r="AM188" i="13"/>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M219" i="13"/>
  <c r="AM220" i="13"/>
  <c r="AM221" i="13"/>
  <c r="AM222" i="13"/>
  <c r="AM223" i="13"/>
  <c r="AM224" i="13"/>
  <c r="AM225" i="13"/>
  <c r="AM226" i="13"/>
  <c r="AM227" i="13"/>
  <c r="AM228" i="13"/>
  <c r="AM229" i="13"/>
  <c r="AM230" i="13"/>
  <c r="AM231" i="13"/>
  <c r="AM232" i="13"/>
  <c r="AM233" i="13"/>
  <c r="AM234" i="13"/>
  <c r="AM235" i="13"/>
  <c r="AM236" i="13"/>
  <c r="AM237" i="13"/>
  <c r="AM238" i="13"/>
  <c r="AM239" i="13"/>
  <c r="AM240" i="13"/>
  <c r="AM241" i="13"/>
  <c r="AM242" i="13"/>
  <c r="AM243" i="13"/>
  <c r="AM244" i="13"/>
  <c r="AM245" i="13"/>
  <c r="AM246" i="13"/>
  <c r="AM247" i="13"/>
  <c r="AM248" i="13"/>
  <c r="AM249" i="13"/>
  <c r="AM250" i="13"/>
  <c r="AM251" i="13"/>
  <c r="AM252" i="13"/>
  <c r="AM253" i="13"/>
  <c r="AM254" i="13"/>
  <c r="AM255" i="13"/>
  <c r="AM256" i="13"/>
  <c r="AM257" i="13"/>
  <c r="AM258" i="13"/>
  <c r="AM259" i="13"/>
  <c r="AM260" i="13"/>
  <c r="AM261" i="13"/>
  <c r="AM262" i="13"/>
  <c r="AM263" i="13"/>
  <c r="AM264" i="13"/>
  <c r="AM265" i="13"/>
  <c r="AM266" i="13"/>
  <c r="AM267" i="13"/>
  <c r="AM268" i="13"/>
  <c r="AM269" i="13"/>
  <c r="AM270" i="13"/>
  <c r="AM271" i="13"/>
  <c r="AM272" i="13"/>
  <c r="AM273" i="13"/>
  <c r="AM274" i="13"/>
  <c r="AM275" i="13"/>
  <c r="AM276" i="13"/>
  <c r="AM277" i="13"/>
  <c r="AM278" i="13"/>
  <c r="AM279" i="13"/>
  <c r="AM280" i="13"/>
  <c r="AM281" i="13"/>
  <c r="AM282" i="13"/>
  <c r="AM283" i="13"/>
  <c r="AM284" i="13"/>
  <c r="AM285" i="13"/>
  <c r="AM286" i="13"/>
  <c r="AM287" i="13"/>
  <c r="AM288" i="13"/>
  <c r="AM289" i="13"/>
  <c r="AM290" i="13"/>
  <c r="AM291" i="13"/>
  <c r="AM292" i="13"/>
  <c r="AM293" i="13"/>
  <c r="AM294" i="13"/>
  <c r="AM295" i="13"/>
  <c r="AM296" i="13"/>
  <c r="AM297" i="13"/>
  <c r="AM298" i="13"/>
  <c r="AM299" i="13"/>
  <c r="AM300" i="13"/>
  <c r="AM301" i="13"/>
  <c r="AM302" i="13"/>
  <c r="AM303" i="13"/>
  <c r="AM304" i="13"/>
  <c r="AM305" i="13"/>
  <c r="AM306" i="13"/>
  <c r="AM307" i="13"/>
  <c r="AM308" i="13"/>
  <c r="AM309" i="13"/>
  <c r="AM310" i="13"/>
  <c r="AM311" i="13"/>
  <c r="AM312" i="13"/>
  <c r="AM313" i="13"/>
  <c r="AM314" i="13"/>
  <c r="AM315" i="13"/>
  <c r="AM316" i="13"/>
  <c r="AM317" i="13"/>
  <c r="AM318" i="13"/>
  <c r="AM319" i="13"/>
  <c r="AM320" i="13"/>
  <c r="AM321" i="13"/>
  <c r="AM322" i="13"/>
  <c r="AM323" i="13"/>
  <c r="AM324" i="13"/>
  <c r="AM325" i="13"/>
  <c r="AM326" i="13"/>
  <c r="AM327" i="13"/>
  <c r="AM328" i="13"/>
  <c r="AM329" i="13"/>
  <c r="AM330" i="13"/>
  <c r="AM331" i="13"/>
  <c r="AM332" i="13"/>
  <c r="AM333" i="13"/>
  <c r="AM334" i="13"/>
  <c r="AM335" i="13"/>
  <c r="AM336" i="13"/>
  <c r="AM337" i="13"/>
  <c r="AM338" i="13"/>
  <c r="AM339" i="13"/>
  <c r="AM340" i="13"/>
  <c r="AM341" i="13"/>
  <c r="AM342" i="13"/>
  <c r="AM343" i="13"/>
  <c r="AM344" i="13"/>
  <c r="AM345" i="13"/>
  <c r="AM346" i="13"/>
  <c r="AM347" i="13"/>
  <c r="AM348" i="13"/>
  <c r="AM349" i="13"/>
  <c r="AM350" i="13"/>
  <c r="AM351" i="13"/>
  <c r="AM352" i="13"/>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M403" i="13"/>
  <c r="AM404" i="13"/>
  <c r="AM405" i="13"/>
  <c r="AM406" i="13"/>
  <c r="AM407" i="13"/>
  <c r="AM408" i="13"/>
  <c r="AM409" i="13"/>
  <c r="AM410" i="13"/>
  <c r="AM411" i="13"/>
  <c r="AM412" i="13"/>
  <c r="AM413" i="13"/>
  <c r="AM414" i="13"/>
  <c r="AM415" i="13"/>
  <c r="AM416" i="13"/>
  <c r="AM417" i="13"/>
  <c r="AM418" i="13"/>
  <c r="AM419" i="13"/>
  <c r="AM420" i="13"/>
  <c r="AM421" i="13"/>
  <c r="AM422" i="13"/>
  <c r="AM423" i="13"/>
  <c r="AM424" i="13"/>
  <c r="AM425" i="13"/>
  <c r="AM426" i="13"/>
  <c r="AM427" i="13"/>
  <c r="AM428" i="13"/>
  <c r="AM429" i="13"/>
  <c r="AM430" i="13"/>
  <c r="AM431" i="13"/>
  <c r="AM432" i="13"/>
  <c r="AM433" i="13"/>
  <c r="AM434" i="13"/>
  <c r="AM435" i="13"/>
  <c r="AM436" i="13"/>
  <c r="AM437" i="13"/>
  <c r="AM438" i="13"/>
  <c r="AM439" i="13"/>
  <c r="AM440" i="13"/>
  <c r="AM441" i="13"/>
  <c r="AM442" i="13"/>
  <c r="AM443" i="13"/>
  <c r="AM444" i="13"/>
  <c r="AM445" i="13"/>
  <c r="AM446" i="13"/>
  <c r="AM447" i="13"/>
  <c r="AM448" i="13"/>
  <c r="AM449" i="13"/>
  <c r="AM450" i="13"/>
  <c r="AM451" i="13"/>
  <c r="AM452" i="13"/>
  <c r="AM453" i="13"/>
  <c r="AM454" i="13"/>
  <c r="AM455" i="13"/>
  <c r="AM456" i="13"/>
  <c r="AM457" i="13"/>
  <c r="AM458" i="13"/>
  <c r="AM459" i="13"/>
  <c r="AM460" i="13"/>
  <c r="AM461" i="13"/>
  <c r="AM462" i="13"/>
  <c r="AM463" i="13"/>
  <c r="AM464" i="13"/>
  <c r="AM465" i="13"/>
  <c r="AM466" i="13"/>
  <c r="AM467" i="13"/>
  <c r="AM468" i="13"/>
  <c r="AM469" i="13"/>
  <c r="AM470" i="13"/>
  <c r="AM471" i="13"/>
  <c r="AM472" i="13"/>
  <c r="AM473" i="13"/>
  <c r="AM474" i="13"/>
  <c r="AM475" i="13"/>
  <c r="AM476" i="13"/>
  <c r="AM477" i="13"/>
  <c r="AM478" i="13"/>
  <c r="AM479" i="13"/>
  <c r="AM480" i="13"/>
  <c r="AM481" i="13"/>
  <c r="AM482" i="13"/>
  <c r="AM483" i="13"/>
  <c r="AM484" i="13"/>
  <c r="AM485" i="13"/>
  <c r="AM486" i="13"/>
  <c r="AM487" i="13"/>
  <c r="AM488" i="13"/>
  <c r="AM489" i="13"/>
  <c r="AM490" i="13"/>
  <c r="AM491" i="13"/>
  <c r="AM492" i="13"/>
  <c r="AM493" i="13"/>
  <c r="AM494" i="13"/>
  <c r="AM495" i="13"/>
  <c r="AM496" i="13"/>
  <c r="AM497" i="13"/>
  <c r="AM498" i="13"/>
  <c r="AM499" i="13"/>
  <c r="AM500" i="13"/>
  <c r="AM14" i="13"/>
  <c r="AM13" i="13"/>
  <c r="AM11" i="13"/>
  <c r="AM12" i="13"/>
  <c r="AD1000" i="9"/>
  <c r="AD999" i="9"/>
  <c r="AD998" i="9"/>
  <c r="AD997" i="9"/>
  <c r="AD996" i="9"/>
  <c r="AD995" i="9"/>
  <c r="AD994" i="9"/>
  <c r="AD993" i="9"/>
  <c r="AD992" i="9"/>
  <c r="AD991" i="9"/>
  <c r="AD990" i="9"/>
  <c r="AD989" i="9"/>
  <c r="AD988" i="9"/>
  <c r="AD987" i="9"/>
  <c r="AD986" i="9"/>
  <c r="AD985" i="9"/>
  <c r="AD984" i="9"/>
  <c r="AD983" i="9"/>
  <c r="AD982" i="9"/>
  <c r="AD981" i="9"/>
  <c r="AD980" i="9"/>
  <c r="AD979" i="9"/>
  <c r="AD978" i="9"/>
  <c r="AD977" i="9"/>
  <c r="AD976" i="9"/>
  <c r="AD975" i="9"/>
  <c r="AD974" i="9"/>
  <c r="AD973" i="9"/>
  <c r="AD972" i="9"/>
  <c r="AD971" i="9"/>
  <c r="AD970" i="9"/>
  <c r="AD969"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8" i="9"/>
  <c r="AD867" i="9"/>
  <c r="AD866"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20" i="9"/>
  <c r="AD719" i="9"/>
  <c r="AD718" i="9"/>
  <c r="AD717" i="9"/>
  <c r="AD716" i="9"/>
  <c r="AD715" i="9"/>
  <c r="AD714" i="9"/>
  <c r="AD713" i="9"/>
  <c r="AD712" i="9"/>
  <c r="AD711" i="9"/>
  <c r="AD710" i="9"/>
  <c r="AD709" i="9"/>
  <c r="AD708" i="9"/>
  <c r="AD707" i="9"/>
  <c r="AD706" i="9"/>
  <c r="AD705" i="9"/>
  <c r="AD704" i="9"/>
  <c r="AD703"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42" i="9"/>
  <c r="AD641" i="9"/>
  <c r="AD640" i="9"/>
  <c r="AD639" i="9"/>
  <c r="AD638" i="9"/>
  <c r="AD637" i="9"/>
  <c r="AD636" i="9"/>
  <c r="AD635"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19" i="9"/>
  <c r="AD18" i="9"/>
  <c r="AD17" i="9"/>
  <c r="AD16" i="9"/>
  <c r="AD15" i="9"/>
  <c r="AD14" i="9"/>
  <c r="AD13" i="9"/>
  <c r="AD12" i="9"/>
  <c r="AD11" i="9"/>
  <c r="AX14" i="6" l="1"/>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X65" i="6"/>
  <c r="AX66" i="6"/>
  <c r="AX67" i="6"/>
  <c r="AX68" i="6"/>
  <c r="AX69" i="6"/>
  <c r="AX70" i="6"/>
  <c r="AX71" i="6"/>
  <c r="AX72" i="6"/>
  <c r="AX73" i="6"/>
  <c r="AX74" i="6"/>
  <c r="AX75" i="6"/>
  <c r="AX76" i="6"/>
  <c r="AX77" i="6"/>
  <c r="AX78" i="6"/>
  <c r="AX79" i="6"/>
  <c r="AX80" i="6"/>
  <c r="AX81" i="6"/>
  <c r="AX82" i="6"/>
  <c r="AX83" i="6"/>
  <c r="AX84" i="6"/>
  <c r="AX85" i="6"/>
  <c r="AX86" i="6"/>
  <c r="AX87" i="6"/>
  <c r="AX88" i="6"/>
  <c r="AX89" i="6"/>
  <c r="AX90" i="6"/>
  <c r="AX91" i="6"/>
  <c r="AX92" i="6"/>
  <c r="AX93" i="6"/>
  <c r="AX94" i="6"/>
  <c r="AX95" i="6"/>
  <c r="AX96" i="6"/>
  <c r="AX97" i="6"/>
  <c r="AX98" i="6"/>
  <c r="AX99" i="6"/>
  <c r="AX100" i="6"/>
  <c r="AX101" i="6"/>
  <c r="AX102" i="6"/>
  <c r="AX103" i="6"/>
  <c r="AX104" i="6"/>
  <c r="AX105" i="6"/>
  <c r="AX106" i="6"/>
  <c r="AX107" i="6"/>
  <c r="AX108" i="6"/>
  <c r="AX109" i="6"/>
  <c r="AX110" i="6"/>
  <c r="AX111" i="6"/>
  <c r="AX112" i="6"/>
  <c r="AX113" i="6"/>
  <c r="AX114" i="6"/>
  <c r="AX115" i="6"/>
  <c r="AX116" i="6"/>
  <c r="AX117" i="6"/>
  <c r="AX118" i="6"/>
  <c r="AX119" i="6"/>
  <c r="AX120" i="6"/>
  <c r="AX121" i="6"/>
  <c r="AX122" i="6"/>
  <c r="AX123" i="6"/>
  <c r="AX124" i="6"/>
  <c r="AX125" i="6"/>
  <c r="AX126" i="6"/>
  <c r="AX127" i="6"/>
  <c r="AX128" i="6"/>
  <c r="AX129" i="6"/>
  <c r="AX130" i="6"/>
  <c r="AX131" i="6"/>
  <c r="AX132" i="6"/>
  <c r="AX133" i="6"/>
  <c r="AX134" i="6"/>
  <c r="AX135" i="6"/>
  <c r="AX136" i="6"/>
  <c r="AX137" i="6"/>
  <c r="AX138" i="6"/>
  <c r="AX139" i="6"/>
  <c r="AX140" i="6"/>
  <c r="AX141" i="6"/>
  <c r="AX142" i="6"/>
  <c r="AX143" i="6"/>
  <c r="AX144" i="6"/>
  <c r="AX145" i="6"/>
  <c r="AX146" i="6"/>
  <c r="AX147" i="6"/>
  <c r="AX148" i="6"/>
  <c r="AX149" i="6"/>
  <c r="AX150" i="6"/>
  <c r="AX151" i="6"/>
  <c r="AX152" i="6"/>
  <c r="AX153" i="6"/>
  <c r="AX154" i="6"/>
  <c r="AX155" i="6"/>
  <c r="AX156" i="6"/>
  <c r="AX157" i="6"/>
  <c r="AX158" i="6"/>
  <c r="AX159" i="6"/>
  <c r="AX160" i="6"/>
  <c r="AX161" i="6"/>
  <c r="AX162" i="6"/>
  <c r="AX163" i="6"/>
  <c r="AX164" i="6"/>
  <c r="AX165" i="6"/>
  <c r="AX166" i="6"/>
  <c r="AX167" i="6"/>
  <c r="AX168" i="6"/>
  <c r="AX169" i="6"/>
  <c r="AX170" i="6"/>
  <c r="AX171" i="6"/>
  <c r="AX172" i="6"/>
  <c r="AX173" i="6"/>
  <c r="AX174" i="6"/>
  <c r="AX175" i="6"/>
  <c r="AX176" i="6"/>
  <c r="AX177" i="6"/>
  <c r="AX178" i="6"/>
  <c r="AX179" i="6"/>
  <c r="AX180" i="6"/>
  <c r="AX181" i="6"/>
  <c r="AX182" i="6"/>
  <c r="AX183" i="6"/>
  <c r="AX184" i="6"/>
  <c r="AX185" i="6"/>
  <c r="AX186" i="6"/>
  <c r="AX187" i="6"/>
  <c r="AX188" i="6"/>
  <c r="AX189" i="6"/>
  <c r="AX190" i="6"/>
  <c r="AX191" i="6"/>
  <c r="AX192" i="6"/>
  <c r="AX193" i="6"/>
  <c r="AX194" i="6"/>
  <c r="AX195" i="6"/>
  <c r="AX196" i="6"/>
  <c r="AX197" i="6"/>
  <c r="AX198" i="6"/>
  <c r="AX199" i="6"/>
  <c r="AX200" i="6"/>
  <c r="AW200" i="6" l="1"/>
  <c r="AV200" i="6"/>
  <c r="AW199" i="6"/>
  <c r="AV199" i="6"/>
  <c r="AW198" i="6"/>
  <c r="AV198" i="6"/>
  <c r="AW197" i="6"/>
  <c r="AV197" i="6"/>
  <c r="AW196" i="6"/>
  <c r="AV196" i="6"/>
  <c r="AW195" i="6"/>
  <c r="AV195" i="6"/>
  <c r="AW194" i="6"/>
  <c r="AV194" i="6"/>
  <c r="AW193" i="6"/>
  <c r="AV193" i="6"/>
  <c r="AW192" i="6"/>
  <c r="AV192" i="6"/>
  <c r="AW191" i="6"/>
  <c r="AV191" i="6"/>
  <c r="AW190" i="6"/>
  <c r="AV190" i="6"/>
  <c r="AW189" i="6"/>
  <c r="AV189" i="6"/>
  <c r="AW188" i="6"/>
  <c r="AV188" i="6"/>
  <c r="AW187" i="6"/>
  <c r="AV187" i="6"/>
  <c r="AW186" i="6"/>
  <c r="AV186" i="6"/>
  <c r="AW185" i="6"/>
  <c r="AV185" i="6"/>
  <c r="AW184" i="6"/>
  <c r="AV184" i="6"/>
  <c r="AW183" i="6"/>
  <c r="AV183" i="6"/>
  <c r="AW182" i="6"/>
  <c r="AV182" i="6"/>
  <c r="AW181" i="6"/>
  <c r="AV181" i="6"/>
  <c r="AW180" i="6"/>
  <c r="AV180" i="6"/>
  <c r="AW179" i="6"/>
  <c r="AV179" i="6"/>
  <c r="AW178" i="6"/>
  <c r="AV178" i="6"/>
  <c r="AW177" i="6"/>
  <c r="AV177" i="6"/>
  <c r="AW176" i="6"/>
  <c r="AV176" i="6"/>
  <c r="AW175" i="6"/>
  <c r="AV175" i="6"/>
  <c r="AW174" i="6"/>
  <c r="AV174" i="6"/>
  <c r="AW173" i="6"/>
  <c r="AV173" i="6"/>
  <c r="AW172" i="6"/>
  <c r="AV172" i="6"/>
  <c r="AW171" i="6"/>
  <c r="AV171" i="6"/>
  <c r="AW170" i="6"/>
  <c r="AV170" i="6"/>
  <c r="AW169" i="6"/>
  <c r="AV169" i="6"/>
  <c r="AW168" i="6"/>
  <c r="AV168" i="6"/>
  <c r="AW167" i="6"/>
  <c r="AV167" i="6"/>
  <c r="AW166" i="6"/>
  <c r="AV166" i="6"/>
  <c r="AW165" i="6"/>
  <c r="AV165" i="6"/>
  <c r="AW164" i="6"/>
  <c r="AV164" i="6"/>
  <c r="AW163" i="6"/>
  <c r="AV163" i="6"/>
  <c r="AW162" i="6"/>
  <c r="AV162" i="6"/>
  <c r="AW161" i="6"/>
  <c r="AV161" i="6"/>
  <c r="AW160" i="6"/>
  <c r="AV160" i="6"/>
  <c r="AW159" i="6"/>
  <c r="AV159" i="6"/>
  <c r="AW158" i="6"/>
  <c r="AV158" i="6"/>
  <c r="AW157" i="6"/>
  <c r="AV157" i="6"/>
  <c r="AW156" i="6"/>
  <c r="AV156" i="6"/>
  <c r="AW155" i="6"/>
  <c r="AV155" i="6"/>
  <c r="AW154" i="6"/>
  <c r="AV154" i="6"/>
  <c r="AW153" i="6"/>
  <c r="AV153" i="6"/>
  <c r="AW152" i="6"/>
  <c r="AV152" i="6"/>
  <c r="AW151" i="6"/>
  <c r="AV151" i="6"/>
  <c r="AW150" i="6"/>
  <c r="AV150" i="6"/>
  <c r="AW149" i="6"/>
  <c r="AV149" i="6"/>
  <c r="AW148" i="6"/>
  <c r="AV148" i="6"/>
  <c r="AW147" i="6"/>
  <c r="AV147" i="6"/>
  <c r="AW146" i="6"/>
  <c r="AV146" i="6"/>
  <c r="AW145" i="6"/>
  <c r="AV145" i="6"/>
  <c r="AW144" i="6"/>
  <c r="AV144" i="6"/>
  <c r="AW143" i="6"/>
  <c r="AV143" i="6"/>
  <c r="AW142" i="6"/>
  <c r="AV142" i="6"/>
  <c r="AW141" i="6"/>
  <c r="AV141" i="6"/>
  <c r="AW140" i="6"/>
  <c r="AV140" i="6"/>
  <c r="AW139" i="6"/>
  <c r="AV139" i="6"/>
  <c r="AW138" i="6"/>
  <c r="AV138" i="6"/>
  <c r="AW137" i="6"/>
  <c r="AV137" i="6"/>
  <c r="AW136" i="6"/>
  <c r="AV136" i="6"/>
  <c r="AW135" i="6"/>
  <c r="AV135" i="6"/>
  <c r="AW134" i="6"/>
  <c r="AV134" i="6"/>
  <c r="AW133" i="6"/>
  <c r="AV133" i="6"/>
  <c r="AW132" i="6"/>
  <c r="AV132" i="6"/>
  <c r="AW131" i="6"/>
  <c r="AV131" i="6"/>
  <c r="AW130" i="6"/>
  <c r="AV130" i="6"/>
  <c r="AW129" i="6"/>
  <c r="AV129" i="6"/>
  <c r="AW128" i="6"/>
  <c r="AV128" i="6"/>
  <c r="AW127" i="6"/>
  <c r="AV127" i="6"/>
  <c r="AW126" i="6"/>
  <c r="AV126" i="6"/>
  <c r="AW125" i="6"/>
  <c r="AV125" i="6"/>
  <c r="AW124" i="6"/>
  <c r="AV124" i="6"/>
  <c r="AW123" i="6"/>
  <c r="AV123" i="6"/>
  <c r="AW122" i="6"/>
  <c r="AV122" i="6"/>
  <c r="AW121" i="6"/>
  <c r="AV121" i="6"/>
  <c r="AW120" i="6"/>
  <c r="AV120" i="6"/>
  <c r="AW119" i="6"/>
  <c r="AV119" i="6"/>
  <c r="AW118" i="6"/>
  <c r="AV118" i="6"/>
  <c r="AW117" i="6"/>
  <c r="AV117" i="6"/>
  <c r="AW116" i="6"/>
  <c r="AV116" i="6"/>
  <c r="AW115" i="6"/>
  <c r="AV115" i="6"/>
  <c r="AW114" i="6"/>
  <c r="AV114" i="6"/>
  <c r="AW113" i="6"/>
  <c r="AV113" i="6"/>
  <c r="AW112" i="6"/>
  <c r="AV112" i="6"/>
  <c r="AW111" i="6"/>
  <c r="AV111" i="6"/>
  <c r="AW110" i="6"/>
  <c r="AV110" i="6"/>
  <c r="AW109" i="6"/>
  <c r="AV109" i="6"/>
  <c r="AW108" i="6"/>
  <c r="AV108" i="6"/>
  <c r="AW107" i="6"/>
  <c r="AV107" i="6"/>
  <c r="AW106" i="6"/>
  <c r="AV106" i="6"/>
  <c r="AW105" i="6"/>
  <c r="AV105" i="6"/>
  <c r="AW104" i="6"/>
  <c r="AV104" i="6"/>
  <c r="AW103" i="6"/>
  <c r="AV103" i="6"/>
  <c r="AW102" i="6"/>
  <c r="AV102" i="6"/>
  <c r="AW101" i="6"/>
  <c r="AV101" i="6"/>
  <c r="AW100" i="6"/>
  <c r="AV100" i="6"/>
  <c r="AW99" i="6"/>
  <c r="AV99" i="6"/>
  <c r="AW98" i="6"/>
  <c r="AV98" i="6"/>
  <c r="AW97" i="6"/>
  <c r="AV97" i="6"/>
  <c r="AW96" i="6"/>
  <c r="AV96" i="6"/>
  <c r="AW95" i="6"/>
  <c r="AV95" i="6"/>
  <c r="AW94" i="6"/>
  <c r="AV94" i="6"/>
  <c r="AW93" i="6"/>
  <c r="AV93" i="6"/>
  <c r="AW92" i="6"/>
  <c r="AV92" i="6"/>
  <c r="AW91" i="6"/>
  <c r="AV91" i="6"/>
  <c r="AW90" i="6"/>
  <c r="AV90" i="6"/>
  <c r="AW89" i="6"/>
  <c r="AV89" i="6"/>
  <c r="AW88" i="6"/>
  <c r="AV88" i="6"/>
  <c r="AW87" i="6"/>
  <c r="AV87" i="6"/>
  <c r="AW86" i="6"/>
  <c r="AV86" i="6"/>
  <c r="AW85" i="6"/>
  <c r="AV85" i="6"/>
  <c r="AW84" i="6"/>
  <c r="AV84" i="6"/>
  <c r="AW83" i="6"/>
  <c r="AV83" i="6"/>
  <c r="AW82" i="6"/>
  <c r="AV82" i="6"/>
  <c r="AW81" i="6"/>
  <c r="AV81" i="6"/>
  <c r="AW80" i="6"/>
  <c r="AV80" i="6"/>
  <c r="AW79" i="6"/>
  <c r="AV79" i="6"/>
  <c r="AW78" i="6"/>
  <c r="AV78" i="6"/>
  <c r="AW77" i="6"/>
  <c r="AV77" i="6"/>
  <c r="AW76" i="6"/>
  <c r="AV76" i="6"/>
  <c r="AW75" i="6"/>
  <c r="AV75" i="6"/>
  <c r="AW74" i="6"/>
  <c r="AV74" i="6"/>
  <c r="AW73" i="6"/>
  <c r="AV73" i="6"/>
  <c r="AW72" i="6"/>
  <c r="AV72" i="6"/>
  <c r="AW71" i="6"/>
  <c r="AV71" i="6"/>
  <c r="AW70" i="6"/>
  <c r="AV70" i="6"/>
  <c r="AW69" i="6"/>
  <c r="AV69" i="6"/>
  <c r="AW68" i="6"/>
  <c r="AV68" i="6"/>
  <c r="AW67" i="6"/>
  <c r="AV67" i="6"/>
  <c r="AW66" i="6"/>
  <c r="AV66" i="6"/>
  <c r="AW65" i="6"/>
  <c r="AV65" i="6"/>
  <c r="AW64" i="6"/>
  <c r="AV64" i="6"/>
  <c r="AW63" i="6"/>
  <c r="AV63" i="6"/>
  <c r="AW62" i="6"/>
  <c r="AV62" i="6"/>
  <c r="AW61" i="6"/>
  <c r="AV61" i="6"/>
  <c r="AW60" i="6"/>
  <c r="AV60" i="6"/>
  <c r="AW59" i="6"/>
  <c r="AV59" i="6"/>
  <c r="AW58" i="6"/>
  <c r="AV58" i="6"/>
  <c r="AW57" i="6"/>
  <c r="AV57" i="6"/>
  <c r="AW56" i="6"/>
  <c r="AV56" i="6"/>
  <c r="AW55" i="6"/>
  <c r="AV55" i="6"/>
  <c r="AW54" i="6"/>
  <c r="AV54" i="6"/>
  <c r="AW53" i="6"/>
  <c r="AV53" i="6"/>
  <c r="AW52" i="6"/>
  <c r="AV52" i="6"/>
  <c r="AW51" i="6"/>
  <c r="AV51" i="6"/>
  <c r="AW50" i="6"/>
  <c r="AV50" i="6"/>
  <c r="AW49" i="6"/>
  <c r="AV49" i="6"/>
  <c r="AW48" i="6"/>
  <c r="AV48" i="6"/>
  <c r="AW47" i="6"/>
  <c r="AV47" i="6"/>
  <c r="AW46" i="6"/>
  <c r="AV46" i="6"/>
  <c r="AW45" i="6"/>
  <c r="AV45" i="6"/>
  <c r="AW44" i="6"/>
  <c r="AV44" i="6"/>
  <c r="AW43" i="6"/>
  <c r="AV43" i="6"/>
  <c r="AW42" i="6"/>
  <c r="AV42" i="6"/>
  <c r="AW41" i="6"/>
  <c r="AV41" i="6"/>
  <c r="AW40" i="6"/>
  <c r="AV40" i="6"/>
  <c r="AW39" i="6"/>
  <c r="AV39" i="6"/>
  <c r="AW38" i="6"/>
  <c r="AV38" i="6"/>
  <c r="AW37" i="6"/>
  <c r="AV37" i="6"/>
  <c r="AW36" i="6"/>
  <c r="AV36" i="6"/>
  <c r="AW35" i="6"/>
  <c r="AV35" i="6"/>
  <c r="AW34" i="6"/>
  <c r="AV34" i="6"/>
  <c r="AW33" i="6"/>
  <c r="AV33" i="6"/>
  <c r="AW32" i="6"/>
  <c r="AV32" i="6"/>
  <c r="AW31" i="6"/>
  <c r="AV31" i="6"/>
  <c r="AW30" i="6"/>
  <c r="AV30" i="6"/>
  <c r="AW29" i="6"/>
  <c r="AV29" i="6"/>
  <c r="AW28" i="6"/>
  <c r="AV28" i="6"/>
  <c r="AW27" i="6"/>
  <c r="AV27" i="6"/>
  <c r="AW26" i="6"/>
  <c r="AV26" i="6"/>
  <c r="AW25" i="6"/>
  <c r="AV25" i="6"/>
  <c r="AW24" i="6"/>
  <c r="AV24" i="6"/>
  <c r="AW23" i="6"/>
  <c r="AV23" i="6"/>
  <c r="AW22" i="6"/>
  <c r="AV22" i="6"/>
  <c r="AW21" i="6"/>
  <c r="AV21" i="6"/>
  <c r="AW20" i="6"/>
  <c r="AV20" i="6"/>
  <c r="AW19" i="6"/>
  <c r="AV19" i="6"/>
  <c r="AW18" i="6"/>
  <c r="AV18" i="6"/>
  <c r="AW17" i="6"/>
  <c r="AV17" i="6"/>
  <c r="AW16" i="6"/>
  <c r="AV16" i="6"/>
  <c r="AW15" i="6"/>
  <c r="AV15" i="6"/>
  <c r="AW14" i="6"/>
  <c r="AV14" i="6"/>
  <c r="R16" i="11" l="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Z11" i="11"/>
  <c r="F500" i="18" l="1"/>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500" i="17"/>
  <c r="F499" i="17"/>
  <c r="F498" i="17"/>
  <c r="F497" i="17"/>
  <c r="F496" i="17"/>
  <c r="F495" i="17"/>
  <c r="F494" i="17"/>
  <c r="F493" i="17"/>
  <c r="F492" i="17"/>
  <c r="F491" i="17"/>
  <c r="F490" i="17"/>
  <c r="F489" i="17"/>
  <c r="F488" i="17"/>
  <c r="F487" i="17"/>
  <c r="F486" i="17"/>
  <c r="F485" i="17"/>
  <c r="F484" i="17"/>
  <c r="F483" i="17"/>
  <c r="F482" i="17"/>
  <c r="F481" i="17"/>
  <c r="F480" i="17"/>
  <c r="F479" i="17"/>
  <c r="F478" i="17"/>
  <c r="F477" i="17"/>
  <c r="F476" i="17"/>
  <c r="F475" i="17"/>
  <c r="F474" i="17"/>
  <c r="F473" i="17"/>
  <c r="F472" i="17"/>
  <c r="F471" i="17"/>
  <c r="F470" i="17"/>
  <c r="F469" i="17"/>
  <c r="F468" i="17"/>
  <c r="F467" i="17"/>
  <c r="F466" i="17"/>
  <c r="F465" i="17"/>
  <c r="F464" i="17"/>
  <c r="F463" i="17"/>
  <c r="F462" i="17"/>
  <c r="F461" i="17"/>
  <c r="F460" i="17"/>
  <c r="F459" i="17"/>
  <c r="F458" i="17"/>
  <c r="F457" i="17"/>
  <c r="F456" i="17"/>
  <c r="F455" i="17"/>
  <c r="F454" i="17"/>
  <c r="F453" i="17"/>
  <c r="F452" i="17"/>
  <c r="F451" i="17"/>
  <c r="F450" i="17"/>
  <c r="F449" i="17"/>
  <c r="F448" i="17"/>
  <c r="F447" i="17"/>
  <c r="F446" i="17"/>
  <c r="F445" i="17"/>
  <c r="F444" i="17"/>
  <c r="F443" i="17"/>
  <c r="F442" i="17"/>
  <c r="F441" i="17"/>
  <c r="F440" i="17"/>
  <c r="F439" i="17"/>
  <c r="F438" i="17"/>
  <c r="F437" i="17"/>
  <c r="F436" i="17"/>
  <c r="F435" i="17"/>
  <c r="F434" i="17"/>
  <c r="F433" i="17"/>
  <c r="F432" i="17"/>
  <c r="F431" i="17"/>
  <c r="F430" i="17"/>
  <c r="F429" i="17"/>
  <c r="F428" i="17"/>
  <c r="F427" i="17"/>
  <c r="F426" i="17"/>
  <c r="F425" i="17"/>
  <c r="F424" i="17"/>
  <c r="F423" i="17"/>
  <c r="F422" i="17"/>
  <c r="F421" i="17"/>
  <c r="F420" i="17"/>
  <c r="F419" i="17"/>
  <c r="F418" i="17"/>
  <c r="F417" i="17"/>
  <c r="F416" i="17"/>
  <c r="F415" i="17"/>
  <c r="F414" i="17"/>
  <c r="F413" i="17"/>
  <c r="F412" i="17"/>
  <c r="F411" i="17"/>
  <c r="F410" i="17"/>
  <c r="F409" i="17"/>
  <c r="F408" i="17"/>
  <c r="F407" i="17"/>
  <c r="F406" i="17"/>
  <c r="F405" i="17"/>
  <c r="F404" i="17"/>
  <c r="F403" i="17"/>
  <c r="F402" i="17"/>
  <c r="F401" i="17"/>
  <c r="F400" i="17"/>
  <c r="F399" i="17"/>
  <c r="F398" i="17"/>
  <c r="F397" i="17"/>
  <c r="F396" i="17"/>
  <c r="F395" i="17"/>
  <c r="F394" i="17"/>
  <c r="F393" i="17"/>
  <c r="F392" i="17"/>
  <c r="F391" i="17"/>
  <c r="F390" i="17"/>
  <c r="F389" i="17"/>
  <c r="F388" i="17"/>
  <c r="F387" i="17"/>
  <c r="F386" i="17"/>
  <c r="F385" i="17"/>
  <c r="F384" i="17"/>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500" i="13"/>
  <c r="F499" i="13"/>
  <c r="F498" i="13"/>
  <c r="F497" i="13"/>
  <c r="F496" i="13"/>
  <c r="F495" i="13"/>
  <c r="F494" i="13"/>
  <c r="F493" i="13"/>
  <c r="F492" i="13"/>
  <c r="F491" i="13"/>
  <c r="F490" i="13"/>
  <c r="F489" i="13"/>
  <c r="F488" i="13"/>
  <c r="F487" i="13"/>
  <c r="F486" i="13"/>
  <c r="F485" i="13"/>
  <c r="F484" i="13"/>
  <c r="F483" i="13"/>
  <c r="F482" i="13"/>
  <c r="F481" i="13"/>
  <c r="F480" i="13"/>
  <c r="F479" i="13"/>
  <c r="F478" i="13"/>
  <c r="F477" i="13"/>
  <c r="F476" i="13"/>
  <c r="F475" i="13"/>
  <c r="F474" i="13"/>
  <c r="F473" i="13"/>
  <c r="F472" i="13"/>
  <c r="F471" i="13"/>
  <c r="F470" i="13"/>
  <c r="F469" i="13"/>
  <c r="F468" i="13"/>
  <c r="F467" i="13"/>
  <c r="F466" i="13"/>
  <c r="F465" i="13"/>
  <c r="F464" i="13"/>
  <c r="F463" i="13"/>
  <c r="F462" i="13"/>
  <c r="F461" i="13"/>
  <c r="F460" i="13"/>
  <c r="F459" i="13"/>
  <c r="F458" i="13"/>
  <c r="F457" i="13"/>
  <c r="F456" i="13"/>
  <c r="F455" i="13"/>
  <c r="F454" i="13"/>
  <c r="F453" i="13"/>
  <c r="F452" i="13"/>
  <c r="F451" i="13"/>
  <c r="F450" i="13"/>
  <c r="F449" i="13"/>
  <c r="F448" i="13"/>
  <c r="F447" i="13"/>
  <c r="F446" i="13"/>
  <c r="F445" i="13"/>
  <c r="F444" i="13"/>
  <c r="F443" i="13"/>
  <c r="F442" i="13"/>
  <c r="F441" i="13"/>
  <c r="F440" i="13"/>
  <c r="F439" i="13"/>
  <c r="F438" i="13"/>
  <c r="F437" i="13"/>
  <c r="F436" i="13"/>
  <c r="F435" i="13"/>
  <c r="F434" i="13"/>
  <c r="F433" i="13"/>
  <c r="F432" i="13"/>
  <c r="F431" i="13"/>
  <c r="F430" i="13"/>
  <c r="F429" i="13"/>
  <c r="F428" i="13"/>
  <c r="F427" i="13"/>
  <c r="F426" i="13"/>
  <c r="F425" i="13"/>
  <c r="F424" i="13"/>
  <c r="F423" i="13"/>
  <c r="F422" i="13"/>
  <c r="F421" i="13"/>
  <c r="F420" i="13"/>
  <c r="F419" i="13"/>
  <c r="F418" i="13"/>
  <c r="F417" i="13"/>
  <c r="F416" i="13"/>
  <c r="F415" i="13"/>
  <c r="F414" i="13"/>
  <c r="F413" i="13"/>
  <c r="F412" i="13"/>
  <c r="F411" i="13"/>
  <c r="F410" i="13"/>
  <c r="F409" i="13"/>
  <c r="F408" i="13"/>
  <c r="F407" i="13"/>
  <c r="F406" i="13"/>
  <c r="F405" i="13"/>
  <c r="F404" i="13"/>
  <c r="F403" i="13"/>
  <c r="F402" i="13"/>
  <c r="F401" i="13"/>
  <c r="F400" i="13"/>
  <c r="F399" i="13"/>
  <c r="F398" i="13"/>
  <c r="F397" i="13"/>
  <c r="F396" i="13"/>
  <c r="F395" i="13"/>
  <c r="F394" i="13"/>
  <c r="F393" i="13"/>
  <c r="F392" i="13"/>
  <c r="F391" i="13"/>
  <c r="F390" i="13"/>
  <c r="F389" i="13"/>
  <c r="F388" i="13"/>
  <c r="F387" i="13"/>
  <c r="F386" i="13"/>
  <c r="F385" i="13"/>
  <c r="F384" i="13"/>
  <c r="F383" i="13"/>
  <c r="F382" i="13"/>
  <c r="F381" i="13"/>
  <c r="F380" i="13"/>
  <c r="F379" i="13"/>
  <c r="F378" i="13"/>
  <c r="F377" i="13"/>
  <c r="F376" i="13"/>
  <c r="F375" i="13"/>
  <c r="F374" i="13"/>
  <c r="F373" i="13"/>
  <c r="F372" i="13"/>
  <c r="F371" i="13"/>
  <c r="F370" i="13"/>
  <c r="F369" i="13"/>
  <c r="F368" i="13"/>
  <c r="F367" i="13"/>
  <c r="F366" i="13"/>
  <c r="F365" i="13"/>
  <c r="F364" i="13"/>
  <c r="F363" i="13"/>
  <c r="F36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AW13" i="6" l="1"/>
  <c r="AV13" i="6"/>
  <c r="AW12" i="6"/>
  <c r="G2" i="35"/>
  <c r="AW11" i="6" s="1"/>
  <c r="F2" i="35"/>
  <c r="AV11" i="6" s="1"/>
  <c r="AX13" i="6" l="1"/>
  <c r="AV12" i="6"/>
  <c r="AX12" i="6" s="1"/>
  <c r="AX11" i="6"/>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N499" i="30" l="1"/>
  <c r="N498" i="30"/>
  <c r="N497" i="30"/>
  <c r="N496" i="30"/>
  <c r="N495" i="30"/>
  <c r="N494" i="30"/>
  <c r="N493" i="30"/>
  <c r="N492" i="30"/>
  <c r="N491" i="30"/>
  <c r="N490" i="30"/>
  <c r="N489" i="30"/>
  <c r="N488" i="30"/>
  <c r="N487" i="30"/>
  <c r="N486" i="30"/>
  <c r="N485" i="30"/>
  <c r="N484" i="30"/>
  <c r="N483" i="30"/>
  <c r="N482" i="30"/>
  <c r="N481" i="30"/>
  <c r="N480" i="30"/>
  <c r="N479" i="30"/>
  <c r="N478" i="30"/>
  <c r="N477" i="30"/>
  <c r="N476" i="30"/>
  <c r="N475" i="30"/>
  <c r="N474" i="30"/>
  <c r="N473" i="30"/>
  <c r="N472" i="30"/>
  <c r="N471" i="30"/>
  <c r="N470" i="30"/>
  <c r="N469" i="30"/>
  <c r="N468" i="30"/>
  <c r="N467" i="30"/>
  <c r="N466" i="30"/>
  <c r="N465" i="30"/>
  <c r="N464" i="30"/>
  <c r="N463" i="30"/>
  <c r="N462" i="30"/>
  <c r="N461" i="30"/>
  <c r="N460" i="30"/>
  <c r="N459" i="30"/>
  <c r="N458" i="30"/>
  <c r="N457" i="30"/>
  <c r="N456" i="30"/>
  <c r="N455" i="30"/>
  <c r="N454" i="30"/>
  <c r="N453" i="30"/>
  <c r="N452" i="30"/>
  <c r="N451" i="30"/>
  <c r="N450" i="30"/>
  <c r="N449" i="30"/>
  <c r="N448" i="30"/>
  <c r="N447" i="30"/>
  <c r="N446" i="30"/>
  <c r="N445" i="30"/>
  <c r="N444" i="30"/>
  <c r="N443" i="30"/>
  <c r="N442" i="30"/>
  <c r="N441" i="30"/>
  <c r="N440" i="30"/>
  <c r="N439" i="30"/>
  <c r="N438" i="30"/>
  <c r="N437" i="30"/>
  <c r="N436" i="30"/>
  <c r="N435" i="30"/>
  <c r="N434" i="30"/>
  <c r="N433" i="30"/>
  <c r="N432" i="30"/>
  <c r="N431" i="30"/>
  <c r="N430" i="30"/>
  <c r="N429" i="30"/>
  <c r="N428" i="30"/>
  <c r="N427" i="30"/>
  <c r="N426" i="30"/>
  <c r="N425" i="30"/>
  <c r="N424" i="30"/>
  <c r="N423" i="30"/>
  <c r="N422" i="30"/>
  <c r="N421" i="30"/>
  <c r="N420" i="30"/>
  <c r="N419" i="30"/>
  <c r="N418" i="30"/>
  <c r="N417" i="30"/>
  <c r="N416" i="30"/>
  <c r="N415" i="30"/>
  <c r="N414" i="30"/>
  <c r="N413" i="30"/>
  <c r="N412" i="30"/>
  <c r="N411" i="30"/>
  <c r="N410" i="30"/>
  <c r="N409" i="30"/>
  <c r="N408" i="30"/>
  <c r="N407" i="30"/>
  <c r="N406" i="30"/>
  <c r="N405" i="30"/>
  <c r="N404" i="30"/>
  <c r="N403" i="30"/>
  <c r="N402" i="30"/>
  <c r="N401" i="30"/>
  <c r="N400" i="30"/>
  <c r="N399" i="30"/>
  <c r="N398" i="30"/>
  <c r="N397" i="30"/>
  <c r="N396" i="30"/>
  <c r="N395" i="30"/>
  <c r="N394" i="30"/>
  <c r="N393" i="30"/>
  <c r="N392" i="30"/>
  <c r="N391" i="30"/>
  <c r="N390" i="30"/>
  <c r="N389" i="30"/>
  <c r="N388" i="30"/>
  <c r="N387" i="30"/>
  <c r="N386" i="30"/>
  <c r="N385" i="30"/>
  <c r="N384" i="30"/>
  <c r="N383" i="30"/>
  <c r="N382" i="30"/>
  <c r="N381" i="30"/>
  <c r="N380" i="30"/>
  <c r="N379" i="30"/>
  <c r="N378" i="30"/>
  <c r="N377" i="30"/>
  <c r="N376" i="30"/>
  <c r="N375" i="30"/>
  <c r="N374" i="30"/>
  <c r="N373" i="30"/>
  <c r="N372" i="30"/>
  <c r="N371" i="30"/>
  <c r="N370" i="30"/>
  <c r="N369" i="30"/>
  <c r="N368" i="30"/>
  <c r="N367" i="30"/>
  <c r="N366" i="30"/>
  <c r="N365" i="30"/>
  <c r="N364" i="30"/>
  <c r="N363" i="30"/>
  <c r="N362" i="30"/>
  <c r="N361" i="30"/>
  <c r="N360" i="30"/>
  <c r="N359" i="30"/>
  <c r="N358" i="30"/>
  <c r="N357" i="30"/>
  <c r="N356" i="30"/>
  <c r="N355" i="30"/>
  <c r="N354" i="30"/>
  <c r="N353" i="30"/>
  <c r="N352" i="30"/>
  <c r="N351" i="30"/>
  <c r="N350" i="30"/>
  <c r="N349" i="30"/>
  <c r="N348" i="30"/>
  <c r="N347" i="30"/>
  <c r="N346" i="30"/>
  <c r="N345" i="30"/>
  <c r="N344" i="30"/>
  <c r="N343" i="30"/>
  <c r="N342" i="30"/>
  <c r="N341" i="30"/>
  <c r="N340" i="30"/>
  <c r="N339" i="30"/>
  <c r="N338" i="30"/>
  <c r="N337" i="30"/>
  <c r="N336" i="30"/>
  <c r="N335" i="30"/>
  <c r="N334" i="30"/>
  <c r="N333" i="30"/>
  <c r="N332" i="30"/>
  <c r="N331" i="30"/>
  <c r="N330" i="30"/>
  <c r="N329" i="30"/>
  <c r="N328" i="30"/>
  <c r="N327" i="30"/>
  <c r="N326" i="30"/>
  <c r="N325" i="30"/>
  <c r="N324" i="30"/>
  <c r="N323" i="30"/>
  <c r="N322" i="30"/>
  <c r="N321" i="30"/>
  <c r="N320" i="30"/>
  <c r="N319" i="30"/>
  <c r="N318" i="30"/>
  <c r="N317" i="30"/>
  <c r="N316" i="30"/>
  <c r="N315" i="30"/>
  <c r="N314" i="30"/>
  <c r="N313" i="30"/>
  <c r="N312" i="30"/>
  <c r="N311" i="30"/>
  <c r="N310" i="30"/>
  <c r="N309" i="30"/>
  <c r="N308" i="30"/>
  <c r="N307" i="30"/>
  <c r="N306" i="30"/>
  <c r="N305" i="30"/>
  <c r="N304" i="30"/>
  <c r="N303" i="30"/>
  <c r="N302" i="30"/>
  <c r="N301" i="30"/>
  <c r="N300" i="30"/>
  <c r="N299" i="30"/>
  <c r="N298" i="30"/>
  <c r="N297" i="30"/>
  <c r="N296" i="30"/>
  <c r="N295" i="30"/>
  <c r="N294" i="30"/>
  <c r="N293" i="30"/>
  <c r="N292" i="30"/>
  <c r="N291" i="30"/>
  <c r="N290" i="30"/>
  <c r="N289" i="30"/>
  <c r="N288" i="30"/>
  <c r="N287" i="30"/>
  <c r="N286" i="30"/>
  <c r="N285" i="30"/>
  <c r="N284" i="30"/>
  <c r="N283" i="30"/>
  <c r="N282" i="30"/>
  <c r="N281" i="30"/>
  <c r="N280" i="30"/>
  <c r="N279" i="30"/>
  <c r="N278" i="30"/>
  <c r="N277" i="30"/>
  <c r="N276" i="30"/>
  <c r="N275" i="30"/>
  <c r="N274" i="30"/>
  <c r="N273" i="30"/>
  <c r="N272" i="30"/>
  <c r="N271" i="30"/>
  <c r="N270" i="30"/>
  <c r="N269" i="30"/>
  <c r="N268" i="30"/>
  <c r="N267" i="30"/>
  <c r="N266" i="30"/>
  <c r="N265" i="30"/>
  <c r="N264" i="30"/>
  <c r="N263" i="30"/>
  <c r="N262" i="30"/>
  <c r="N261" i="30"/>
  <c r="N260" i="30"/>
  <c r="N259" i="30"/>
  <c r="N258" i="30"/>
  <c r="N257" i="30"/>
  <c r="N256" i="30"/>
  <c r="N255" i="30"/>
  <c r="N254" i="30"/>
  <c r="N253" i="30"/>
  <c r="N252" i="30"/>
  <c r="N251" i="30"/>
  <c r="N250" i="30"/>
  <c r="N249" i="30"/>
  <c r="N248" i="30"/>
  <c r="N247" i="30"/>
  <c r="N246" i="30"/>
  <c r="N245" i="30"/>
  <c r="N244" i="30"/>
  <c r="N243" i="30"/>
  <c r="N242" i="30"/>
  <c r="N241" i="30"/>
  <c r="N240" i="30"/>
  <c r="N239" i="30"/>
  <c r="N238" i="30"/>
  <c r="N237" i="30"/>
  <c r="N236" i="30"/>
  <c r="N235" i="30"/>
  <c r="N234" i="30"/>
  <c r="N233" i="30"/>
  <c r="N232" i="30"/>
  <c r="N231" i="30"/>
  <c r="N230" i="30"/>
  <c r="N229" i="30"/>
  <c r="N228" i="30"/>
  <c r="N227" i="30"/>
  <c r="N226" i="30"/>
  <c r="N225" i="30"/>
  <c r="N224" i="30"/>
  <c r="N223" i="30"/>
  <c r="N222" i="30"/>
  <c r="N221" i="30"/>
  <c r="N220" i="30"/>
  <c r="N219" i="30"/>
  <c r="N218" i="30"/>
  <c r="N217" i="30"/>
  <c r="N216" i="30"/>
  <c r="N215" i="30"/>
  <c r="N214" i="30"/>
  <c r="N213" i="30"/>
  <c r="N212" i="30"/>
  <c r="N211" i="30"/>
  <c r="N210" i="30"/>
  <c r="N209" i="30"/>
  <c r="N208" i="30"/>
  <c r="N207" i="30"/>
  <c r="N206" i="30"/>
  <c r="N205" i="30"/>
  <c r="N204" i="30"/>
  <c r="N203" i="30"/>
  <c r="N202" i="30"/>
  <c r="N201" i="30"/>
  <c r="N200" i="30"/>
  <c r="N199" i="30"/>
  <c r="N198" i="30"/>
  <c r="N197" i="30"/>
  <c r="N196" i="30"/>
  <c r="N195" i="30"/>
  <c r="N194" i="30"/>
  <c r="N193" i="30"/>
  <c r="N192" i="30"/>
  <c r="N191" i="30"/>
  <c r="N190" i="30"/>
  <c r="N189" i="30"/>
  <c r="N188" i="30"/>
  <c r="N187" i="30"/>
  <c r="N186" i="30"/>
  <c r="N185" i="30"/>
  <c r="N184" i="30"/>
  <c r="N183" i="30"/>
  <c r="N182" i="30"/>
  <c r="N181" i="30"/>
  <c r="N180" i="30"/>
  <c r="N179" i="30"/>
  <c r="N178" i="30"/>
  <c r="N177" i="30"/>
  <c r="N176" i="30"/>
  <c r="N175" i="30"/>
  <c r="N174" i="30"/>
  <c r="N173" i="30"/>
  <c r="N172" i="30"/>
  <c r="N171" i="30"/>
  <c r="N170" i="30"/>
  <c r="N169" i="30"/>
  <c r="N168" i="30"/>
  <c r="N167" i="30"/>
  <c r="N166" i="30"/>
  <c r="N165" i="30"/>
  <c r="N164" i="30"/>
  <c r="N163" i="30"/>
  <c r="N162" i="30"/>
  <c r="N161" i="30"/>
  <c r="N160" i="30"/>
  <c r="N159" i="30"/>
  <c r="N158" i="30"/>
  <c r="N157" i="30"/>
  <c r="N156" i="30"/>
  <c r="N155" i="30"/>
  <c r="N154" i="30"/>
  <c r="N153" i="30"/>
  <c r="N152" i="30"/>
  <c r="N151" i="30"/>
  <c r="N150" i="30"/>
  <c r="N149" i="30"/>
  <c r="N148" i="30"/>
  <c r="N147" i="30"/>
  <c r="N146" i="30"/>
  <c r="N145" i="30"/>
  <c r="N144" i="30"/>
  <c r="N143" i="30"/>
  <c r="N142" i="30"/>
  <c r="N141" i="30"/>
  <c r="N140" i="30"/>
  <c r="N139" i="30"/>
  <c r="N138" i="30"/>
  <c r="N137" i="30"/>
  <c r="N136" i="30"/>
  <c r="N135" i="30"/>
  <c r="N134" i="30"/>
  <c r="N133" i="30"/>
  <c r="N132" i="30"/>
  <c r="N131" i="30"/>
  <c r="N130" i="30"/>
  <c r="N129" i="30"/>
  <c r="N128" i="30"/>
  <c r="N127" i="30"/>
  <c r="N126" i="30"/>
  <c r="N125" i="30"/>
  <c r="N124" i="30"/>
  <c r="N123" i="30"/>
  <c r="N122" i="30"/>
  <c r="N121" i="30"/>
  <c r="N120" i="30"/>
  <c r="N119" i="30"/>
  <c r="N118" i="30"/>
  <c r="N117" i="30"/>
  <c r="N116" i="30"/>
  <c r="N115" i="30"/>
  <c r="N114" i="30"/>
  <c r="N113" i="30"/>
  <c r="N112" i="30"/>
  <c r="N111" i="30"/>
  <c r="N110" i="30"/>
  <c r="N109" i="30"/>
  <c r="N108" i="30"/>
  <c r="N107" i="30"/>
  <c r="N106"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7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500" i="18"/>
  <c r="N499" i="18"/>
  <c r="N498" i="18"/>
  <c r="N497" i="18"/>
  <c r="N496" i="18"/>
  <c r="N495" i="18"/>
  <c r="N494" i="18"/>
  <c r="N493" i="18"/>
  <c r="N492" i="18"/>
  <c r="N491" i="18"/>
  <c r="N490" i="18"/>
  <c r="N489" i="18"/>
  <c r="N488" i="18"/>
  <c r="N487" i="18"/>
  <c r="N486" i="18"/>
  <c r="N485" i="18"/>
  <c r="N484" i="18"/>
  <c r="N483" i="18"/>
  <c r="N482" i="18"/>
  <c r="N481" i="18"/>
  <c r="N480" i="18"/>
  <c r="N479" i="18"/>
  <c r="N478" i="18"/>
  <c r="N477" i="18"/>
  <c r="N476" i="18"/>
  <c r="N475" i="18"/>
  <c r="N474" i="18"/>
  <c r="N473" i="18"/>
  <c r="N472" i="18"/>
  <c r="N471" i="18"/>
  <c r="N470" i="18"/>
  <c r="N469" i="18"/>
  <c r="N468" i="18"/>
  <c r="N467" i="18"/>
  <c r="N466" i="18"/>
  <c r="N465" i="18"/>
  <c r="N464" i="18"/>
  <c r="N463" i="18"/>
  <c r="N462" i="18"/>
  <c r="N461" i="18"/>
  <c r="N460" i="18"/>
  <c r="N459" i="18"/>
  <c r="N458" i="18"/>
  <c r="N457" i="18"/>
  <c r="N456" i="18"/>
  <c r="N455" i="18"/>
  <c r="N454" i="18"/>
  <c r="N453" i="18"/>
  <c r="N452" i="18"/>
  <c r="N451" i="18"/>
  <c r="N450" i="18"/>
  <c r="N449" i="18"/>
  <c r="N448" i="18"/>
  <c r="N447" i="18"/>
  <c r="N446" i="18"/>
  <c r="N445" i="18"/>
  <c r="N444" i="18"/>
  <c r="N443" i="18"/>
  <c r="N442" i="18"/>
  <c r="N441" i="18"/>
  <c r="N440" i="18"/>
  <c r="N439" i="18"/>
  <c r="N438" i="18"/>
  <c r="N437" i="18"/>
  <c r="N436" i="18"/>
  <c r="N435" i="18"/>
  <c r="N434" i="18"/>
  <c r="N433" i="18"/>
  <c r="N432" i="18"/>
  <c r="N431" i="18"/>
  <c r="N430" i="18"/>
  <c r="N429" i="18"/>
  <c r="N428" i="18"/>
  <c r="N427" i="18"/>
  <c r="N426" i="18"/>
  <c r="N425" i="18"/>
  <c r="N424" i="18"/>
  <c r="N423" i="18"/>
  <c r="N422" i="18"/>
  <c r="N421" i="18"/>
  <c r="N420" i="18"/>
  <c r="N419" i="18"/>
  <c r="N418" i="18"/>
  <c r="N417" i="18"/>
  <c r="N416" i="18"/>
  <c r="N415" i="18"/>
  <c r="N414" i="18"/>
  <c r="N413" i="18"/>
  <c r="N412" i="18"/>
  <c r="N411" i="18"/>
  <c r="N410" i="18"/>
  <c r="N409" i="18"/>
  <c r="N408" i="18"/>
  <c r="N407" i="18"/>
  <c r="N406" i="18"/>
  <c r="N405" i="18"/>
  <c r="N404" i="18"/>
  <c r="N403" i="18"/>
  <c r="N402" i="18"/>
  <c r="N401" i="18"/>
  <c r="N400" i="18"/>
  <c r="N399" i="18"/>
  <c r="N398" i="18"/>
  <c r="N397" i="18"/>
  <c r="N396" i="18"/>
  <c r="N395" i="18"/>
  <c r="N394" i="18"/>
  <c r="N393" i="18"/>
  <c r="N392" i="18"/>
  <c r="N391" i="18"/>
  <c r="N390" i="18"/>
  <c r="N389" i="18"/>
  <c r="N388" i="18"/>
  <c r="N387" i="18"/>
  <c r="N386" i="18"/>
  <c r="N385" i="18"/>
  <c r="N384" i="18"/>
  <c r="N383" i="18"/>
  <c r="N382" i="18"/>
  <c r="N381" i="18"/>
  <c r="N380" i="18"/>
  <c r="N379" i="18"/>
  <c r="N378" i="18"/>
  <c r="N377" i="18"/>
  <c r="N376" i="18"/>
  <c r="N375" i="18"/>
  <c r="N374" i="18"/>
  <c r="N373" i="18"/>
  <c r="N372" i="18"/>
  <c r="N371" i="18"/>
  <c r="N370" i="18"/>
  <c r="N369" i="18"/>
  <c r="N368" i="18"/>
  <c r="N367" i="18"/>
  <c r="N366" i="18"/>
  <c r="N365" i="18"/>
  <c r="N364" i="18"/>
  <c r="N363" i="18"/>
  <c r="N362" i="18"/>
  <c r="N361" i="18"/>
  <c r="N360" i="18"/>
  <c r="N359" i="18"/>
  <c r="N358" i="18"/>
  <c r="N357"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N329" i="18"/>
  <c r="N328" i="18"/>
  <c r="N327"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N292" i="18"/>
  <c r="N291" i="18"/>
  <c r="N290"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N255" i="18"/>
  <c r="N254" i="18"/>
  <c r="N253"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N218" i="18"/>
  <c r="N217" i="18"/>
  <c r="N216"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N181" i="18"/>
  <c r="N180" i="18"/>
  <c r="N179"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N144" i="18"/>
  <c r="N143" i="18"/>
  <c r="N142"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N107" i="18"/>
  <c r="N106" i="18"/>
  <c r="N105" i="18"/>
  <c r="N104" i="18"/>
  <c r="N103" i="18"/>
  <c r="N102" i="18"/>
  <c r="N101" i="18"/>
  <c r="N100" i="18"/>
  <c r="N99" i="18"/>
  <c r="N98" i="18"/>
  <c r="N97" i="18"/>
  <c r="N96" i="18"/>
  <c r="N95" i="18"/>
  <c r="N94" i="18"/>
  <c r="N93" i="18"/>
  <c r="N92" i="18"/>
  <c r="N91" i="18"/>
  <c r="N90" i="18"/>
  <c r="N89" i="18"/>
  <c r="N88" i="18"/>
  <c r="N87" i="18"/>
  <c r="N86" i="18"/>
  <c r="N85" i="18"/>
  <c r="N84" i="18"/>
  <c r="N83" i="18"/>
  <c r="N82" i="18"/>
  <c r="N81" i="18"/>
  <c r="N80" i="18"/>
  <c r="N79"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21" i="18"/>
  <c r="N20" i="18"/>
  <c r="N19" i="18"/>
  <c r="N18" i="18"/>
  <c r="N17" i="18"/>
  <c r="N16" i="18"/>
  <c r="N15" i="18"/>
  <c r="N13" i="18"/>
  <c r="N12" i="18"/>
  <c r="AA500" i="29"/>
  <c r="AA499" i="29"/>
  <c r="AA498" i="29"/>
  <c r="AA497" i="29"/>
  <c r="AA496" i="29"/>
  <c r="AA495" i="29"/>
  <c r="AA494" i="29"/>
  <c r="AA493" i="29"/>
  <c r="AA492" i="29"/>
  <c r="AA491" i="29"/>
  <c r="AA490" i="29"/>
  <c r="AA489" i="29"/>
  <c r="AA488" i="29"/>
  <c r="AA487" i="29"/>
  <c r="AA486" i="29"/>
  <c r="AA485" i="29"/>
  <c r="AA484" i="29"/>
  <c r="AA483" i="29"/>
  <c r="AA482" i="29"/>
  <c r="AA481" i="29"/>
  <c r="AA480" i="29"/>
  <c r="AA479" i="29"/>
  <c r="AA478" i="29"/>
  <c r="AA477" i="29"/>
  <c r="AA476" i="29"/>
  <c r="AA475" i="29"/>
  <c r="AA474" i="29"/>
  <c r="AA473" i="29"/>
  <c r="AA472" i="29"/>
  <c r="AA471" i="29"/>
  <c r="AA470" i="29"/>
  <c r="AA469" i="29"/>
  <c r="AA468" i="29"/>
  <c r="AA467" i="29"/>
  <c r="AA466" i="29"/>
  <c r="AA465" i="29"/>
  <c r="AA464" i="29"/>
  <c r="AA463" i="29"/>
  <c r="AA462" i="29"/>
  <c r="AA461" i="29"/>
  <c r="AA460" i="29"/>
  <c r="AA459" i="29"/>
  <c r="AA458" i="29"/>
  <c r="AA457" i="29"/>
  <c r="AA456" i="29"/>
  <c r="AA455" i="29"/>
  <c r="AA454" i="29"/>
  <c r="AA453" i="29"/>
  <c r="AA452" i="29"/>
  <c r="AA451" i="29"/>
  <c r="AA450" i="29"/>
  <c r="AA449" i="29"/>
  <c r="AA448" i="29"/>
  <c r="AA447" i="29"/>
  <c r="AA446" i="29"/>
  <c r="AA445" i="29"/>
  <c r="AA444" i="29"/>
  <c r="AA443" i="29"/>
  <c r="AA442" i="29"/>
  <c r="AA441" i="29"/>
  <c r="AA440" i="29"/>
  <c r="AA439" i="29"/>
  <c r="AA438" i="29"/>
  <c r="AA437" i="29"/>
  <c r="AA436" i="29"/>
  <c r="AA435" i="29"/>
  <c r="AA434" i="29"/>
  <c r="AA433" i="29"/>
  <c r="AA432" i="29"/>
  <c r="AA431" i="29"/>
  <c r="AA430" i="29"/>
  <c r="AA429" i="29"/>
  <c r="AA428" i="29"/>
  <c r="AA427" i="29"/>
  <c r="AA426" i="29"/>
  <c r="AA425" i="29"/>
  <c r="AA424" i="29"/>
  <c r="AA423" i="29"/>
  <c r="AA422" i="29"/>
  <c r="AA421" i="29"/>
  <c r="AA420" i="29"/>
  <c r="AA419" i="29"/>
  <c r="AA418" i="29"/>
  <c r="AA417" i="29"/>
  <c r="AA416" i="29"/>
  <c r="AA415" i="29"/>
  <c r="AA414" i="29"/>
  <c r="AA413" i="29"/>
  <c r="AA412" i="29"/>
  <c r="AA411" i="29"/>
  <c r="AA410" i="29"/>
  <c r="AA409" i="29"/>
  <c r="AA408" i="29"/>
  <c r="AA407" i="29"/>
  <c r="AA406" i="29"/>
  <c r="AA405" i="29"/>
  <c r="AA404" i="29"/>
  <c r="AA403" i="29"/>
  <c r="AA402" i="29"/>
  <c r="AA401" i="29"/>
  <c r="AA400" i="29"/>
  <c r="AA399" i="29"/>
  <c r="AA398" i="29"/>
  <c r="AA397" i="29"/>
  <c r="AA396" i="29"/>
  <c r="AA395" i="29"/>
  <c r="AA394" i="29"/>
  <c r="AA393" i="29"/>
  <c r="AA392" i="29"/>
  <c r="AA391" i="29"/>
  <c r="AA390" i="29"/>
  <c r="AA389" i="29"/>
  <c r="AA388" i="29"/>
  <c r="AA387" i="29"/>
  <c r="AA386" i="29"/>
  <c r="AA385" i="29"/>
  <c r="AA384" i="29"/>
  <c r="AA383" i="29"/>
  <c r="AA382" i="29"/>
  <c r="AA381" i="29"/>
  <c r="AA380" i="29"/>
  <c r="AA379" i="29"/>
  <c r="AA378" i="29"/>
  <c r="AA377" i="29"/>
  <c r="AA376" i="29"/>
  <c r="AA375" i="29"/>
  <c r="AA374" i="29"/>
  <c r="AA373" i="29"/>
  <c r="AA372" i="29"/>
  <c r="AA371" i="29"/>
  <c r="AA370" i="29"/>
  <c r="AA369" i="29"/>
  <c r="AA368" i="29"/>
  <c r="AA367" i="29"/>
  <c r="AA366" i="29"/>
  <c r="AA365" i="29"/>
  <c r="AA364" i="29"/>
  <c r="AA363" i="29"/>
  <c r="AA362" i="29"/>
  <c r="AA361" i="29"/>
  <c r="AA360" i="29"/>
  <c r="AA359" i="29"/>
  <c r="AA358" i="29"/>
  <c r="AA357" i="29"/>
  <c r="AA356" i="29"/>
  <c r="AA355" i="29"/>
  <c r="AA354" i="29"/>
  <c r="AA353" i="29"/>
  <c r="AA352" i="29"/>
  <c r="AA351" i="29"/>
  <c r="AA350" i="29"/>
  <c r="AA349" i="29"/>
  <c r="AA348" i="29"/>
  <c r="AA347" i="29"/>
  <c r="AA346" i="29"/>
  <c r="AA345" i="29"/>
  <c r="AA344" i="29"/>
  <c r="AA343" i="29"/>
  <c r="AA342" i="29"/>
  <c r="AA341" i="29"/>
  <c r="AA340" i="29"/>
  <c r="AA339" i="29"/>
  <c r="AA338" i="29"/>
  <c r="AA337" i="29"/>
  <c r="AA336" i="29"/>
  <c r="AA335" i="29"/>
  <c r="AA334" i="29"/>
  <c r="AA333" i="29"/>
  <c r="AA332" i="29"/>
  <c r="AA331" i="29"/>
  <c r="AA330" i="29"/>
  <c r="AA329" i="29"/>
  <c r="AA328" i="29"/>
  <c r="AA327" i="29"/>
  <c r="AA326" i="29"/>
  <c r="AA325" i="29"/>
  <c r="AA324" i="29"/>
  <c r="AA323" i="29"/>
  <c r="AA322" i="29"/>
  <c r="AA321" i="29"/>
  <c r="AA320" i="29"/>
  <c r="AA319" i="29"/>
  <c r="AA318" i="29"/>
  <c r="AA317" i="29"/>
  <c r="AA316" i="29"/>
  <c r="AA315" i="29"/>
  <c r="AA314" i="29"/>
  <c r="AA313" i="29"/>
  <c r="AA312" i="29"/>
  <c r="AA311" i="29"/>
  <c r="AA310" i="29"/>
  <c r="AA309" i="29"/>
  <c r="AA308" i="29"/>
  <c r="AA307" i="29"/>
  <c r="AA306" i="29"/>
  <c r="AA305" i="29"/>
  <c r="AA304" i="29"/>
  <c r="AA303" i="29"/>
  <c r="AA302" i="29"/>
  <c r="AA301" i="29"/>
  <c r="AA300" i="29"/>
  <c r="AA299" i="29"/>
  <c r="AA298" i="29"/>
  <c r="AA297" i="29"/>
  <c r="AA296" i="29"/>
  <c r="AA295" i="29"/>
  <c r="AA294" i="29"/>
  <c r="AA293" i="29"/>
  <c r="AA292" i="29"/>
  <c r="AA291" i="29"/>
  <c r="AA290" i="29"/>
  <c r="AA289" i="29"/>
  <c r="AA288" i="29"/>
  <c r="AA287" i="29"/>
  <c r="AA286" i="29"/>
  <c r="AA285" i="29"/>
  <c r="AA284" i="29"/>
  <c r="AA283" i="29"/>
  <c r="AA282" i="29"/>
  <c r="AA281" i="29"/>
  <c r="AA280" i="29"/>
  <c r="AA279" i="29"/>
  <c r="AA278" i="29"/>
  <c r="AA277" i="29"/>
  <c r="AA276" i="29"/>
  <c r="AA275" i="29"/>
  <c r="AA274" i="29"/>
  <c r="AA273" i="29"/>
  <c r="AA272" i="29"/>
  <c r="AA271" i="29"/>
  <c r="AA270" i="29"/>
  <c r="AA269" i="29"/>
  <c r="AA268" i="29"/>
  <c r="AA267" i="29"/>
  <c r="AA266" i="29"/>
  <c r="AA265" i="29"/>
  <c r="AA264" i="29"/>
  <c r="AA263" i="29"/>
  <c r="AA262" i="29"/>
  <c r="AA261" i="29"/>
  <c r="AA260" i="29"/>
  <c r="AA259" i="29"/>
  <c r="AA258" i="29"/>
  <c r="AA257" i="29"/>
  <c r="AA256" i="29"/>
  <c r="AA255" i="29"/>
  <c r="AA254" i="29"/>
  <c r="AA253" i="29"/>
  <c r="AA252" i="29"/>
  <c r="AA251" i="29"/>
  <c r="AA250" i="29"/>
  <c r="AA249" i="29"/>
  <c r="AA248" i="29"/>
  <c r="AA247" i="29"/>
  <c r="AA246" i="29"/>
  <c r="AA245" i="29"/>
  <c r="AA244" i="29"/>
  <c r="AA243" i="29"/>
  <c r="AA242" i="29"/>
  <c r="AA241" i="29"/>
  <c r="AA240" i="29"/>
  <c r="AA239" i="29"/>
  <c r="AA238" i="29"/>
  <c r="AA237" i="29"/>
  <c r="AA236" i="29"/>
  <c r="AA235" i="29"/>
  <c r="AA234" i="29"/>
  <c r="AA233" i="29"/>
  <c r="AA232" i="29"/>
  <c r="AA231" i="29"/>
  <c r="AA230" i="29"/>
  <c r="AA229" i="29"/>
  <c r="AA228" i="29"/>
  <c r="AA227" i="29"/>
  <c r="AA226" i="29"/>
  <c r="AA225" i="29"/>
  <c r="AA224" i="29"/>
  <c r="AA223" i="29"/>
  <c r="AA222" i="29"/>
  <c r="AA221" i="29"/>
  <c r="AA220" i="29"/>
  <c r="AA219" i="29"/>
  <c r="AA218" i="29"/>
  <c r="AA217" i="29"/>
  <c r="AA216" i="29"/>
  <c r="AA215" i="29"/>
  <c r="AA214" i="29"/>
  <c r="AA213" i="29"/>
  <c r="AA212" i="29"/>
  <c r="AA211" i="29"/>
  <c r="AA210" i="29"/>
  <c r="AA209" i="29"/>
  <c r="AA208" i="29"/>
  <c r="AA207" i="29"/>
  <c r="AA206" i="29"/>
  <c r="AA205" i="29"/>
  <c r="AA204" i="29"/>
  <c r="AA203" i="29"/>
  <c r="AA202" i="29"/>
  <c r="AA201" i="29"/>
  <c r="AA200" i="29"/>
  <c r="AA199" i="29"/>
  <c r="AA198" i="29"/>
  <c r="AA197" i="29"/>
  <c r="AA196" i="29"/>
  <c r="AA195" i="29"/>
  <c r="AA194" i="29"/>
  <c r="AA193" i="29"/>
  <c r="AA192" i="29"/>
  <c r="AA191" i="29"/>
  <c r="AA190" i="29"/>
  <c r="AA189" i="29"/>
  <c r="AA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AA158" i="29"/>
  <c r="AA157" i="29"/>
  <c r="AA156" i="29"/>
  <c r="AA155" i="29"/>
  <c r="AA154" i="29"/>
  <c r="AA153" i="29"/>
  <c r="AA152" i="29"/>
  <c r="AA151" i="29"/>
  <c r="AA150" i="29"/>
  <c r="AA149" i="29"/>
  <c r="AA148" i="29"/>
  <c r="AA147" i="29"/>
  <c r="AA146" i="29"/>
  <c r="AA145" i="29"/>
  <c r="AA144" i="29"/>
  <c r="AA143" i="29"/>
  <c r="AA142" i="29"/>
  <c r="AA141" i="29"/>
  <c r="AA140" i="29"/>
  <c r="AA139" i="29"/>
  <c r="AA138" i="29"/>
  <c r="AA137" i="29"/>
  <c r="AA136" i="29"/>
  <c r="AA135" i="29"/>
  <c r="AA134" i="29"/>
  <c r="AA133" i="29"/>
  <c r="AA132" i="29"/>
  <c r="AA131" i="29"/>
  <c r="AA130" i="29"/>
  <c r="AA129" i="29"/>
  <c r="AA128" i="29"/>
  <c r="AA127" i="29"/>
  <c r="AA126" i="29"/>
  <c r="AA125" i="29"/>
  <c r="AA124" i="29"/>
  <c r="AA123" i="29"/>
  <c r="AA122" i="29"/>
  <c r="AA121" i="29"/>
  <c r="AA120" i="29"/>
  <c r="AA119" i="29"/>
  <c r="AA118" i="29"/>
  <c r="AA117" i="29"/>
  <c r="AA116" i="29"/>
  <c r="AA115" i="29"/>
  <c r="AA114" i="29"/>
  <c r="AA113" i="29"/>
  <c r="AA112" i="29"/>
  <c r="AA111" i="29"/>
  <c r="AA110" i="29"/>
  <c r="AA109" i="29"/>
  <c r="AA108" i="29"/>
  <c r="AA107" i="29"/>
  <c r="AA106" i="29"/>
  <c r="AA105" i="29"/>
  <c r="AA104" i="29"/>
  <c r="AA103" i="29"/>
  <c r="AA102" i="29"/>
  <c r="AA101" i="29"/>
  <c r="AA100" i="29"/>
  <c r="AA99" i="29"/>
  <c r="AA98" i="29"/>
  <c r="AA97" i="29"/>
  <c r="AA96" i="29"/>
  <c r="AA95" i="29"/>
  <c r="AA94" i="29"/>
  <c r="AA93" i="29"/>
  <c r="AA92" i="29"/>
  <c r="AA91" i="29"/>
  <c r="AA90" i="29"/>
  <c r="AA89" i="29"/>
  <c r="AA88" i="29"/>
  <c r="AA87" i="29"/>
  <c r="AA86" i="29"/>
  <c r="AA85" i="29"/>
  <c r="AA84" i="29"/>
  <c r="AA83" i="29"/>
  <c r="AA82" i="29"/>
  <c r="AA81" i="29"/>
  <c r="AA80" i="29"/>
  <c r="AA79" i="29"/>
  <c r="AA78" i="29"/>
  <c r="AA77" i="29"/>
  <c r="AA76" i="29"/>
  <c r="AA75" i="29"/>
  <c r="AA74" i="29"/>
  <c r="AA73" i="29"/>
  <c r="AA72" i="29"/>
  <c r="AA71" i="29"/>
  <c r="AA70" i="29"/>
  <c r="AA69" i="29"/>
  <c r="AA68" i="29"/>
  <c r="AA67" i="29"/>
  <c r="AA66" i="29"/>
  <c r="AA65" i="29"/>
  <c r="AA64" i="29"/>
  <c r="AA63" i="29"/>
  <c r="AA62" i="29"/>
  <c r="AA61" i="29"/>
  <c r="AA60" i="29"/>
  <c r="AA59" i="29"/>
  <c r="AA58" i="29"/>
  <c r="AA57" i="29"/>
  <c r="AA56" i="29"/>
  <c r="AA55" i="29"/>
  <c r="AA54" i="29"/>
  <c r="AA53" i="29"/>
  <c r="AA52" i="29"/>
  <c r="AA51" i="29"/>
  <c r="AA50" i="29"/>
  <c r="AA49" i="29"/>
  <c r="AA48" i="29"/>
  <c r="AA47" i="29"/>
  <c r="AA46" i="29"/>
  <c r="AA45" i="29"/>
  <c r="AA44" i="29"/>
  <c r="AA43" i="29"/>
  <c r="AA42" i="29"/>
  <c r="AA41" i="29"/>
  <c r="AA40" i="29"/>
  <c r="AA39" i="29"/>
  <c r="AA38" i="29"/>
  <c r="AA37" i="29"/>
  <c r="AA36" i="29"/>
  <c r="AA35" i="29"/>
  <c r="AA34" i="29"/>
  <c r="AA33" i="29"/>
  <c r="AA32" i="29"/>
  <c r="AA31" i="29"/>
  <c r="AA30" i="29"/>
  <c r="AA29" i="29"/>
  <c r="AA28" i="29"/>
  <c r="AA27" i="29"/>
  <c r="AA26" i="29"/>
  <c r="AA25" i="29"/>
  <c r="AA24" i="29"/>
  <c r="AA23" i="29"/>
  <c r="AA22" i="29"/>
  <c r="AA21" i="29"/>
  <c r="AA20" i="29"/>
  <c r="AA19" i="29"/>
  <c r="AA18" i="29"/>
  <c r="AA17" i="29"/>
  <c r="AA16" i="29"/>
  <c r="AA15" i="29"/>
  <c r="AA14" i="29"/>
  <c r="AA13" i="29"/>
  <c r="AA12" i="29"/>
  <c r="AA500" i="13"/>
  <c r="AA499" i="13"/>
  <c r="AA498" i="13"/>
  <c r="AA497" i="13"/>
  <c r="AA496" i="13"/>
  <c r="AA495" i="13"/>
  <c r="AA494" i="13"/>
  <c r="AA493" i="13"/>
  <c r="AA492" i="13"/>
  <c r="AA491" i="13"/>
  <c r="AA490" i="13"/>
  <c r="AA489" i="13"/>
  <c r="AA488" i="13"/>
  <c r="AA487" i="13"/>
  <c r="AA486" i="13"/>
  <c r="AA485" i="13"/>
  <c r="AA484" i="13"/>
  <c r="AA483" i="13"/>
  <c r="AA482" i="13"/>
  <c r="AA481" i="13"/>
  <c r="AA480" i="13"/>
  <c r="AA479" i="13"/>
  <c r="AA478" i="13"/>
  <c r="AA477" i="13"/>
  <c r="AA476" i="13"/>
  <c r="AA475" i="13"/>
  <c r="AA474" i="13"/>
  <c r="AA473" i="13"/>
  <c r="AA472" i="13"/>
  <c r="AA471" i="13"/>
  <c r="AA470" i="13"/>
  <c r="AA469" i="13"/>
  <c r="AA468" i="13"/>
  <c r="AA467" i="13"/>
  <c r="AA466" i="13"/>
  <c r="AA465" i="13"/>
  <c r="AA464" i="13"/>
  <c r="AA463" i="13"/>
  <c r="AA462" i="13"/>
  <c r="AA461" i="13"/>
  <c r="AA460" i="13"/>
  <c r="AA459" i="13"/>
  <c r="AA458" i="13"/>
  <c r="AA457" i="13"/>
  <c r="AA456" i="13"/>
  <c r="AA455" i="13"/>
  <c r="AA454" i="13"/>
  <c r="AA453" i="13"/>
  <c r="AA452" i="13"/>
  <c r="AA451" i="13"/>
  <c r="AA450" i="13"/>
  <c r="AA449" i="13"/>
  <c r="AA448" i="13"/>
  <c r="AA447" i="13"/>
  <c r="AA446" i="13"/>
  <c r="AA445" i="13"/>
  <c r="AA444" i="13"/>
  <c r="AA443" i="13"/>
  <c r="AA442" i="13"/>
  <c r="AA441" i="13"/>
  <c r="AA440" i="13"/>
  <c r="AA439" i="13"/>
  <c r="AA438" i="13"/>
  <c r="AA437" i="13"/>
  <c r="AA436" i="13"/>
  <c r="AA435" i="13"/>
  <c r="AA434" i="13"/>
  <c r="AA433" i="13"/>
  <c r="AA432" i="13"/>
  <c r="AA431" i="13"/>
  <c r="AA430" i="13"/>
  <c r="AA429" i="13"/>
  <c r="AA428" i="13"/>
  <c r="AA427" i="13"/>
  <c r="AA426" i="13"/>
  <c r="AA425" i="13"/>
  <c r="AA424" i="13"/>
  <c r="AA423" i="13"/>
  <c r="AA422" i="13"/>
  <c r="AA421" i="13"/>
  <c r="AA420" i="13"/>
  <c r="AA419" i="13"/>
  <c r="AA418" i="13"/>
  <c r="AA417" i="13"/>
  <c r="AA416" i="13"/>
  <c r="AA415" i="13"/>
  <c r="AA414" i="13"/>
  <c r="AA413" i="13"/>
  <c r="AA412" i="13"/>
  <c r="AA411" i="13"/>
  <c r="AA410" i="13"/>
  <c r="AA409" i="13"/>
  <c r="AA408" i="13"/>
  <c r="AA407" i="13"/>
  <c r="AA406" i="13"/>
  <c r="AA405" i="13"/>
  <c r="AA404" i="13"/>
  <c r="AA403" i="13"/>
  <c r="AA402" i="13"/>
  <c r="AA401" i="13"/>
  <c r="AA400" i="13"/>
  <c r="AA399" i="13"/>
  <c r="AA398" i="13"/>
  <c r="AA397" i="13"/>
  <c r="AA396" i="13"/>
  <c r="AA395" i="13"/>
  <c r="AA394" i="13"/>
  <c r="AA393" i="13"/>
  <c r="AA392" i="13"/>
  <c r="AA391" i="13"/>
  <c r="AA390" i="13"/>
  <c r="AA389" i="13"/>
  <c r="AA388" i="13"/>
  <c r="AA387" i="13"/>
  <c r="AA386" i="13"/>
  <c r="AA385" i="13"/>
  <c r="AA384" i="13"/>
  <c r="AA383" i="13"/>
  <c r="AA382" i="13"/>
  <c r="AA381" i="13"/>
  <c r="AA380" i="13"/>
  <c r="AA379" i="13"/>
  <c r="AA378" i="13"/>
  <c r="AA377" i="13"/>
  <c r="AA376" i="13"/>
  <c r="AA375" i="13"/>
  <c r="AA374" i="13"/>
  <c r="AA373" i="13"/>
  <c r="AA372" i="13"/>
  <c r="AA371" i="13"/>
  <c r="AA370" i="13"/>
  <c r="AA369" i="13"/>
  <c r="AA368" i="13"/>
  <c r="AA367" i="13"/>
  <c r="AA366" i="13"/>
  <c r="AA365" i="13"/>
  <c r="AA364" i="13"/>
  <c r="AA363" i="13"/>
  <c r="AA362" i="13"/>
  <c r="AA361" i="13"/>
  <c r="AA360" i="13"/>
  <c r="AA359" i="13"/>
  <c r="AA358" i="13"/>
  <c r="AA357" i="13"/>
  <c r="AA356" i="13"/>
  <c r="AA355" i="13"/>
  <c r="AA354" i="13"/>
  <c r="AA353" i="13"/>
  <c r="AA352" i="13"/>
  <c r="AA351" i="13"/>
  <c r="AA350" i="13"/>
  <c r="AA349" i="13"/>
  <c r="AA348" i="13"/>
  <c r="AA347" i="13"/>
  <c r="AA346" i="13"/>
  <c r="AA345" i="13"/>
  <c r="AA344" i="13"/>
  <c r="AA343" i="13"/>
  <c r="AA342" i="13"/>
  <c r="AA341" i="13"/>
  <c r="AA340" i="13"/>
  <c r="AA339" i="13"/>
  <c r="AA338" i="13"/>
  <c r="AA337" i="13"/>
  <c r="AA336" i="13"/>
  <c r="AA335" i="13"/>
  <c r="AA334" i="13"/>
  <c r="AA333" i="13"/>
  <c r="AA332" i="13"/>
  <c r="AA331" i="13"/>
  <c r="AA330" i="13"/>
  <c r="AA329" i="13"/>
  <c r="AA328" i="13"/>
  <c r="AA327" i="13"/>
  <c r="AA326" i="13"/>
  <c r="AA325" i="13"/>
  <c r="AA324" i="13"/>
  <c r="AA323" i="13"/>
  <c r="AA322" i="13"/>
  <c r="AA321" i="13"/>
  <c r="AA320" i="13"/>
  <c r="AA319" i="13"/>
  <c r="AA318" i="13"/>
  <c r="AA317" i="13"/>
  <c r="AA316" i="13"/>
  <c r="AA315" i="13"/>
  <c r="AA314" i="13"/>
  <c r="AA313" i="13"/>
  <c r="AA312" i="13"/>
  <c r="AA311" i="13"/>
  <c r="AA310" i="13"/>
  <c r="AA309" i="13"/>
  <c r="AA308" i="13"/>
  <c r="AA307" i="13"/>
  <c r="AA306" i="13"/>
  <c r="AA305" i="13"/>
  <c r="AA304" i="13"/>
  <c r="AA303" i="13"/>
  <c r="AA302" i="13"/>
  <c r="AA301" i="13"/>
  <c r="AA300" i="13"/>
  <c r="AA299" i="13"/>
  <c r="AA298" i="13"/>
  <c r="AA297" i="13"/>
  <c r="AA296" i="13"/>
  <c r="AA295" i="13"/>
  <c r="AA294" i="13"/>
  <c r="AA293" i="13"/>
  <c r="AA292" i="13"/>
  <c r="AA291" i="13"/>
  <c r="AA290" i="13"/>
  <c r="AA289" i="13"/>
  <c r="AA288" i="13"/>
  <c r="AA287" i="13"/>
  <c r="AA286" i="13"/>
  <c r="AA285" i="13"/>
  <c r="AA284" i="13"/>
  <c r="AA283" i="13"/>
  <c r="AA282" i="13"/>
  <c r="AA281" i="13"/>
  <c r="AA280" i="13"/>
  <c r="AA279" i="13"/>
  <c r="AA278" i="13"/>
  <c r="AA277" i="13"/>
  <c r="AA276" i="13"/>
  <c r="AA275" i="13"/>
  <c r="AA274" i="13"/>
  <c r="AA273" i="13"/>
  <c r="AA272" i="13"/>
  <c r="AA271" i="13"/>
  <c r="AA270" i="13"/>
  <c r="AA269" i="13"/>
  <c r="AA268" i="13"/>
  <c r="AA267" i="13"/>
  <c r="AA266" i="13"/>
  <c r="AA265" i="13"/>
  <c r="AA264" i="13"/>
  <c r="AA263" i="13"/>
  <c r="AA262" i="13"/>
  <c r="AA261" i="13"/>
  <c r="AA260" i="13"/>
  <c r="AA259" i="13"/>
  <c r="AA258" i="13"/>
  <c r="AA257" i="13"/>
  <c r="AA256" i="13"/>
  <c r="AA255" i="13"/>
  <c r="AA254" i="13"/>
  <c r="AA253" i="13"/>
  <c r="AA252" i="13"/>
  <c r="AA251" i="13"/>
  <c r="AA250" i="13"/>
  <c r="AA249" i="13"/>
  <c r="AA248" i="13"/>
  <c r="AA247" i="13"/>
  <c r="AA246" i="13"/>
  <c r="AA245" i="13"/>
  <c r="AA244" i="13"/>
  <c r="AA243" i="13"/>
  <c r="AA242" i="13"/>
  <c r="AA241" i="13"/>
  <c r="AA240" i="13"/>
  <c r="AA239" i="13"/>
  <c r="AA238" i="13"/>
  <c r="AA237" i="13"/>
  <c r="AA236" i="13"/>
  <c r="AA235" i="13"/>
  <c r="AA234" i="13"/>
  <c r="AA233" i="13"/>
  <c r="AA232" i="13"/>
  <c r="AA231" i="13"/>
  <c r="AA230" i="13"/>
  <c r="AA229" i="13"/>
  <c r="AA228" i="13"/>
  <c r="AA227" i="13"/>
  <c r="AA226" i="13"/>
  <c r="AA225" i="13"/>
  <c r="AA224" i="13"/>
  <c r="AA223" i="13"/>
  <c r="AA222" i="13"/>
  <c r="AA221" i="13"/>
  <c r="AA220" i="13"/>
  <c r="AA219" i="13"/>
  <c r="AA218" i="13"/>
  <c r="AA217" i="13"/>
  <c r="AA216" i="13"/>
  <c r="AA215" i="13"/>
  <c r="AA214" i="13"/>
  <c r="AA213" i="13"/>
  <c r="AA212" i="13"/>
  <c r="AA211" i="13"/>
  <c r="AA210" i="13"/>
  <c r="AA209" i="13"/>
  <c r="AA208" i="13"/>
  <c r="AA207" i="13"/>
  <c r="AA206" i="13"/>
  <c r="AA205" i="13"/>
  <c r="AA204" i="13"/>
  <c r="AA203" i="13"/>
  <c r="AA202" i="13"/>
  <c r="AA201" i="13"/>
  <c r="AA200" i="13"/>
  <c r="AA199" i="13"/>
  <c r="AA198" i="13"/>
  <c r="AA197" i="13"/>
  <c r="AA196" i="13"/>
  <c r="AA195" i="13"/>
  <c r="AA194" i="13"/>
  <c r="AA193" i="13"/>
  <c r="AA192" i="13"/>
  <c r="AA191" i="13"/>
  <c r="AA190" i="13"/>
  <c r="AA189" i="13"/>
  <c r="AA188" i="13"/>
  <c r="AA187" i="13"/>
  <c r="AA186" i="13"/>
  <c r="AA185" i="13"/>
  <c r="AA184" i="13"/>
  <c r="AA183" i="13"/>
  <c r="AA182" i="13"/>
  <c r="AA181" i="13"/>
  <c r="AA180" i="13"/>
  <c r="AA179" i="13"/>
  <c r="AA178" i="13"/>
  <c r="AA177" i="13"/>
  <c r="AA176" i="13"/>
  <c r="AA175" i="13"/>
  <c r="AA174" i="13"/>
  <c r="AA173" i="13"/>
  <c r="AA172" i="13"/>
  <c r="AA171" i="13"/>
  <c r="AA170" i="13"/>
  <c r="AA169" i="13"/>
  <c r="AA168" i="13"/>
  <c r="AA167" i="13"/>
  <c r="AA166" i="13"/>
  <c r="AA165" i="13"/>
  <c r="AA164" i="13"/>
  <c r="AA163" i="13"/>
  <c r="AA162" i="13"/>
  <c r="AA161" i="13"/>
  <c r="AA160" i="13"/>
  <c r="AA159" i="13"/>
  <c r="AA158" i="13"/>
  <c r="AA157" i="13"/>
  <c r="AA156" i="13"/>
  <c r="AA155" i="13"/>
  <c r="AA154" i="13"/>
  <c r="AA153" i="13"/>
  <c r="AA152" i="13"/>
  <c r="AA151" i="13"/>
  <c r="AA150" i="13"/>
  <c r="AA149" i="13"/>
  <c r="AA148" i="13"/>
  <c r="AA147" i="13"/>
  <c r="AA146" i="13"/>
  <c r="AA145" i="13"/>
  <c r="AA144" i="13"/>
  <c r="AA143" i="13"/>
  <c r="AA142" i="13"/>
  <c r="AA141" i="13"/>
  <c r="AA140" i="13"/>
  <c r="AA139" i="13"/>
  <c r="AA138" i="13"/>
  <c r="AA137" i="13"/>
  <c r="AA136" i="13"/>
  <c r="AA135" i="13"/>
  <c r="AA134" i="13"/>
  <c r="AA133" i="13"/>
  <c r="AA132" i="13"/>
  <c r="AA131" i="13"/>
  <c r="AA130" i="13"/>
  <c r="AA129" i="13"/>
  <c r="AA128" i="13"/>
  <c r="AA127" i="13"/>
  <c r="AA126" i="13"/>
  <c r="AA125" i="13"/>
  <c r="AA124" i="13"/>
  <c r="AA123" i="13"/>
  <c r="AA122" i="13"/>
  <c r="AA121" i="13"/>
  <c r="AA120" i="13"/>
  <c r="AA119" i="13"/>
  <c r="AA118" i="13"/>
  <c r="AA117" i="13"/>
  <c r="AA116" i="13"/>
  <c r="AA115" i="13"/>
  <c r="AA114" i="13"/>
  <c r="AA113" i="13"/>
  <c r="AA112" i="13"/>
  <c r="AA111" i="13"/>
  <c r="AA110" i="13"/>
  <c r="AA109" i="13"/>
  <c r="AA108" i="13"/>
  <c r="AA107" i="13"/>
  <c r="AA106" i="13"/>
  <c r="AA105" i="13"/>
  <c r="AA104" i="13"/>
  <c r="AA103" i="13"/>
  <c r="AA102" i="13"/>
  <c r="AA101" i="13"/>
  <c r="AA100" i="13"/>
  <c r="AA99" i="13"/>
  <c r="AA98" i="13"/>
  <c r="AA97" i="13"/>
  <c r="AA96" i="13"/>
  <c r="AA95" i="13"/>
  <c r="AA94" i="13"/>
  <c r="AA93" i="13"/>
  <c r="AA92" i="13"/>
  <c r="AA91" i="13"/>
  <c r="AA90" i="13"/>
  <c r="AA89" i="13"/>
  <c r="AA88" i="13"/>
  <c r="AA87" i="13"/>
  <c r="AA86" i="13"/>
  <c r="AA85" i="13"/>
  <c r="AA84" i="13"/>
  <c r="AA83" i="13"/>
  <c r="AA82" i="13"/>
  <c r="AA81" i="13"/>
  <c r="AA80" i="13"/>
  <c r="AA79" i="13"/>
  <c r="AA78" i="13"/>
  <c r="AA77" i="13"/>
  <c r="AA76" i="13"/>
  <c r="AA75" i="13"/>
  <c r="AA74" i="13"/>
  <c r="AA73" i="13"/>
  <c r="AA72" i="13"/>
  <c r="AA71" i="13"/>
  <c r="AA70" i="13"/>
  <c r="AA69" i="13"/>
  <c r="AA68" i="13"/>
  <c r="AA67" i="13"/>
  <c r="AA66" i="13"/>
  <c r="AA65" i="13"/>
  <c r="AA64" i="13"/>
  <c r="AA63" i="13"/>
  <c r="AA62" i="13"/>
  <c r="AA61" i="13"/>
  <c r="AA60" i="13"/>
  <c r="AA59" i="13"/>
  <c r="AA58" i="13"/>
  <c r="AA57" i="13"/>
  <c r="AC200" i="11"/>
  <c r="AB200" i="11"/>
  <c r="AA200" i="11"/>
  <c r="Z200" i="11"/>
  <c r="Y200" i="11"/>
  <c r="X200" i="11"/>
  <c r="W200" i="11"/>
  <c r="V200" i="11"/>
  <c r="U200" i="11"/>
  <c r="T200" i="11"/>
  <c r="S200" i="11"/>
  <c r="AC199" i="11"/>
  <c r="AB199" i="11"/>
  <c r="AA199" i="11"/>
  <c r="Z199" i="11"/>
  <c r="Y199" i="11"/>
  <c r="X199" i="11"/>
  <c r="W199" i="11"/>
  <c r="V199" i="11"/>
  <c r="U199" i="11"/>
  <c r="T199" i="11"/>
  <c r="S199" i="11"/>
  <c r="AC198" i="11"/>
  <c r="AB198" i="11"/>
  <c r="AA198" i="11"/>
  <c r="Z198" i="11"/>
  <c r="Y198" i="11"/>
  <c r="X198" i="11"/>
  <c r="W198" i="11"/>
  <c r="V198" i="11"/>
  <c r="U198" i="11"/>
  <c r="T198" i="11"/>
  <c r="S198" i="11"/>
  <c r="AC197" i="11"/>
  <c r="AB197" i="11"/>
  <c r="AA197" i="11"/>
  <c r="Z197" i="11"/>
  <c r="Y197" i="11"/>
  <c r="X197" i="11"/>
  <c r="W197" i="11"/>
  <c r="V197" i="11"/>
  <c r="U197" i="11"/>
  <c r="T197" i="11"/>
  <c r="S197" i="11"/>
  <c r="AC196" i="11"/>
  <c r="AB196" i="11"/>
  <c r="AA196" i="11"/>
  <c r="Z196" i="11"/>
  <c r="Y196" i="11"/>
  <c r="X196" i="11"/>
  <c r="W196" i="11"/>
  <c r="V196" i="11"/>
  <c r="U196" i="11"/>
  <c r="T196" i="11"/>
  <c r="S196" i="11"/>
  <c r="AC195" i="11"/>
  <c r="AB195" i="11"/>
  <c r="AA195" i="11"/>
  <c r="Z195" i="11"/>
  <c r="Y195" i="11"/>
  <c r="X195" i="11"/>
  <c r="W195" i="11"/>
  <c r="V195" i="11"/>
  <c r="U195" i="11"/>
  <c r="T195" i="11"/>
  <c r="S195" i="11"/>
  <c r="AC194" i="11"/>
  <c r="AB194" i="11"/>
  <c r="AA194" i="11"/>
  <c r="Z194" i="11"/>
  <c r="Y194" i="11"/>
  <c r="X194" i="11"/>
  <c r="W194" i="11"/>
  <c r="V194" i="11"/>
  <c r="U194" i="11"/>
  <c r="T194" i="11"/>
  <c r="S194" i="11"/>
  <c r="AC193" i="11"/>
  <c r="AB193" i="11"/>
  <c r="AA193" i="11"/>
  <c r="Z193" i="11"/>
  <c r="Y193" i="11"/>
  <c r="X193" i="11"/>
  <c r="W193" i="11"/>
  <c r="V193" i="11"/>
  <c r="U193" i="11"/>
  <c r="T193" i="11"/>
  <c r="S193" i="11"/>
  <c r="AC192" i="11"/>
  <c r="AB192" i="11"/>
  <c r="AA192" i="11"/>
  <c r="Z192" i="11"/>
  <c r="Y192" i="11"/>
  <c r="X192" i="11"/>
  <c r="W192" i="11"/>
  <c r="V192" i="11"/>
  <c r="U192" i="11"/>
  <c r="T192" i="11"/>
  <c r="S192" i="11"/>
  <c r="AC191" i="11"/>
  <c r="AB191" i="11"/>
  <c r="AA191" i="11"/>
  <c r="Z191" i="11"/>
  <c r="Y191" i="11"/>
  <c r="X191" i="11"/>
  <c r="W191" i="11"/>
  <c r="V191" i="11"/>
  <c r="U191" i="11"/>
  <c r="T191" i="11"/>
  <c r="S191" i="11"/>
  <c r="AC190" i="11"/>
  <c r="AB190" i="11"/>
  <c r="AA190" i="11"/>
  <c r="Z190" i="11"/>
  <c r="Y190" i="11"/>
  <c r="X190" i="11"/>
  <c r="W190" i="11"/>
  <c r="V190" i="11"/>
  <c r="U190" i="11"/>
  <c r="T190" i="11"/>
  <c r="S190" i="11"/>
  <c r="AC189" i="11"/>
  <c r="AB189" i="11"/>
  <c r="AA189" i="11"/>
  <c r="Z189" i="11"/>
  <c r="Y189" i="11"/>
  <c r="X189" i="11"/>
  <c r="W189" i="11"/>
  <c r="V189" i="11"/>
  <c r="U189" i="11"/>
  <c r="T189" i="11"/>
  <c r="S189" i="11"/>
  <c r="AC188" i="11"/>
  <c r="AB188" i="11"/>
  <c r="AA188" i="11"/>
  <c r="Z188" i="11"/>
  <c r="Y188" i="11"/>
  <c r="X188" i="11"/>
  <c r="W188" i="11"/>
  <c r="V188" i="11"/>
  <c r="U188" i="11"/>
  <c r="T188" i="11"/>
  <c r="S188" i="11"/>
  <c r="AC187" i="11"/>
  <c r="AB187" i="11"/>
  <c r="AA187" i="11"/>
  <c r="Z187" i="11"/>
  <c r="Y187" i="11"/>
  <c r="X187" i="11"/>
  <c r="W187" i="11"/>
  <c r="V187" i="11"/>
  <c r="U187" i="11"/>
  <c r="T187" i="11"/>
  <c r="S187" i="11"/>
  <c r="AC186" i="11"/>
  <c r="AB186" i="11"/>
  <c r="AA186" i="11"/>
  <c r="Z186" i="11"/>
  <c r="Y186" i="11"/>
  <c r="X186" i="11"/>
  <c r="W186" i="11"/>
  <c r="V186" i="11"/>
  <c r="U186" i="11"/>
  <c r="T186" i="11"/>
  <c r="S186" i="11"/>
  <c r="AC185" i="11"/>
  <c r="AB185" i="11"/>
  <c r="AA185" i="11"/>
  <c r="Z185" i="11"/>
  <c r="Y185" i="11"/>
  <c r="X185" i="11"/>
  <c r="W185" i="11"/>
  <c r="V185" i="11"/>
  <c r="U185" i="11"/>
  <c r="T185" i="11"/>
  <c r="S185" i="11"/>
  <c r="AC184" i="11"/>
  <c r="AB184" i="11"/>
  <c r="AA184" i="11"/>
  <c r="Z184" i="11"/>
  <c r="Y184" i="11"/>
  <c r="X184" i="11"/>
  <c r="W184" i="11"/>
  <c r="V184" i="11"/>
  <c r="U184" i="11"/>
  <c r="T184" i="11"/>
  <c r="S184" i="11"/>
  <c r="AC183" i="11"/>
  <c r="AB183" i="11"/>
  <c r="AA183" i="11"/>
  <c r="Z183" i="11"/>
  <c r="Y183" i="11"/>
  <c r="X183" i="11"/>
  <c r="W183" i="11"/>
  <c r="V183" i="11"/>
  <c r="U183" i="11"/>
  <c r="T183" i="11"/>
  <c r="S183" i="11"/>
  <c r="AC182" i="11"/>
  <c r="AB182" i="11"/>
  <c r="AA182" i="11"/>
  <c r="Z182" i="11"/>
  <c r="Y182" i="11"/>
  <c r="X182" i="11"/>
  <c r="W182" i="11"/>
  <c r="V182" i="11"/>
  <c r="U182" i="11"/>
  <c r="T182" i="11"/>
  <c r="S182" i="11"/>
  <c r="AC181" i="11"/>
  <c r="AB181" i="11"/>
  <c r="AA181" i="11"/>
  <c r="Z181" i="11"/>
  <c r="Y181" i="11"/>
  <c r="X181" i="11"/>
  <c r="W181" i="11"/>
  <c r="V181" i="11"/>
  <c r="U181" i="11"/>
  <c r="T181" i="11"/>
  <c r="S181" i="11"/>
  <c r="AC180" i="11"/>
  <c r="AB180" i="11"/>
  <c r="AA180" i="11"/>
  <c r="Z180" i="11"/>
  <c r="Y180" i="11"/>
  <c r="X180" i="11"/>
  <c r="W180" i="11"/>
  <c r="V180" i="11"/>
  <c r="U180" i="11"/>
  <c r="T180" i="11"/>
  <c r="S180" i="11"/>
  <c r="AC179" i="11"/>
  <c r="AB179" i="11"/>
  <c r="AA179" i="11"/>
  <c r="Z179" i="11"/>
  <c r="Y179" i="11"/>
  <c r="X179" i="11"/>
  <c r="W179" i="11"/>
  <c r="V179" i="11"/>
  <c r="U179" i="11"/>
  <c r="T179" i="11"/>
  <c r="S179" i="11"/>
  <c r="AC178" i="11"/>
  <c r="AB178" i="11"/>
  <c r="AA178" i="11"/>
  <c r="Z178" i="11"/>
  <c r="Y178" i="11"/>
  <c r="X178" i="11"/>
  <c r="W178" i="11"/>
  <c r="V178" i="11"/>
  <c r="U178" i="11"/>
  <c r="T178" i="11"/>
  <c r="S178" i="11"/>
  <c r="AC177" i="11"/>
  <c r="AB177" i="11"/>
  <c r="AA177" i="11"/>
  <c r="Z177" i="11"/>
  <c r="Y177" i="11"/>
  <c r="X177" i="11"/>
  <c r="W177" i="11"/>
  <c r="V177" i="11"/>
  <c r="U177" i="11"/>
  <c r="T177" i="11"/>
  <c r="S177" i="11"/>
  <c r="AC176" i="11"/>
  <c r="AB176" i="11"/>
  <c r="AA176" i="11"/>
  <c r="Z176" i="11"/>
  <c r="Y176" i="11"/>
  <c r="X176" i="11"/>
  <c r="W176" i="11"/>
  <c r="V176" i="11"/>
  <c r="U176" i="11"/>
  <c r="T176" i="11"/>
  <c r="S176" i="11"/>
  <c r="AC175" i="11"/>
  <c r="AB175" i="11"/>
  <c r="AA175" i="11"/>
  <c r="Z175" i="11"/>
  <c r="Y175" i="11"/>
  <c r="X175" i="11"/>
  <c r="W175" i="11"/>
  <c r="V175" i="11"/>
  <c r="U175" i="11"/>
  <c r="T175" i="11"/>
  <c r="S175" i="11"/>
  <c r="AC174" i="11"/>
  <c r="AB174" i="11"/>
  <c r="AA174" i="11"/>
  <c r="Z174" i="11"/>
  <c r="Y174" i="11"/>
  <c r="X174" i="11"/>
  <c r="W174" i="11"/>
  <c r="V174" i="11"/>
  <c r="U174" i="11"/>
  <c r="T174" i="11"/>
  <c r="S174" i="11"/>
  <c r="AC173" i="11"/>
  <c r="AB173" i="11"/>
  <c r="AA173" i="11"/>
  <c r="Z173" i="11"/>
  <c r="Y173" i="11"/>
  <c r="X173" i="11"/>
  <c r="W173" i="11"/>
  <c r="V173" i="11"/>
  <c r="U173" i="11"/>
  <c r="T173" i="11"/>
  <c r="S173" i="11"/>
  <c r="AC172" i="11"/>
  <c r="AB172" i="11"/>
  <c r="AA172" i="11"/>
  <c r="Z172" i="11"/>
  <c r="Y172" i="11"/>
  <c r="X172" i="11"/>
  <c r="W172" i="11"/>
  <c r="V172" i="11"/>
  <c r="U172" i="11"/>
  <c r="T172" i="11"/>
  <c r="S172" i="11"/>
  <c r="AC171" i="11"/>
  <c r="AB171" i="11"/>
  <c r="AA171" i="11"/>
  <c r="Z171" i="11"/>
  <c r="Y171" i="11"/>
  <c r="X171" i="11"/>
  <c r="W171" i="11"/>
  <c r="V171" i="11"/>
  <c r="U171" i="11"/>
  <c r="T171" i="11"/>
  <c r="S171" i="11"/>
  <c r="AC170" i="11"/>
  <c r="AB170" i="11"/>
  <c r="AA170" i="11"/>
  <c r="Z170" i="11"/>
  <c r="Y170" i="11"/>
  <c r="X170" i="11"/>
  <c r="W170" i="11"/>
  <c r="V170" i="11"/>
  <c r="U170" i="11"/>
  <c r="T170" i="11"/>
  <c r="S170" i="11"/>
  <c r="AC169" i="11"/>
  <c r="AB169" i="11"/>
  <c r="AA169" i="11"/>
  <c r="Z169" i="11"/>
  <c r="Y169" i="11"/>
  <c r="X169" i="11"/>
  <c r="W169" i="11"/>
  <c r="V169" i="11"/>
  <c r="U169" i="11"/>
  <c r="T169" i="11"/>
  <c r="S169" i="11"/>
  <c r="AC168" i="11"/>
  <c r="AB168" i="11"/>
  <c r="AA168" i="11"/>
  <c r="Z168" i="11"/>
  <c r="Y168" i="11"/>
  <c r="X168" i="11"/>
  <c r="W168" i="11"/>
  <c r="V168" i="11"/>
  <c r="U168" i="11"/>
  <c r="T168" i="11"/>
  <c r="S168" i="11"/>
  <c r="AC167" i="11"/>
  <c r="AB167" i="11"/>
  <c r="AA167" i="11"/>
  <c r="Z167" i="11"/>
  <c r="Y167" i="11"/>
  <c r="X167" i="11"/>
  <c r="W167" i="11"/>
  <c r="V167" i="11"/>
  <c r="U167" i="11"/>
  <c r="T167" i="11"/>
  <c r="S167" i="11"/>
  <c r="AC166" i="11"/>
  <c r="AB166" i="11"/>
  <c r="AA166" i="11"/>
  <c r="Z166" i="11"/>
  <c r="Y166" i="11"/>
  <c r="X166" i="11"/>
  <c r="W166" i="11"/>
  <c r="V166" i="11"/>
  <c r="U166" i="11"/>
  <c r="T166" i="11"/>
  <c r="S166" i="11"/>
  <c r="AC165" i="11"/>
  <c r="AB165" i="11"/>
  <c r="AA165" i="11"/>
  <c r="Z165" i="11"/>
  <c r="Y165" i="11"/>
  <c r="X165" i="11"/>
  <c r="W165" i="11"/>
  <c r="V165" i="11"/>
  <c r="U165" i="11"/>
  <c r="T165" i="11"/>
  <c r="S165" i="11"/>
  <c r="AC164" i="11"/>
  <c r="AB164" i="11"/>
  <c r="AA164" i="11"/>
  <c r="Z164" i="11"/>
  <c r="Y164" i="11"/>
  <c r="X164" i="11"/>
  <c r="W164" i="11"/>
  <c r="V164" i="11"/>
  <c r="U164" i="11"/>
  <c r="T164" i="11"/>
  <c r="S164" i="11"/>
  <c r="AC163" i="11"/>
  <c r="AB163" i="11"/>
  <c r="AA163" i="11"/>
  <c r="Z163" i="11"/>
  <c r="Y163" i="11"/>
  <c r="X163" i="11"/>
  <c r="W163" i="11"/>
  <c r="V163" i="11"/>
  <c r="U163" i="11"/>
  <c r="T163" i="11"/>
  <c r="S163" i="11"/>
  <c r="AC162" i="11"/>
  <c r="AB162" i="11"/>
  <c r="AA162" i="11"/>
  <c r="Z162" i="11"/>
  <c r="Y162" i="11"/>
  <c r="X162" i="11"/>
  <c r="W162" i="11"/>
  <c r="V162" i="11"/>
  <c r="U162" i="11"/>
  <c r="T162" i="11"/>
  <c r="S162" i="11"/>
  <c r="AC161" i="11"/>
  <c r="AB161" i="11"/>
  <c r="AA161" i="11"/>
  <c r="Z161" i="11"/>
  <c r="Y161" i="11"/>
  <c r="X161" i="11"/>
  <c r="W161" i="11"/>
  <c r="V161" i="11"/>
  <c r="U161" i="11"/>
  <c r="T161" i="11"/>
  <c r="S161" i="11"/>
  <c r="AC160" i="11"/>
  <c r="AB160" i="11"/>
  <c r="AA160" i="11"/>
  <c r="Z160" i="11"/>
  <c r="Y160" i="11"/>
  <c r="X160" i="11"/>
  <c r="W160" i="11"/>
  <c r="V160" i="11"/>
  <c r="U160" i="11"/>
  <c r="T160" i="11"/>
  <c r="S160" i="11"/>
  <c r="AC159" i="11"/>
  <c r="AB159" i="11"/>
  <c r="AA159" i="11"/>
  <c r="Z159" i="11"/>
  <c r="Y159" i="11"/>
  <c r="X159" i="11"/>
  <c r="W159" i="11"/>
  <c r="V159" i="11"/>
  <c r="U159" i="11"/>
  <c r="T159" i="11"/>
  <c r="S159" i="11"/>
  <c r="AC158" i="11"/>
  <c r="AB158" i="11"/>
  <c r="AA158" i="11"/>
  <c r="Z158" i="11"/>
  <c r="Y158" i="11"/>
  <c r="X158" i="11"/>
  <c r="W158" i="11"/>
  <c r="V158" i="11"/>
  <c r="U158" i="11"/>
  <c r="T158" i="11"/>
  <c r="S158" i="11"/>
  <c r="AC157" i="11"/>
  <c r="AB157" i="11"/>
  <c r="AA157" i="11"/>
  <c r="Z157" i="11"/>
  <c r="Y157" i="11"/>
  <c r="X157" i="11"/>
  <c r="W157" i="11"/>
  <c r="V157" i="11"/>
  <c r="U157" i="11"/>
  <c r="T157" i="11"/>
  <c r="S157" i="11"/>
  <c r="AC156" i="11"/>
  <c r="AB156" i="11"/>
  <c r="AA156" i="11"/>
  <c r="Z156" i="11"/>
  <c r="Y156" i="11"/>
  <c r="X156" i="11"/>
  <c r="W156" i="11"/>
  <c r="V156" i="11"/>
  <c r="U156" i="11"/>
  <c r="T156" i="11"/>
  <c r="S156" i="11"/>
  <c r="AC155" i="11"/>
  <c r="AB155" i="11"/>
  <c r="AA155" i="11"/>
  <c r="Z155" i="11"/>
  <c r="Y155" i="11"/>
  <c r="X155" i="11"/>
  <c r="W155" i="11"/>
  <c r="V155" i="11"/>
  <c r="U155" i="11"/>
  <c r="T155" i="11"/>
  <c r="S155" i="11"/>
  <c r="AC154" i="11"/>
  <c r="AB154" i="11"/>
  <c r="AA154" i="11"/>
  <c r="Z154" i="11"/>
  <c r="Y154" i="11"/>
  <c r="X154" i="11"/>
  <c r="W154" i="11"/>
  <c r="V154" i="11"/>
  <c r="U154" i="11"/>
  <c r="T154" i="11"/>
  <c r="S154" i="11"/>
  <c r="AC153" i="11"/>
  <c r="AB153" i="11"/>
  <c r="AA153" i="11"/>
  <c r="Z153" i="11"/>
  <c r="Y153" i="11"/>
  <c r="X153" i="11"/>
  <c r="W153" i="11"/>
  <c r="V153" i="11"/>
  <c r="U153" i="11"/>
  <c r="T153" i="11"/>
  <c r="S153" i="11"/>
  <c r="AC152" i="11"/>
  <c r="AB152" i="11"/>
  <c r="AA152" i="11"/>
  <c r="Z152" i="11"/>
  <c r="Y152" i="11"/>
  <c r="X152" i="11"/>
  <c r="W152" i="11"/>
  <c r="V152" i="11"/>
  <c r="U152" i="11"/>
  <c r="T152" i="11"/>
  <c r="S152" i="11"/>
  <c r="AC151" i="11"/>
  <c r="AB151" i="11"/>
  <c r="AA151" i="11"/>
  <c r="Z151" i="11"/>
  <c r="Y151" i="11"/>
  <c r="X151" i="11"/>
  <c r="W151" i="11"/>
  <c r="V151" i="11"/>
  <c r="U151" i="11"/>
  <c r="T151" i="11"/>
  <c r="S151" i="11"/>
  <c r="AC150" i="11"/>
  <c r="AB150" i="11"/>
  <c r="AA150" i="11"/>
  <c r="Z150" i="11"/>
  <c r="Y150" i="11"/>
  <c r="X150" i="11"/>
  <c r="W150" i="11"/>
  <c r="V150" i="11"/>
  <c r="U150" i="11"/>
  <c r="T150" i="11"/>
  <c r="S150" i="11"/>
  <c r="AC149" i="11"/>
  <c r="AB149" i="11"/>
  <c r="AA149" i="11"/>
  <c r="Z149" i="11"/>
  <c r="Y149" i="11"/>
  <c r="X149" i="11"/>
  <c r="W149" i="11"/>
  <c r="V149" i="11"/>
  <c r="U149" i="11"/>
  <c r="T149" i="11"/>
  <c r="S149" i="11"/>
  <c r="AC148" i="11"/>
  <c r="AB148" i="11"/>
  <c r="AA148" i="11"/>
  <c r="Z148" i="11"/>
  <c r="Y148" i="11"/>
  <c r="X148" i="11"/>
  <c r="W148" i="11"/>
  <c r="V148" i="11"/>
  <c r="U148" i="11"/>
  <c r="T148" i="11"/>
  <c r="S148" i="11"/>
  <c r="AC147" i="11"/>
  <c r="AB147" i="11"/>
  <c r="AA147" i="11"/>
  <c r="Z147" i="11"/>
  <c r="Y147" i="11"/>
  <c r="X147" i="11"/>
  <c r="W147" i="11"/>
  <c r="V147" i="11"/>
  <c r="U147" i="11"/>
  <c r="T147" i="11"/>
  <c r="S147" i="11"/>
  <c r="AC146" i="11"/>
  <c r="AB146" i="11"/>
  <c r="AA146" i="11"/>
  <c r="Z146" i="11"/>
  <c r="Y146" i="11"/>
  <c r="X146" i="11"/>
  <c r="W146" i="11"/>
  <c r="V146" i="11"/>
  <c r="U146" i="11"/>
  <c r="T146" i="11"/>
  <c r="S146" i="11"/>
  <c r="AC145" i="11"/>
  <c r="AB145" i="11"/>
  <c r="AA145" i="11"/>
  <c r="Z145" i="11"/>
  <c r="Y145" i="11"/>
  <c r="X145" i="11"/>
  <c r="W145" i="11"/>
  <c r="V145" i="11"/>
  <c r="U145" i="11"/>
  <c r="T145" i="11"/>
  <c r="S145" i="11"/>
  <c r="AC144" i="11"/>
  <c r="AB144" i="11"/>
  <c r="AA144" i="11"/>
  <c r="Z144" i="11"/>
  <c r="Y144" i="11"/>
  <c r="X144" i="11"/>
  <c r="W144" i="11"/>
  <c r="V144" i="11"/>
  <c r="U144" i="11"/>
  <c r="T144" i="11"/>
  <c r="S144" i="11"/>
  <c r="AC143" i="11"/>
  <c r="AB143" i="11"/>
  <c r="AA143" i="11"/>
  <c r="Z143" i="11"/>
  <c r="Y143" i="11"/>
  <c r="X143" i="11"/>
  <c r="W143" i="11"/>
  <c r="V143" i="11"/>
  <c r="U143" i="11"/>
  <c r="T143" i="11"/>
  <c r="S143" i="11"/>
  <c r="AC142" i="11"/>
  <c r="AB142" i="11"/>
  <c r="AA142" i="11"/>
  <c r="Z142" i="11"/>
  <c r="Y142" i="11"/>
  <c r="X142" i="11"/>
  <c r="W142" i="11"/>
  <c r="V142" i="11"/>
  <c r="U142" i="11"/>
  <c r="T142" i="11"/>
  <c r="S142" i="11"/>
  <c r="AC141" i="11"/>
  <c r="AB141" i="11"/>
  <c r="AA141" i="11"/>
  <c r="Z141" i="11"/>
  <c r="Y141" i="11"/>
  <c r="X141" i="11"/>
  <c r="W141" i="11"/>
  <c r="V141" i="11"/>
  <c r="U141" i="11"/>
  <c r="T141" i="11"/>
  <c r="S141" i="11"/>
  <c r="AC140" i="11"/>
  <c r="AB140" i="11"/>
  <c r="AA140" i="11"/>
  <c r="Z140" i="11"/>
  <c r="Y140" i="11"/>
  <c r="X140" i="11"/>
  <c r="W140" i="11"/>
  <c r="V140" i="11"/>
  <c r="U140" i="11"/>
  <c r="T140" i="11"/>
  <c r="S140" i="11"/>
  <c r="AC139" i="11"/>
  <c r="AB139" i="11"/>
  <c r="AA139" i="11"/>
  <c r="Z139" i="11"/>
  <c r="Y139" i="11"/>
  <c r="X139" i="11"/>
  <c r="W139" i="11"/>
  <c r="V139" i="11"/>
  <c r="U139" i="11"/>
  <c r="T139" i="11"/>
  <c r="S139" i="11"/>
  <c r="AC138" i="11"/>
  <c r="AB138" i="11"/>
  <c r="AA138" i="11"/>
  <c r="Z138" i="11"/>
  <c r="Y138" i="11"/>
  <c r="X138" i="11"/>
  <c r="W138" i="11"/>
  <c r="V138" i="11"/>
  <c r="U138" i="11"/>
  <c r="T138" i="11"/>
  <c r="S138" i="11"/>
  <c r="AC137" i="11"/>
  <c r="AB137" i="11"/>
  <c r="AA137" i="11"/>
  <c r="Z137" i="11"/>
  <c r="Y137" i="11"/>
  <c r="X137" i="11"/>
  <c r="W137" i="11"/>
  <c r="V137" i="11"/>
  <c r="U137" i="11"/>
  <c r="T137" i="11"/>
  <c r="S137" i="11"/>
  <c r="AC136" i="11"/>
  <c r="AB136" i="11"/>
  <c r="AA136" i="11"/>
  <c r="Z136" i="11"/>
  <c r="Y136" i="11"/>
  <c r="X136" i="11"/>
  <c r="W136" i="11"/>
  <c r="V136" i="11"/>
  <c r="U136" i="11"/>
  <c r="T136" i="11"/>
  <c r="S136" i="11"/>
  <c r="AC135" i="11"/>
  <c r="AB135" i="11"/>
  <c r="AA135" i="11"/>
  <c r="Z135" i="11"/>
  <c r="Y135" i="11"/>
  <c r="X135" i="11"/>
  <c r="W135" i="11"/>
  <c r="V135" i="11"/>
  <c r="U135" i="11"/>
  <c r="T135" i="11"/>
  <c r="S135" i="11"/>
  <c r="AC134" i="11"/>
  <c r="AB134" i="11"/>
  <c r="AA134" i="11"/>
  <c r="Z134" i="11"/>
  <c r="Y134" i="11"/>
  <c r="X134" i="11"/>
  <c r="W134" i="11"/>
  <c r="V134" i="11"/>
  <c r="U134" i="11"/>
  <c r="T134" i="11"/>
  <c r="S134" i="11"/>
  <c r="AC133" i="11"/>
  <c r="AB133" i="11"/>
  <c r="AA133" i="11"/>
  <c r="Z133" i="11"/>
  <c r="Y133" i="11"/>
  <c r="X133" i="11"/>
  <c r="W133" i="11"/>
  <c r="V133" i="11"/>
  <c r="U133" i="11"/>
  <c r="T133" i="11"/>
  <c r="S133" i="11"/>
  <c r="AC132" i="11"/>
  <c r="AB132" i="11"/>
  <c r="AA132" i="11"/>
  <c r="Z132" i="11"/>
  <c r="Y132" i="11"/>
  <c r="X132" i="11"/>
  <c r="W132" i="11"/>
  <c r="V132" i="11"/>
  <c r="U132" i="11"/>
  <c r="T132" i="11"/>
  <c r="S132" i="11"/>
  <c r="AC131" i="11"/>
  <c r="AB131" i="11"/>
  <c r="AA131" i="11"/>
  <c r="Z131" i="11"/>
  <c r="Y131" i="11"/>
  <c r="X131" i="11"/>
  <c r="W131" i="11"/>
  <c r="V131" i="11"/>
  <c r="U131" i="11"/>
  <c r="T131" i="11"/>
  <c r="S131" i="11"/>
  <c r="AC130" i="11"/>
  <c r="AB130" i="11"/>
  <c r="AA130" i="11"/>
  <c r="Z130" i="11"/>
  <c r="Y130" i="11"/>
  <c r="X130" i="11"/>
  <c r="W130" i="11"/>
  <c r="V130" i="11"/>
  <c r="U130" i="11"/>
  <c r="T130" i="11"/>
  <c r="S130" i="11"/>
  <c r="AC129" i="11"/>
  <c r="AB129" i="11"/>
  <c r="AA129" i="11"/>
  <c r="Z129" i="11"/>
  <c r="Y129" i="11"/>
  <c r="X129" i="11"/>
  <c r="W129" i="11"/>
  <c r="V129" i="11"/>
  <c r="U129" i="11"/>
  <c r="T129" i="11"/>
  <c r="S129" i="11"/>
  <c r="AC128" i="11"/>
  <c r="AB128" i="11"/>
  <c r="AA128" i="11"/>
  <c r="Z128" i="11"/>
  <c r="Y128" i="11"/>
  <c r="X128" i="11"/>
  <c r="W128" i="11"/>
  <c r="V128" i="11"/>
  <c r="U128" i="11"/>
  <c r="T128" i="11"/>
  <c r="S128" i="11"/>
  <c r="AC127" i="11"/>
  <c r="AB127" i="11"/>
  <c r="AA127" i="11"/>
  <c r="Z127" i="11"/>
  <c r="Y127" i="11"/>
  <c r="X127" i="11"/>
  <c r="W127" i="11"/>
  <c r="V127" i="11"/>
  <c r="U127" i="11"/>
  <c r="T127" i="11"/>
  <c r="S127" i="11"/>
  <c r="AC126" i="11"/>
  <c r="AB126" i="11"/>
  <c r="AA126" i="11"/>
  <c r="Z126" i="11"/>
  <c r="Y126" i="11"/>
  <c r="X126" i="11"/>
  <c r="W126" i="11"/>
  <c r="V126" i="11"/>
  <c r="U126" i="11"/>
  <c r="T126" i="11"/>
  <c r="S126" i="11"/>
  <c r="AC125" i="11"/>
  <c r="AB125" i="11"/>
  <c r="AA125" i="11"/>
  <c r="Z125" i="11"/>
  <c r="Y125" i="11"/>
  <c r="X125" i="11"/>
  <c r="W125" i="11"/>
  <c r="V125" i="11"/>
  <c r="U125" i="11"/>
  <c r="T125" i="11"/>
  <c r="S125" i="11"/>
  <c r="AC124" i="11"/>
  <c r="AB124" i="11"/>
  <c r="AA124" i="11"/>
  <c r="Z124" i="11"/>
  <c r="Y124" i="11"/>
  <c r="X124" i="11"/>
  <c r="W124" i="11"/>
  <c r="V124" i="11"/>
  <c r="U124" i="11"/>
  <c r="T124" i="11"/>
  <c r="S124" i="11"/>
  <c r="AC123" i="11"/>
  <c r="AB123" i="11"/>
  <c r="AA123" i="11"/>
  <c r="Z123" i="11"/>
  <c r="Y123" i="11"/>
  <c r="X123" i="11"/>
  <c r="W123" i="11"/>
  <c r="V123" i="11"/>
  <c r="U123" i="11"/>
  <c r="T123" i="11"/>
  <c r="S123" i="11"/>
  <c r="AC122" i="11"/>
  <c r="AB122" i="11"/>
  <c r="AA122" i="11"/>
  <c r="Z122" i="11"/>
  <c r="Y122" i="11"/>
  <c r="X122" i="11"/>
  <c r="W122" i="11"/>
  <c r="V122" i="11"/>
  <c r="U122" i="11"/>
  <c r="T122" i="11"/>
  <c r="S122" i="11"/>
  <c r="AC121" i="11"/>
  <c r="AB121" i="11"/>
  <c r="AA121" i="11"/>
  <c r="Z121" i="11"/>
  <c r="Y121" i="11"/>
  <c r="X121" i="11"/>
  <c r="W121" i="11"/>
  <c r="V121" i="11"/>
  <c r="U121" i="11"/>
  <c r="T121" i="11"/>
  <c r="S121" i="11"/>
  <c r="AC120" i="11"/>
  <c r="AB120" i="11"/>
  <c r="AA120" i="11"/>
  <c r="Z120" i="11"/>
  <c r="Y120" i="11"/>
  <c r="X120" i="11"/>
  <c r="W120" i="11"/>
  <c r="V120" i="11"/>
  <c r="U120" i="11"/>
  <c r="T120" i="11"/>
  <c r="S120" i="11"/>
  <c r="AC119" i="11"/>
  <c r="AB119" i="11"/>
  <c r="AA119" i="11"/>
  <c r="Z119" i="11"/>
  <c r="Y119" i="11"/>
  <c r="X119" i="11"/>
  <c r="W119" i="11"/>
  <c r="V119" i="11"/>
  <c r="U119" i="11"/>
  <c r="T119" i="11"/>
  <c r="S119" i="11"/>
  <c r="AC118" i="11"/>
  <c r="AB118" i="11"/>
  <c r="AA118" i="11"/>
  <c r="Z118" i="11"/>
  <c r="Y118" i="11"/>
  <c r="X118" i="11"/>
  <c r="W118" i="11"/>
  <c r="V118" i="11"/>
  <c r="U118" i="11"/>
  <c r="T118" i="11"/>
  <c r="S118" i="11"/>
  <c r="AC117" i="11"/>
  <c r="AB117" i="11"/>
  <c r="AA117" i="11"/>
  <c r="Z117" i="11"/>
  <c r="Y117" i="11"/>
  <c r="X117" i="11"/>
  <c r="W117" i="11"/>
  <c r="V117" i="11"/>
  <c r="U117" i="11"/>
  <c r="T117" i="11"/>
  <c r="S117" i="11"/>
  <c r="AC116" i="11"/>
  <c r="AB116" i="11"/>
  <c r="AA116" i="11"/>
  <c r="Z116" i="11"/>
  <c r="Y116" i="11"/>
  <c r="X116" i="11"/>
  <c r="W116" i="11"/>
  <c r="V116" i="11"/>
  <c r="U116" i="11"/>
  <c r="T116" i="11"/>
  <c r="S116" i="11"/>
  <c r="AC115" i="11"/>
  <c r="AB115" i="11"/>
  <c r="AA115" i="11"/>
  <c r="Z115" i="11"/>
  <c r="Y115" i="11"/>
  <c r="X115" i="11"/>
  <c r="W115" i="11"/>
  <c r="V115" i="11"/>
  <c r="U115" i="11"/>
  <c r="T115" i="11"/>
  <c r="S115" i="11"/>
  <c r="AC114" i="11"/>
  <c r="AB114" i="11"/>
  <c r="AA114" i="11"/>
  <c r="Z114" i="11"/>
  <c r="Y114" i="11"/>
  <c r="X114" i="11"/>
  <c r="W114" i="11"/>
  <c r="V114" i="11"/>
  <c r="U114" i="11"/>
  <c r="T114" i="11"/>
  <c r="S114" i="11"/>
  <c r="AC113" i="11"/>
  <c r="AB113" i="11"/>
  <c r="AA113" i="11"/>
  <c r="Z113" i="11"/>
  <c r="Y113" i="11"/>
  <c r="X113" i="11"/>
  <c r="W113" i="11"/>
  <c r="V113" i="11"/>
  <c r="U113" i="11"/>
  <c r="T113" i="11"/>
  <c r="S113" i="11"/>
  <c r="AC112" i="11"/>
  <c r="AB112" i="11"/>
  <c r="AA112" i="11"/>
  <c r="Z112" i="11"/>
  <c r="Y112" i="11"/>
  <c r="X112" i="11"/>
  <c r="W112" i="11"/>
  <c r="V112" i="11"/>
  <c r="U112" i="11"/>
  <c r="T112" i="11"/>
  <c r="S112" i="11"/>
  <c r="AC111" i="11"/>
  <c r="AB111" i="11"/>
  <c r="AA111" i="11"/>
  <c r="Z111" i="11"/>
  <c r="Y111" i="11"/>
  <c r="X111" i="11"/>
  <c r="W111" i="11"/>
  <c r="V111" i="11"/>
  <c r="U111" i="11"/>
  <c r="T111" i="11"/>
  <c r="S111" i="11"/>
  <c r="AC110" i="11"/>
  <c r="AB110" i="11"/>
  <c r="AA110" i="11"/>
  <c r="Z110" i="11"/>
  <c r="Y110" i="11"/>
  <c r="X110" i="11"/>
  <c r="W110" i="11"/>
  <c r="V110" i="11"/>
  <c r="U110" i="11"/>
  <c r="T110" i="11"/>
  <c r="S110" i="11"/>
  <c r="AC109" i="11"/>
  <c r="AB109" i="11"/>
  <c r="AA109" i="11"/>
  <c r="Z109" i="11"/>
  <c r="Y109" i="11"/>
  <c r="X109" i="11"/>
  <c r="W109" i="11"/>
  <c r="V109" i="11"/>
  <c r="U109" i="11"/>
  <c r="T109" i="11"/>
  <c r="S109" i="11"/>
  <c r="AC108" i="11"/>
  <c r="AB108" i="11"/>
  <c r="AA108" i="11"/>
  <c r="Z108" i="11"/>
  <c r="Y108" i="11"/>
  <c r="X108" i="11"/>
  <c r="W108" i="11"/>
  <c r="V108" i="11"/>
  <c r="U108" i="11"/>
  <c r="T108" i="11"/>
  <c r="S108" i="11"/>
  <c r="AC107" i="11"/>
  <c r="AB107" i="11"/>
  <c r="AA107" i="11"/>
  <c r="Z107" i="11"/>
  <c r="Y107" i="11"/>
  <c r="X107" i="11"/>
  <c r="W107" i="11"/>
  <c r="V107" i="11"/>
  <c r="U107" i="11"/>
  <c r="T107" i="11"/>
  <c r="S107" i="11"/>
  <c r="AC106" i="11"/>
  <c r="AB106" i="11"/>
  <c r="AA106" i="11"/>
  <c r="Z106" i="11"/>
  <c r="Y106" i="11"/>
  <c r="X106" i="11"/>
  <c r="W106" i="11"/>
  <c r="V106" i="11"/>
  <c r="U106" i="11"/>
  <c r="T106" i="11"/>
  <c r="S106" i="11"/>
  <c r="AC105" i="11"/>
  <c r="AB105" i="11"/>
  <c r="AA105" i="11"/>
  <c r="Z105" i="11"/>
  <c r="Y105" i="11"/>
  <c r="X105" i="11"/>
  <c r="W105" i="11"/>
  <c r="V105" i="11"/>
  <c r="U105" i="11"/>
  <c r="T105" i="11"/>
  <c r="S105" i="11"/>
  <c r="AC104" i="11"/>
  <c r="AB104" i="11"/>
  <c r="AA104" i="11"/>
  <c r="Z104" i="11"/>
  <c r="Y104" i="11"/>
  <c r="X104" i="11"/>
  <c r="W104" i="11"/>
  <c r="V104" i="11"/>
  <c r="U104" i="11"/>
  <c r="T104" i="11"/>
  <c r="S104" i="11"/>
  <c r="AC103" i="11"/>
  <c r="AB103" i="11"/>
  <c r="AA103" i="11"/>
  <c r="Z103" i="11"/>
  <c r="Y103" i="11"/>
  <c r="X103" i="11"/>
  <c r="W103" i="11"/>
  <c r="V103" i="11"/>
  <c r="U103" i="11"/>
  <c r="T103" i="11"/>
  <c r="S103" i="11"/>
  <c r="AC102" i="11"/>
  <c r="AB102" i="11"/>
  <c r="AA102" i="11"/>
  <c r="Z102" i="11"/>
  <c r="Y102" i="11"/>
  <c r="X102" i="11"/>
  <c r="W102" i="11"/>
  <c r="V102" i="11"/>
  <c r="U102" i="11"/>
  <c r="T102" i="11"/>
  <c r="S102" i="11"/>
  <c r="AC101" i="11"/>
  <c r="AB101" i="11"/>
  <c r="AA101" i="11"/>
  <c r="Z101" i="11"/>
  <c r="Y101" i="11"/>
  <c r="X101" i="11"/>
  <c r="W101" i="11"/>
  <c r="V101" i="11"/>
  <c r="U101" i="11"/>
  <c r="T101" i="11"/>
  <c r="S101" i="11"/>
  <c r="AC100" i="11"/>
  <c r="AB100" i="11"/>
  <c r="AA100" i="11"/>
  <c r="Z100" i="11"/>
  <c r="Y100" i="11"/>
  <c r="X100" i="11"/>
  <c r="W100" i="11"/>
  <c r="V100" i="11"/>
  <c r="U100" i="11"/>
  <c r="T100" i="11"/>
  <c r="S100" i="11"/>
  <c r="AC99" i="11"/>
  <c r="AB99" i="11"/>
  <c r="AA99" i="11"/>
  <c r="Z99" i="11"/>
  <c r="Y99" i="11"/>
  <c r="X99" i="11"/>
  <c r="W99" i="11"/>
  <c r="V99" i="11"/>
  <c r="U99" i="11"/>
  <c r="T99" i="11"/>
  <c r="S99" i="11"/>
  <c r="AC98" i="11"/>
  <c r="AB98" i="11"/>
  <c r="AA98" i="11"/>
  <c r="Z98" i="11"/>
  <c r="Y98" i="11"/>
  <c r="X98" i="11"/>
  <c r="W98" i="11"/>
  <c r="V98" i="11"/>
  <c r="U98" i="11"/>
  <c r="T98" i="11"/>
  <c r="S98" i="11"/>
  <c r="AC97" i="11"/>
  <c r="AB97" i="11"/>
  <c r="AA97" i="11"/>
  <c r="Z97" i="11"/>
  <c r="Y97" i="11"/>
  <c r="X97" i="11"/>
  <c r="W97" i="11"/>
  <c r="V97" i="11"/>
  <c r="U97" i="11"/>
  <c r="T97" i="11"/>
  <c r="S97" i="11"/>
  <c r="AC96" i="11"/>
  <c r="AB96" i="11"/>
  <c r="AA96" i="11"/>
  <c r="Z96" i="11"/>
  <c r="Y96" i="11"/>
  <c r="X96" i="11"/>
  <c r="W96" i="11"/>
  <c r="V96" i="11"/>
  <c r="U96" i="11"/>
  <c r="T96" i="11"/>
  <c r="S96" i="11"/>
  <c r="AC95" i="11"/>
  <c r="AB95" i="11"/>
  <c r="AA95" i="11"/>
  <c r="Z95" i="11"/>
  <c r="Y95" i="11"/>
  <c r="X95" i="11"/>
  <c r="W95" i="11"/>
  <c r="V95" i="11"/>
  <c r="U95" i="11"/>
  <c r="T95" i="11"/>
  <c r="S95" i="11"/>
  <c r="AC94" i="11"/>
  <c r="AB94" i="11"/>
  <c r="AA94" i="11"/>
  <c r="Z94" i="11"/>
  <c r="Y94" i="11"/>
  <c r="X94" i="11"/>
  <c r="W94" i="11"/>
  <c r="V94" i="11"/>
  <c r="U94" i="11"/>
  <c r="T94" i="11"/>
  <c r="S94" i="11"/>
  <c r="AC93" i="11"/>
  <c r="AB93" i="11"/>
  <c r="AA93" i="11"/>
  <c r="Z93" i="11"/>
  <c r="Y93" i="11"/>
  <c r="X93" i="11"/>
  <c r="W93" i="11"/>
  <c r="V93" i="11"/>
  <c r="U93" i="11"/>
  <c r="T93" i="11"/>
  <c r="S93" i="11"/>
  <c r="AC92" i="11"/>
  <c r="AB92" i="11"/>
  <c r="AA92" i="11"/>
  <c r="Z92" i="11"/>
  <c r="Y92" i="11"/>
  <c r="X92" i="11"/>
  <c r="W92" i="11"/>
  <c r="V92" i="11"/>
  <c r="U92" i="11"/>
  <c r="T92" i="11"/>
  <c r="S92" i="11"/>
  <c r="AC91" i="11"/>
  <c r="AB91" i="11"/>
  <c r="AA91" i="11"/>
  <c r="Z91" i="11"/>
  <c r="Y91" i="11"/>
  <c r="X91" i="11"/>
  <c r="W91" i="11"/>
  <c r="V91" i="11"/>
  <c r="U91" i="11"/>
  <c r="T91" i="11"/>
  <c r="S91" i="11"/>
  <c r="AC90" i="11"/>
  <c r="AB90" i="11"/>
  <c r="AA90" i="11"/>
  <c r="Z90" i="11"/>
  <c r="Y90" i="11"/>
  <c r="X90" i="11"/>
  <c r="W90" i="11"/>
  <c r="V90" i="11"/>
  <c r="U90" i="11"/>
  <c r="T90" i="11"/>
  <c r="S90" i="11"/>
  <c r="AC89" i="11"/>
  <c r="AB89" i="11"/>
  <c r="AA89" i="11"/>
  <c r="Z89" i="11"/>
  <c r="Y89" i="11"/>
  <c r="X89" i="11"/>
  <c r="W89" i="11"/>
  <c r="V89" i="11"/>
  <c r="U89" i="11"/>
  <c r="T89" i="11"/>
  <c r="S89" i="11"/>
  <c r="AC88" i="11"/>
  <c r="AB88" i="11"/>
  <c r="AA88" i="11"/>
  <c r="Z88" i="11"/>
  <c r="Y88" i="11"/>
  <c r="X88" i="11"/>
  <c r="W88" i="11"/>
  <c r="V88" i="11"/>
  <c r="U88" i="11"/>
  <c r="T88" i="11"/>
  <c r="S88" i="11"/>
  <c r="AC87" i="11"/>
  <c r="AB87" i="11"/>
  <c r="AA87" i="11"/>
  <c r="Z87" i="11"/>
  <c r="Y87" i="11"/>
  <c r="X87" i="11"/>
  <c r="W87" i="11"/>
  <c r="V87" i="11"/>
  <c r="U87" i="11"/>
  <c r="T87" i="11"/>
  <c r="S87" i="11"/>
  <c r="AC86" i="11"/>
  <c r="AB86" i="11"/>
  <c r="AA86" i="11"/>
  <c r="Z86" i="11"/>
  <c r="Y86" i="11"/>
  <c r="X86" i="11"/>
  <c r="W86" i="11"/>
  <c r="V86" i="11"/>
  <c r="U86" i="11"/>
  <c r="T86" i="11"/>
  <c r="S86" i="11"/>
  <c r="AC85" i="11"/>
  <c r="AB85" i="11"/>
  <c r="AA85" i="11"/>
  <c r="Z85" i="11"/>
  <c r="Y85" i="11"/>
  <c r="X85" i="11"/>
  <c r="W85" i="11"/>
  <c r="V85" i="11"/>
  <c r="U85" i="11"/>
  <c r="T85" i="11"/>
  <c r="S85" i="11"/>
  <c r="AC84" i="11"/>
  <c r="AB84" i="11"/>
  <c r="AA84" i="11"/>
  <c r="Z84" i="11"/>
  <c r="Y84" i="11"/>
  <c r="X84" i="11"/>
  <c r="W84" i="11"/>
  <c r="V84" i="11"/>
  <c r="U84" i="11"/>
  <c r="T84" i="11"/>
  <c r="S84" i="11"/>
  <c r="AC83" i="11"/>
  <c r="AB83" i="11"/>
  <c r="AA83" i="11"/>
  <c r="Z83" i="11"/>
  <c r="Y83" i="11"/>
  <c r="X83" i="11"/>
  <c r="W83" i="11"/>
  <c r="V83" i="11"/>
  <c r="U83" i="11"/>
  <c r="T83" i="11"/>
  <c r="S83" i="11"/>
  <c r="AC82" i="11"/>
  <c r="AB82" i="11"/>
  <c r="AA82" i="11"/>
  <c r="Z82" i="11"/>
  <c r="Y82" i="11"/>
  <c r="X82" i="11"/>
  <c r="W82" i="11"/>
  <c r="V82" i="11"/>
  <c r="U82" i="11"/>
  <c r="T82" i="11"/>
  <c r="S82" i="11"/>
  <c r="AC81" i="11"/>
  <c r="AB81" i="11"/>
  <c r="AA81" i="11"/>
  <c r="Z81" i="11"/>
  <c r="Y81" i="11"/>
  <c r="X81" i="11"/>
  <c r="W81" i="11"/>
  <c r="V81" i="11"/>
  <c r="U81" i="11"/>
  <c r="T81" i="11"/>
  <c r="S81" i="11"/>
  <c r="AC80" i="11"/>
  <c r="AB80" i="11"/>
  <c r="AA80" i="11"/>
  <c r="Z80" i="11"/>
  <c r="Y80" i="11"/>
  <c r="X80" i="11"/>
  <c r="W80" i="11"/>
  <c r="V80" i="11"/>
  <c r="U80" i="11"/>
  <c r="T80" i="11"/>
  <c r="S80" i="11"/>
  <c r="AC79" i="11"/>
  <c r="AB79" i="11"/>
  <c r="AA79" i="11"/>
  <c r="Z79" i="11"/>
  <c r="Y79" i="11"/>
  <c r="X79" i="11"/>
  <c r="W79" i="11"/>
  <c r="V79" i="11"/>
  <c r="U79" i="11"/>
  <c r="T79" i="11"/>
  <c r="S79" i="11"/>
  <c r="AC78" i="11"/>
  <c r="AB78" i="11"/>
  <c r="AA78" i="11"/>
  <c r="Z78" i="11"/>
  <c r="Y78" i="11"/>
  <c r="X78" i="11"/>
  <c r="W78" i="11"/>
  <c r="V78" i="11"/>
  <c r="U78" i="11"/>
  <c r="T78" i="11"/>
  <c r="S78" i="11"/>
  <c r="AC77" i="11"/>
  <c r="AB77" i="11"/>
  <c r="AA77" i="11"/>
  <c r="Z77" i="11"/>
  <c r="Y77" i="11"/>
  <c r="X77" i="11"/>
  <c r="W77" i="11"/>
  <c r="V77" i="11"/>
  <c r="U77" i="11"/>
  <c r="T77" i="11"/>
  <c r="S77" i="11"/>
  <c r="AC76" i="11"/>
  <c r="AB76" i="11"/>
  <c r="AA76" i="11"/>
  <c r="Z76" i="11"/>
  <c r="Y76" i="11"/>
  <c r="X76" i="11"/>
  <c r="W76" i="11"/>
  <c r="V76" i="11"/>
  <c r="U76" i="11"/>
  <c r="T76" i="11"/>
  <c r="S76" i="11"/>
  <c r="AC75" i="11"/>
  <c r="AB75" i="11"/>
  <c r="AA75" i="11"/>
  <c r="Z75" i="11"/>
  <c r="Y75" i="11"/>
  <c r="X75" i="11"/>
  <c r="W75" i="11"/>
  <c r="V75" i="11"/>
  <c r="U75" i="11"/>
  <c r="T75" i="11"/>
  <c r="S75" i="11"/>
  <c r="AC74" i="11"/>
  <c r="AB74" i="11"/>
  <c r="AA74" i="11"/>
  <c r="Z74" i="11"/>
  <c r="Y74" i="11"/>
  <c r="X74" i="11"/>
  <c r="W74" i="11"/>
  <c r="V74" i="11"/>
  <c r="U74" i="11"/>
  <c r="T74" i="11"/>
  <c r="S74" i="11"/>
  <c r="AC73" i="11"/>
  <c r="AB73" i="11"/>
  <c r="AA73" i="11"/>
  <c r="Z73" i="11"/>
  <c r="Y73" i="11"/>
  <c r="X73" i="11"/>
  <c r="W73" i="11"/>
  <c r="V73" i="11"/>
  <c r="U73" i="11"/>
  <c r="T73" i="11"/>
  <c r="S73" i="11"/>
  <c r="AC72" i="11"/>
  <c r="AB72" i="11"/>
  <c r="AA72" i="11"/>
  <c r="Z72" i="11"/>
  <c r="Y72" i="11"/>
  <c r="X72" i="11"/>
  <c r="W72" i="11"/>
  <c r="V72" i="11"/>
  <c r="U72" i="11"/>
  <c r="T72" i="11"/>
  <c r="S72" i="11"/>
  <c r="AC71" i="11"/>
  <c r="AB71" i="11"/>
  <c r="AA71" i="11"/>
  <c r="Z71" i="11"/>
  <c r="Y71" i="11"/>
  <c r="X71" i="11"/>
  <c r="W71" i="11"/>
  <c r="V71" i="11"/>
  <c r="U71" i="11"/>
  <c r="T71" i="11"/>
  <c r="S71" i="11"/>
  <c r="AC70" i="11"/>
  <c r="AB70" i="11"/>
  <c r="AA70" i="11"/>
  <c r="Z70" i="11"/>
  <c r="Y70" i="11"/>
  <c r="X70" i="11"/>
  <c r="W70" i="11"/>
  <c r="V70" i="11"/>
  <c r="U70" i="11"/>
  <c r="T70" i="11"/>
  <c r="S70" i="11"/>
  <c r="AC69" i="11"/>
  <c r="AB69" i="11"/>
  <c r="AA69" i="11"/>
  <c r="Z69" i="11"/>
  <c r="Y69" i="11"/>
  <c r="X69" i="11"/>
  <c r="W69" i="11"/>
  <c r="V69" i="11"/>
  <c r="U69" i="11"/>
  <c r="T69" i="11"/>
  <c r="S69" i="11"/>
  <c r="AC68" i="11"/>
  <c r="AB68" i="11"/>
  <c r="AA68" i="11"/>
  <c r="Z68" i="11"/>
  <c r="Y68" i="11"/>
  <c r="X68" i="11"/>
  <c r="W68" i="11"/>
  <c r="V68" i="11"/>
  <c r="U68" i="11"/>
  <c r="T68" i="11"/>
  <c r="S68" i="11"/>
  <c r="AC67" i="11"/>
  <c r="AB67" i="11"/>
  <c r="AA67" i="11"/>
  <c r="Z67" i="11"/>
  <c r="Y67" i="11"/>
  <c r="X67" i="11"/>
  <c r="W67" i="11"/>
  <c r="V67" i="11"/>
  <c r="U67" i="11"/>
  <c r="T67" i="11"/>
  <c r="S67" i="11"/>
  <c r="AC66" i="11"/>
  <c r="AB66" i="11"/>
  <c r="AA66" i="11"/>
  <c r="Z66" i="11"/>
  <c r="Y66" i="11"/>
  <c r="X66" i="11"/>
  <c r="W66" i="11"/>
  <c r="V66" i="11"/>
  <c r="U66" i="11"/>
  <c r="T66" i="11"/>
  <c r="S66" i="11"/>
  <c r="AC65" i="11"/>
  <c r="AB65" i="11"/>
  <c r="AA65" i="11"/>
  <c r="Z65" i="11"/>
  <c r="Y65" i="11"/>
  <c r="X65" i="11"/>
  <c r="W65" i="11"/>
  <c r="V65" i="11"/>
  <c r="U65" i="11"/>
  <c r="T65" i="11"/>
  <c r="S65" i="11"/>
  <c r="AC64" i="11"/>
  <c r="AB64" i="11"/>
  <c r="AA64" i="11"/>
  <c r="Z64" i="11"/>
  <c r="Y64" i="11"/>
  <c r="X64" i="11"/>
  <c r="W64" i="11"/>
  <c r="V64" i="11"/>
  <c r="U64" i="11"/>
  <c r="T64" i="11"/>
  <c r="S64" i="11"/>
  <c r="AC63" i="11"/>
  <c r="AB63" i="11"/>
  <c r="AA63" i="11"/>
  <c r="Z63" i="11"/>
  <c r="Y63" i="11"/>
  <c r="X63" i="11"/>
  <c r="W63" i="11"/>
  <c r="V63" i="11"/>
  <c r="U63" i="11"/>
  <c r="T63" i="11"/>
  <c r="S63" i="11"/>
  <c r="AC62" i="11"/>
  <c r="AB62" i="11"/>
  <c r="AA62" i="11"/>
  <c r="Z62" i="11"/>
  <c r="Y62" i="11"/>
  <c r="X62" i="11"/>
  <c r="W62" i="11"/>
  <c r="V62" i="11"/>
  <c r="U62" i="11"/>
  <c r="T62" i="11"/>
  <c r="S62" i="11"/>
  <c r="AC61" i="11"/>
  <c r="AB61" i="11"/>
  <c r="AA61" i="11"/>
  <c r="Z61" i="11"/>
  <c r="Y61" i="11"/>
  <c r="X61" i="11"/>
  <c r="W61" i="11"/>
  <c r="V61" i="11"/>
  <c r="U61" i="11"/>
  <c r="T61" i="11"/>
  <c r="S61" i="11"/>
  <c r="AC60" i="11"/>
  <c r="AB60" i="11"/>
  <c r="AA60" i="11"/>
  <c r="Z60" i="11"/>
  <c r="Y60" i="11"/>
  <c r="X60" i="11"/>
  <c r="W60" i="11"/>
  <c r="V60" i="11"/>
  <c r="U60" i="11"/>
  <c r="T60" i="11"/>
  <c r="S60" i="11"/>
  <c r="AC59" i="11"/>
  <c r="AB59" i="11"/>
  <c r="AA59" i="11"/>
  <c r="Z59" i="11"/>
  <c r="Y59" i="11"/>
  <c r="X59" i="11"/>
  <c r="W59" i="11"/>
  <c r="V59" i="11"/>
  <c r="U59" i="11"/>
  <c r="T59" i="11"/>
  <c r="S59" i="11"/>
  <c r="AC58" i="11"/>
  <c r="AB58" i="11"/>
  <c r="AA58" i="11"/>
  <c r="Z58" i="11"/>
  <c r="Y58" i="11"/>
  <c r="X58" i="11"/>
  <c r="W58" i="11"/>
  <c r="V58" i="11"/>
  <c r="U58" i="11"/>
  <c r="T58" i="11"/>
  <c r="S58" i="11"/>
  <c r="AC57" i="11"/>
  <c r="AB57" i="11"/>
  <c r="AA57" i="11"/>
  <c r="Z57" i="11"/>
  <c r="Y57" i="11"/>
  <c r="X57" i="11"/>
  <c r="W57" i="11"/>
  <c r="V57" i="11"/>
  <c r="U57" i="11"/>
  <c r="T57" i="11"/>
  <c r="S57" i="11"/>
  <c r="AC56" i="11"/>
  <c r="AB56" i="11"/>
  <c r="AA56" i="11"/>
  <c r="Z56" i="11"/>
  <c r="Y56" i="11"/>
  <c r="X56" i="11"/>
  <c r="W56" i="11"/>
  <c r="V56" i="11"/>
  <c r="U56" i="11"/>
  <c r="T56" i="11"/>
  <c r="S56" i="11"/>
  <c r="AC55" i="11"/>
  <c r="AB55" i="11"/>
  <c r="AA55" i="11"/>
  <c r="Z55" i="11"/>
  <c r="Y55" i="11"/>
  <c r="X55" i="11"/>
  <c r="W55" i="11"/>
  <c r="V55" i="11"/>
  <c r="U55" i="11"/>
  <c r="T55" i="11"/>
  <c r="S55" i="11"/>
  <c r="AC54" i="11"/>
  <c r="AB54" i="11"/>
  <c r="AA54" i="11"/>
  <c r="Z54" i="11"/>
  <c r="Y54" i="11"/>
  <c r="X54" i="11"/>
  <c r="W54" i="11"/>
  <c r="V54" i="11"/>
  <c r="U54" i="11"/>
  <c r="T54" i="11"/>
  <c r="S54" i="11"/>
  <c r="AC53" i="11"/>
  <c r="AB53" i="11"/>
  <c r="AA53" i="11"/>
  <c r="Z53" i="11"/>
  <c r="Y53" i="11"/>
  <c r="X53" i="11"/>
  <c r="W53" i="11"/>
  <c r="V53" i="11"/>
  <c r="U53" i="11"/>
  <c r="T53" i="11"/>
  <c r="S53" i="11"/>
  <c r="AC52" i="11"/>
  <c r="AB52" i="11"/>
  <c r="AA52" i="11"/>
  <c r="Z52" i="11"/>
  <c r="Y52" i="11"/>
  <c r="X52" i="11"/>
  <c r="W52" i="11"/>
  <c r="V52" i="11"/>
  <c r="U52" i="11"/>
  <c r="T52" i="11"/>
  <c r="S52" i="11"/>
  <c r="AC51" i="11"/>
  <c r="AB51" i="11"/>
  <c r="AA51" i="11"/>
  <c r="Z51" i="11"/>
  <c r="Y51" i="11"/>
  <c r="X51" i="11"/>
  <c r="W51" i="11"/>
  <c r="V51" i="11"/>
  <c r="U51" i="11"/>
  <c r="T51" i="11"/>
  <c r="S51" i="11"/>
  <c r="AC50" i="11"/>
  <c r="AB50" i="11"/>
  <c r="AA50" i="11"/>
  <c r="Z50" i="11"/>
  <c r="Y50" i="11"/>
  <c r="X50" i="11"/>
  <c r="W50" i="11"/>
  <c r="V50" i="11"/>
  <c r="U50" i="11"/>
  <c r="T50" i="11"/>
  <c r="S50" i="11"/>
  <c r="AC49" i="11"/>
  <c r="AB49" i="11"/>
  <c r="AA49" i="11"/>
  <c r="Z49" i="11"/>
  <c r="Y49" i="11"/>
  <c r="X49" i="11"/>
  <c r="W49" i="11"/>
  <c r="V49" i="11"/>
  <c r="U49" i="11"/>
  <c r="T49" i="11"/>
  <c r="S49" i="11"/>
  <c r="AC48" i="11"/>
  <c r="AB48" i="11"/>
  <c r="AA48" i="11"/>
  <c r="Z48" i="11"/>
  <c r="Y48" i="11"/>
  <c r="X48" i="11"/>
  <c r="W48" i="11"/>
  <c r="V48" i="11"/>
  <c r="U48" i="11"/>
  <c r="T48" i="11"/>
  <c r="S48" i="11"/>
  <c r="AC47" i="11"/>
  <c r="AB47" i="11"/>
  <c r="AA47" i="11"/>
  <c r="Z47" i="11"/>
  <c r="Y47" i="11"/>
  <c r="X47" i="11"/>
  <c r="W47" i="11"/>
  <c r="V47" i="11"/>
  <c r="U47" i="11"/>
  <c r="T47" i="11"/>
  <c r="S47" i="11"/>
  <c r="AC46" i="11"/>
  <c r="AB46" i="11"/>
  <c r="AA46" i="11"/>
  <c r="Z46" i="11"/>
  <c r="Y46" i="11"/>
  <c r="X46" i="11"/>
  <c r="W46" i="11"/>
  <c r="V46" i="11"/>
  <c r="U46" i="11"/>
  <c r="T46" i="11"/>
  <c r="S46" i="11"/>
  <c r="AC45" i="11"/>
  <c r="AB45" i="11"/>
  <c r="AA45" i="11"/>
  <c r="Z45" i="11"/>
  <c r="Y45" i="11"/>
  <c r="X45" i="11"/>
  <c r="W45" i="11"/>
  <c r="V45" i="11"/>
  <c r="U45" i="11"/>
  <c r="T45" i="11"/>
  <c r="S45" i="11"/>
  <c r="AC44" i="11"/>
  <c r="AB44" i="11"/>
  <c r="AA44" i="11"/>
  <c r="Z44" i="11"/>
  <c r="Y44" i="11"/>
  <c r="X44" i="11"/>
  <c r="W44" i="11"/>
  <c r="V44" i="11"/>
  <c r="U44" i="11"/>
  <c r="T44" i="11"/>
  <c r="S44" i="11"/>
  <c r="AC43" i="11"/>
  <c r="AB43" i="11"/>
  <c r="AA43" i="11"/>
  <c r="Z43" i="11"/>
  <c r="Y43" i="11"/>
  <c r="X43" i="11"/>
  <c r="W43" i="11"/>
  <c r="V43" i="11"/>
  <c r="U43" i="11"/>
  <c r="T43" i="11"/>
  <c r="S43" i="11"/>
  <c r="AC42" i="11"/>
  <c r="AB42" i="11"/>
  <c r="AA42" i="11"/>
  <c r="Z42" i="11"/>
  <c r="Y42" i="11"/>
  <c r="X42" i="11"/>
  <c r="W42" i="11"/>
  <c r="V42" i="11"/>
  <c r="U42" i="11"/>
  <c r="T42" i="11"/>
  <c r="S42" i="11"/>
  <c r="AC41" i="11"/>
  <c r="AB41" i="11"/>
  <c r="AA41" i="11"/>
  <c r="Z41" i="11"/>
  <c r="Y41" i="11"/>
  <c r="X41" i="11"/>
  <c r="W41" i="11"/>
  <c r="V41" i="11"/>
  <c r="U41" i="11"/>
  <c r="T41" i="11"/>
  <c r="S41" i="11"/>
  <c r="AC40" i="11"/>
  <c r="AB40" i="11"/>
  <c r="AA40" i="11"/>
  <c r="Z40" i="11"/>
  <c r="Y40" i="11"/>
  <c r="X40" i="11"/>
  <c r="W40" i="11"/>
  <c r="V40" i="11"/>
  <c r="U40" i="11"/>
  <c r="T40" i="11"/>
  <c r="S40" i="11"/>
  <c r="AC39" i="11"/>
  <c r="AB39" i="11"/>
  <c r="AA39" i="11"/>
  <c r="Z39" i="11"/>
  <c r="Y39" i="11"/>
  <c r="X39" i="11"/>
  <c r="W39" i="11"/>
  <c r="V39" i="11"/>
  <c r="U39" i="11"/>
  <c r="T39" i="11"/>
  <c r="S39" i="11"/>
  <c r="AC38" i="11"/>
  <c r="AB38" i="11"/>
  <c r="AA38" i="11"/>
  <c r="Z38" i="11"/>
  <c r="Y38" i="11"/>
  <c r="X38" i="11"/>
  <c r="W38" i="11"/>
  <c r="V38" i="11"/>
  <c r="U38" i="11"/>
  <c r="T38" i="11"/>
  <c r="S38" i="11"/>
  <c r="AC37" i="11"/>
  <c r="AB37" i="11"/>
  <c r="AA37" i="11"/>
  <c r="Z37" i="11"/>
  <c r="Y37" i="11"/>
  <c r="X37" i="11"/>
  <c r="W37" i="11"/>
  <c r="V37" i="11"/>
  <c r="U37" i="11"/>
  <c r="T37" i="11"/>
  <c r="S37" i="11"/>
  <c r="AC36" i="11"/>
  <c r="AB36" i="11"/>
  <c r="AA36" i="11"/>
  <c r="Z36" i="11"/>
  <c r="Y36" i="11"/>
  <c r="X36" i="11"/>
  <c r="W36" i="11"/>
  <c r="V36" i="11"/>
  <c r="U36" i="11"/>
  <c r="T36" i="11"/>
  <c r="S36" i="11"/>
  <c r="AC35" i="11"/>
  <c r="AB35" i="11"/>
  <c r="AA35" i="11"/>
  <c r="Z35" i="11"/>
  <c r="Y35" i="11"/>
  <c r="X35" i="11"/>
  <c r="W35" i="11"/>
  <c r="V35" i="11"/>
  <c r="U35" i="11"/>
  <c r="T35" i="11"/>
  <c r="S35" i="11"/>
  <c r="AC34" i="11"/>
  <c r="AB34" i="11"/>
  <c r="AA34" i="11"/>
  <c r="Z34" i="11"/>
  <c r="Y34" i="11"/>
  <c r="X34" i="11"/>
  <c r="W34" i="11"/>
  <c r="V34" i="11"/>
  <c r="U34" i="11"/>
  <c r="T34" i="11"/>
  <c r="S34" i="11"/>
  <c r="AC33" i="11"/>
  <c r="AB33" i="11"/>
  <c r="AA33" i="11"/>
  <c r="Z33" i="11"/>
  <c r="Y33" i="11"/>
  <c r="X33" i="11"/>
  <c r="W33" i="11"/>
  <c r="V33" i="11"/>
  <c r="U33" i="11"/>
  <c r="T33" i="11"/>
  <c r="S33" i="11"/>
  <c r="AC32" i="11"/>
  <c r="AB32" i="11"/>
  <c r="AA32" i="11"/>
  <c r="Z32" i="11"/>
  <c r="Y32" i="11"/>
  <c r="X32" i="11"/>
  <c r="W32" i="11"/>
  <c r="V32" i="11"/>
  <c r="U32" i="11"/>
  <c r="T32" i="11"/>
  <c r="S32" i="11"/>
  <c r="AC31" i="11"/>
  <c r="AB31" i="11"/>
  <c r="AA31" i="11"/>
  <c r="Z31" i="11"/>
  <c r="Y31" i="11"/>
  <c r="X31" i="11"/>
  <c r="W31" i="11"/>
  <c r="V31" i="11"/>
  <c r="U31" i="11"/>
  <c r="T31" i="11"/>
  <c r="S31" i="11"/>
  <c r="AC30" i="11"/>
  <c r="AB30" i="11"/>
  <c r="AA30" i="11"/>
  <c r="Z30" i="11"/>
  <c r="Y30" i="11"/>
  <c r="X30" i="11"/>
  <c r="W30" i="11"/>
  <c r="V30" i="11"/>
  <c r="U30" i="11"/>
  <c r="T30" i="11"/>
  <c r="S30" i="11"/>
  <c r="AC29" i="11"/>
  <c r="AB29" i="11"/>
  <c r="AA29" i="11"/>
  <c r="Z29" i="11"/>
  <c r="Y29" i="11"/>
  <c r="X29" i="11"/>
  <c r="W29" i="11"/>
  <c r="V29" i="11"/>
  <c r="U29" i="11"/>
  <c r="T29" i="11"/>
  <c r="S29" i="11"/>
  <c r="AC28" i="11"/>
  <c r="AB28" i="11"/>
  <c r="AA28" i="11"/>
  <c r="Z28" i="11"/>
  <c r="Y28" i="11"/>
  <c r="X28" i="11"/>
  <c r="W28" i="11"/>
  <c r="V28" i="11"/>
  <c r="U28" i="11"/>
  <c r="T28" i="11"/>
  <c r="S28" i="11"/>
  <c r="AC27" i="11"/>
  <c r="AB27" i="11"/>
  <c r="AA27" i="11"/>
  <c r="Z27" i="11"/>
  <c r="Y27" i="11"/>
  <c r="X27" i="11"/>
  <c r="W27" i="11"/>
  <c r="V27" i="11"/>
  <c r="U27" i="11"/>
  <c r="T27" i="11"/>
  <c r="S27" i="11"/>
  <c r="AC26" i="11"/>
  <c r="AB26" i="11"/>
  <c r="AA26" i="11"/>
  <c r="Z26" i="11"/>
  <c r="Y26" i="11"/>
  <c r="X26" i="11"/>
  <c r="W26" i="11"/>
  <c r="V26" i="11"/>
  <c r="U26" i="11"/>
  <c r="T26" i="11"/>
  <c r="S26" i="11"/>
  <c r="AC25" i="11"/>
  <c r="AB25" i="11"/>
  <c r="AA25" i="11"/>
  <c r="Z25" i="11"/>
  <c r="Y25" i="11"/>
  <c r="X25" i="11"/>
  <c r="W25" i="11"/>
  <c r="V25" i="11"/>
  <c r="U25" i="11"/>
  <c r="T25" i="11"/>
  <c r="S25" i="11"/>
  <c r="AC24" i="11"/>
  <c r="AB24" i="11"/>
  <c r="AA24" i="11"/>
  <c r="Z24" i="11"/>
  <c r="Y24" i="11"/>
  <c r="X24" i="11"/>
  <c r="W24" i="11"/>
  <c r="V24" i="11"/>
  <c r="U24" i="11"/>
  <c r="T24" i="11"/>
  <c r="S24" i="11"/>
  <c r="AC23" i="11"/>
  <c r="AB23" i="11"/>
  <c r="AA23" i="11"/>
  <c r="Z23" i="11"/>
  <c r="X23" i="11"/>
  <c r="W23" i="11"/>
  <c r="V23" i="11"/>
  <c r="U23" i="11"/>
  <c r="Y23" i="11" s="1"/>
  <c r="T23" i="11"/>
  <c r="S23" i="11"/>
  <c r="AC22" i="11"/>
  <c r="AB22" i="11"/>
  <c r="AA22" i="11"/>
  <c r="Z22" i="11"/>
  <c r="X22" i="11"/>
  <c r="W22" i="11"/>
  <c r="V22" i="11"/>
  <c r="U22" i="11"/>
  <c r="Y22" i="11" s="1"/>
  <c r="T22" i="11"/>
  <c r="S22" i="11"/>
  <c r="AC21" i="11"/>
  <c r="AB21" i="11"/>
  <c r="AA21" i="11"/>
  <c r="Z21" i="11"/>
  <c r="X21" i="11"/>
  <c r="W21" i="11"/>
  <c r="V21" i="11"/>
  <c r="U21" i="11"/>
  <c r="Y21" i="11" s="1"/>
  <c r="T21" i="11"/>
  <c r="S21" i="11"/>
  <c r="AC20" i="11"/>
  <c r="AB20" i="11"/>
  <c r="AA20" i="11"/>
  <c r="Z20" i="11"/>
  <c r="X20" i="11"/>
  <c r="W20" i="11"/>
  <c r="V20" i="11"/>
  <c r="U20" i="11"/>
  <c r="Y20" i="11" s="1"/>
  <c r="T20" i="11"/>
  <c r="S20" i="11"/>
  <c r="AC19" i="11"/>
  <c r="AB19" i="11"/>
  <c r="AA19" i="11"/>
  <c r="Z19" i="11"/>
  <c r="X19" i="11"/>
  <c r="W19" i="11"/>
  <c r="V19" i="11"/>
  <c r="U19" i="11"/>
  <c r="Y19" i="11" s="1"/>
  <c r="T19" i="11"/>
  <c r="S19" i="11"/>
  <c r="AC18" i="11"/>
  <c r="AB18" i="11"/>
  <c r="AA18" i="11"/>
  <c r="Z18" i="11"/>
  <c r="X18" i="11"/>
  <c r="W18" i="11"/>
  <c r="V18" i="11"/>
  <c r="U18" i="11"/>
  <c r="Y18" i="11" s="1"/>
  <c r="T18" i="11"/>
  <c r="S18" i="11"/>
  <c r="AC17" i="11"/>
  <c r="AB17" i="11"/>
  <c r="AA17" i="11"/>
  <c r="Z17" i="11"/>
  <c r="X17" i="11"/>
  <c r="W17" i="11"/>
  <c r="V17" i="11"/>
  <c r="U17" i="11"/>
  <c r="Y17" i="11" s="1"/>
  <c r="T17" i="11"/>
  <c r="S17" i="11"/>
  <c r="AC16" i="11"/>
  <c r="AB16" i="11"/>
  <c r="AA16" i="11"/>
  <c r="Z16" i="11"/>
  <c r="X16" i="11"/>
  <c r="W16" i="11"/>
  <c r="V16" i="11"/>
  <c r="U16" i="11"/>
  <c r="Y16" i="11" s="1"/>
  <c r="T16" i="11"/>
  <c r="S16" i="11"/>
  <c r="AC15" i="11"/>
  <c r="AB15" i="11"/>
  <c r="AA15" i="11"/>
  <c r="Z15" i="11"/>
  <c r="X15" i="11"/>
  <c r="W15" i="11"/>
  <c r="V15" i="11"/>
  <c r="U15" i="11"/>
  <c r="Y15" i="11" s="1"/>
  <c r="T15" i="11"/>
  <c r="S15" i="11"/>
  <c r="AC14" i="11"/>
  <c r="AB14" i="11"/>
  <c r="AA14" i="11"/>
  <c r="Z14" i="11"/>
  <c r="X14" i="11"/>
  <c r="W14" i="11"/>
  <c r="V14" i="11"/>
  <c r="U14" i="11"/>
  <c r="Y14" i="11" s="1"/>
  <c r="T14" i="11"/>
  <c r="S14" i="11"/>
  <c r="AC13" i="11"/>
  <c r="AB13" i="11"/>
  <c r="AA13" i="11"/>
  <c r="Z13" i="11"/>
  <c r="X13" i="11"/>
  <c r="W13" i="11"/>
  <c r="V13" i="11"/>
  <c r="U13" i="11"/>
  <c r="Y13" i="11" s="1"/>
  <c r="T13" i="11"/>
  <c r="S13" i="11"/>
  <c r="AC12" i="11"/>
  <c r="AB12" i="11"/>
  <c r="AA12" i="11"/>
  <c r="Z12" i="11"/>
  <c r="X12" i="11"/>
  <c r="W12" i="11"/>
  <c r="V12" i="11"/>
  <c r="U12" i="11"/>
  <c r="Y12" i="11" s="1"/>
  <c r="T12" i="11"/>
  <c r="S12" i="11"/>
  <c r="T1000" i="9"/>
  <c r="T999" i="9"/>
  <c r="T998" i="9"/>
  <c r="T997" i="9"/>
  <c r="T996" i="9"/>
  <c r="T995" i="9"/>
  <c r="T994" i="9"/>
  <c r="T993" i="9"/>
  <c r="T992" i="9"/>
  <c r="T991" i="9"/>
  <c r="T990" i="9"/>
  <c r="T989" i="9"/>
  <c r="T988" i="9"/>
  <c r="T987" i="9"/>
  <c r="T986" i="9"/>
  <c r="T985" i="9"/>
  <c r="T984" i="9"/>
  <c r="T983" i="9"/>
  <c r="T982" i="9"/>
  <c r="T981" i="9"/>
  <c r="T980" i="9"/>
  <c r="T979" i="9"/>
  <c r="T978" i="9"/>
  <c r="T977" i="9"/>
  <c r="T976" i="9"/>
  <c r="T975" i="9"/>
  <c r="T974" i="9"/>
  <c r="T973" i="9"/>
  <c r="T972" i="9"/>
  <c r="T971" i="9"/>
  <c r="T970" i="9"/>
  <c r="T969" i="9"/>
  <c r="T968" i="9"/>
  <c r="T967" i="9"/>
  <c r="T966" i="9"/>
  <c r="T965" i="9"/>
  <c r="T964" i="9"/>
  <c r="T963" i="9"/>
  <c r="T962" i="9"/>
  <c r="T961" i="9"/>
  <c r="T960" i="9"/>
  <c r="T959" i="9"/>
  <c r="T958" i="9"/>
  <c r="T957" i="9"/>
  <c r="T956" i="9"/>
  <c r="T955" i="9"/>
  <c r="T954" i="9"/>
  <c r="T953" i="9"/>
  <c r="T952" i="9"/>
  <c r="T951" i="9"/>
  <c r="T950" i="9"/>
  <c r="T949" i="9"/>
  <c r="T948" i="9"/>
  <c r="T947" i="9"/>
  <c r="T946" i="9"/>
  <c r="T945" i="9"/>
  <c r="T944" i="9"/>
  <c r="T943" i="9"/>
  <c r="T942" i="9"/>
  <c r="T941" i="9"/>
  <c r="T940" i="9"/>
  <c r="T939" i="9"/>
  <c r="T938" i="9"/>
  <c r="T937" i="9"/>
  <c r="T936" i="9"/>
  <c r="T935" i="9"/>
  <c r="T934" i="9"/>
  <c r="T933" i="9"/>
  <c r="T932" i="9"/>
  <c r="T931" i="9"/>
  <c r="T930" i="9"/>
  <c r="T929" i="9"/>
  <c r="T928" i="9"/>
  <c r="T927" i="9"/>
  <c r="T926" i="9"/>
  <c r="T925" i="9"/>
  <c r="T924" i="9"/>
  <c r="T923" i="9"/>
  <c r="T922" i="9"/>
  <c r="T921" i="9"/>
  <c r="T920" i="9"/>
  <c r="T919" i="9"/>
  <c r="T918" i="9"/>
  <c r="T917" i="9"/>
  <c r="T916" i="9"/>
  <c r="T915" i="9"/>
  <c r="T914" i="9"/>
  <c r="T913" i="9"/>
  <c r="T912" i="9"/>
  <c r="T911" i="9"/>
  <c r="T910" i="9"/>
  <c r="T909" i="9"/>
  <c r="T908" i="9"/>
  <c r="T907" i="9"/>
  <c r="T906" i="9"/>
  <c r="T905" i="9"/>
  <c r="T904" i="9"/>
  <c r="T903" i="9"/>
  <c r="T902" i="9"/>
  <c r="T901" i="9"/>
  <c r="T900" i="9"/>
  <c r="T899" i="9"/>
  <c r="T898" i="9"/>
  <c r="T897" i="9"/>
  <c r="T896" i="9"/>
  <c r="T895" i="9"/>
  <c r="T894" i="9"/>
  <c r="T893" i="9"/>
  <c r="T892" i="9"/>
  <c r="T891" i="9"/>
  <c r="T890" i="9"/>
  <c r="T889" i="9"/>
  <c r="T888" i="9"/>
  <c r="T887" i="9"/>
  <c r="T886" i="9"/>
  <c r="T885" i="9"/>
  <c r="T884" i="9"/>
  <c r="T883" i="9"/>
  <c r="T882" i="9"/>
  <c r="T881" i="9"/>
  <c r="T880" i="9"/>
  <c r="T879" i="9"/>
  <c r="T878" i="9"/>
  <c r="T877" i="9"/>
  <c r="T876" i="9"/>
  <c r="T875" i="9"/>
  <c r="T874" i="9"/>
  <c r="T873" i="9"/>
  <c r="T872" i="9"/>
  <c r="T871" i="9"/>
  <c r="T870" i="9"/>
  <c r="T869" i="9"/>
  <c r="T868" i="9"/>
  <c r="T867" i="9"/>
  <c r="T866" i="9"/>
  <c r="T865" i="9"/>
  <c r="T864" i="9"/>
  <c r="T863" i="9"/>
  <c r="T862" i="9"/>
  <c r="T861" i="9"/>
  <c r="T860" i="9"/>
  <c r="T859" i="9"/>
  <c r="T858" i="9"/>
  <c r="T857" i="9"/>
  <c r="T856" i="9"/>
  <c r="T855" i="9"/>
  <c r="T854" i="9"/>
  <c r="T853" i="9"/>
  <c r="T852" i="9"/>
  <c r="T851" i="9"/>
  <c r="T850" i="9"/>
  <c r="T849" i="9"/>
  <c r="T848" i="9"/>
  <c r="T847" i="9"/>
  <c r="T846" i="9"/>
  <c r="T845" i="9"/>
  <c r="T844" i="9"/>
  <c r="T843" i="9"/>
  <c r="T842" i="9"/>
  <c r="T841" i="9"/>
  <c r="T840" i="9"/>
  <c r="T839" i="9"/>
  <c r="T838" i="9"/>
  <c r="T837" i="9"/>
  <c r="T836" i="9"/>
  <c r="T835" i="9"/>
  <c r="T834" i="9"/>
  <c r="T833" i="9"/>
  <c r="T832" i="9"/>
  <c r="T831" i="9"/>
  <c r="T830" i="9"/>
  <c r="T829" i="9"/>
  <c r="T828" i="9"/>
  <c r="T827" i="9"/>
  <c r="T826" i="9"/>
  <c r="T825" i="9"/>
  <c r="T824" i="9"/>
  <c r="T823" i="9"/>
  <c r="T822" i="9"/>
  <c r="T821" i="9"/>
  <c r="T820" i="9"/>
  <c r="T819" i="9"/>
  <c r="T818" i="9"/>
  <c r="T817" i="9"/>
  <c r="T816" i="9"/>
  <c r="T815" i="9"/>
  <c r="T814" i="9"/>
  <c r="T813" i="9"/>
  <c r="T812" i="9"/>
  <c r="T811" i="9"/>
  <c r="T810" i="9"/>
  <c r="T809" i="9"/>
  <c r="T808" i="9"/>
  <c r="T807" i="9"/>
  <c r="T806" i="9"/>
  <c r="T805" i="9"/>
  <c r="T804" i="9"/>
  <c r="T803" i="9"/>
  <c r="T802" i="9"/>
  <c r="T801" i="9"/>
  <c r="T800" i="9"/>
  <c r="T799" i="9"/>
  <c r="T798" i="9"/>
  <c r="T797" i="9"/>
  <c r="T796" i="9"/>
  <c r="T795" i="9"/>
  <c r="T794" i="9"/>
  <c r="T793" i="9"/>
  <c r="T792" i="9"/>
  <c r="T791" i="9"/>
  <c r="T790" i="9"/>
  <c r="T789" i="9"/>
  <c r="T788" i="9"/>
  <c r="T787" i="9"/>
  <c r="T786" i="9"/>
  <c r="T785" i="9"/>
  <c r="T784" i="9"/>
  <c r="T783" i="9"/>
  <c r="T782" i="9"/>
  <c r="T781" i="9"/>
  <c r="T780" i="9"/>
  <c r="T779" i="9"/>
  <c r="T778" i="9"/>
  <c r="T777" i="9"/>
  <c r="T776" i="9"/>
  <c r="T775" i="9"/>
  <c r="T774" i="9"/>
  <c r="T773" i="9"/>
  <c r="T772" i="9"/>
  <c r="T771" i="9"/>
  <c r="T770" i="9"/>
  <c r="T769" i="9"/>
  <c r="T768" i="9"/>
  <c r="T767" i="9"/>
  <c r="T766" i="9"/>
  <c r="T765" i="9"/>
  <c r="T764" i="9"/>
  <c r="T763" i="9"/>
  <c r="T762" i="9"/>
  <c r="T761" i="9"/>
  <c r="T760" i="9"/>
  <c r="T759" i="9"/>
  <c r="T758" i="9"/>
  <c r="T757" i="9"/>
  <c r="T756" i="9"/>
  <c r="T755" i="9"/>
  <c r="T754" i="9"/>
  <c r="T753" i="9"/>
  <c r="T752" i="9"/>
  <c r="T751" i="9"/>
  <c r="T750" i="9"/>
  <c r="T749" i="9"/>
  <c r="T748" i="9"/>
  <c r="T747" i="9"/>
  <c r="T746" i="9"/>
  <c r="T745" i="9"/>
  <c r="T744" i="9"/>
  <c r="T743" i="9"/>
  <c r="T742" i="9"/>
  <c r="T741" i="9"/>
  <c r="T740" i="9"/>
  <c r="T739" i="9"/>
  <c r="T738" i="9"/>
  <c r="T737" i="9"/>
  <c r="T736" i="9"/>
  <c r="T735" i="9"/>
  <c r="T734" i="9"/>
  <c r="T733" i="9"/>
  <c r="T732" i="9"/>
  <c r="T731" i="9"/>
  <c r="T730" i="9"/>
  <c r="T729" i="9"/>
  <c r="T728" i="9"/>
  <c r="T727" i="9"/>
  <c r="T726" i="9"/>
  <c r="T725" i="9"/>
  <c r="T724" i="9"/>
  <c r="T723" i="9"/>
  <c r="T722" i="9"/>
  <c r="T721" i="9"/>
  <c r="T720" i="9"/>
  <c r="T719" i="9"/>
  <c r="T718" i="9"/>
  <c r="T717" i="9"/>
  <c r="T716" i="9"/>
  <c r="T715" i="9"/>
  <c r="T714" i="9"/>
  <c r="T713" i="9"/>
  <c r="T712" i="9"/>
  <c r="T711" i="9"/>
  <c r="T710" i="9"/>
  <c r="T709" i="9"/>
  <c r="T708" i="9"/>
  <c r="T707" i="9"/>
  <c r="T706" i="9"/>
  <c r="T705" i="9"/>
  <c r="T704" i="9"/>
  <c r="T703" i="9"/>
  <c r="T702" i="9"/>
  <c r="T701" i="9"/>
  <c r="T700" i="9"/>
  <c r="T699" i="9"/>
  <c r="T698" i="9"/>
  <c r="T697" i="9"/>
  <c r="T696" i="9"/>
  <c r="T695" i="9"/>
  <c r="T694" i="9"/>
  <c r="T693" i="9"/>
  <c r="T692" i="9"/>
  <c r="T691" i="9"/>
  <c r="T690" i="9"/>
  <c r="T689" i="9"/>
  <c r="T688" i="9"/>
  <c r="T687" i="9"/>
  <c r="T686" i="9"/>
  <c r="T685" i="9"/>
  <c r="T684" i="9"/>
  <c r="T683" i="9"/>
  <c r="T682" i="9"/>
  <c r="T681" i="9"/>
  <c r="T680" i="9"/>
  <c r="T679" i="9"/>
  <c r="T678" i="9"/>
  <c r="T677" i="9"/>
  <c r="T676" i="9"/>
  <c r="T675" i="9"/>
  <c r="T674" i="9"/>
  <c r="T673" i="9"/>
  <c r="T672" i="9"/>
  <c r="T671" i="9"/>
  <c r="T670" i="9"/>
  <c r="T669" i="9"/>
  <c r="T668" i="9"/>
  <c r="T667" i="9"/>
  <c r="T666" i="9"/>
  <c r="T665" i="9"/>
  <c r="T664" i="9"/>
  <c r="T663" i="9"/>
  <c r="T662" i="9"/>
  <c r="T661" i="9"/>
  <c r="T660" i="9"/>
  <c r="T659" i="9"/>
  <c r="T658" i="9"/>
  <c r="T657" i="9"/>
  <c r="T656" i="9"/>
  <c r="T655" i="9"/>
  <c r="T654" i="9"/>
  <c r="T653" i="9"/>
  <c r="T652" i="9"/>
  <c r="T651" i="9"/>
  <c r="T650" i="9"/>
  <c r="T649" i="9"/>
  <c r="T648" i="9"/>
  <c r="T647" i="9"/>
  <c r="T646" i="9"/>
  <c r="T645" i="9"/>
  <c r="T644" i="9"/>
  <c r="T643" i="9"/>
  <c r="T642" i="9"/>
  <c r="T641" i="9"/>
  <c r="T640" i="9"/>
  <c r="T639" i="9"/>
  <c r="T638" i="9"/>
  <c r="T637" i="9"/>
  <c r="T636" i="9"/>
  <c r="T635" i="9"/>
  <c r="T634" i="9"/>
  <c r="T633" i="9"/>
  <c r="T632" i="9"/>
  <c r="T631" i="9"/>
  <c r="T630" i="9"/>
  <c r="T629" i="9"/>
  <c r="T628" i="9"/>
  <c r="T627" i="9"/>
  <c r="T626" i="9"/>
  <c r="T625" i="9"/>
  <c r="T624" i="9"/>
  <c r="T623" i="9"/>
  <c r="T622" i="9"/>
  <c r="T621" i="9"/>
  <c r="T620" i="9"/>
  <c r="T619" i="9"/>
  <c r="T618" i="9"/>
  <c r="T617" i="9"/>
  <c r="T616" i="9"/>
  <c r="T615" i="9"/>
  <c r="T614" i="9"/>
  <c r="T613" i="9"/>
  <c r="T612" i="9"/>
  <c r="T611" i="9"/>
  <c r="T610" i="9"/>
  <c r="T609" i="9"/>
  <c r="T608" i="9"/>
  <c r="T607" i="9"/>
  <c r="T606" i="9"/>
  <c r="T605" i="9"/>
  <c r="T604" i="9"/>
  <c r="T603" i="9"/>
  <c r="T602" i="9"/>
  <c r="T601" i="9"/>
  <c r="T600" i="9"/>
  <c r="T599" i="9"/>
  <c r="T598" i="9"/>
  <c r="T597" i="9"/>
  <c r="T596" i="9"/>
  <c r="T595" i="9"/>
  <c r="T594" i="9"/>
  <c r="T593" i="9"/>
  <c r="T592" i="9"/>
  <c r="T591" i="9"/>
  <c r="T590" i="9"/>
  <c r="T589" i="9"/>
  <c r="T588" i="9"/>
  <c r="T587" i="9"/>
  <c r="T586" i="9"/>
  <c r="T585" i="9"/>
  <c r="T584" i="9"/>
  <c r="T583" i="9"/>
  <c r="T582" i="9"/>
  <c r="T581" i="9"/>
  <c r="T580" i="9"/>
  <c r="T579" i="9"/>
  <c r="T578" i="9"/>
  <c r="T577" i="9"/>
  <c r="T576" i="9"/>
  <c r="T575" i="9"/>
  <c r="T574" i="9"/>
  <c r="T573" i="9"/>
  <c r="T572" i="9"/>
  <c r="T571" i="9"/>
  <c r="T570" i="9"/>
  <c r="T569" i="9"/>
  <c r="T568" i="9"/>
  <c r="T567" i="9"/>
  <c r="T566" i="9"/>
  <c r="T565" i="9"/>
  <c r="T564" i="9"/>
  <c r="T563" i="9"/>
  <c r="T562" i="9"/>
  <c r="T561" i="9"/>
  <c r="T560" i="9"/>
  <c r="T559" i="9"/>
  <c r="T558" i="9"/>
  <c r="T557" i="9"/>
  <c r="T556" i="9"/>
  <c r="T555" i="9"/>
  <c r="T554" i="9"/>
  <c r="T553" i="9"/>
  <c r="T552" i="9"/>
  <c r="T551" i="9"/>
  <c r="T550" i="9"/>
  <c r="T549" i="9"/>
  <c r="T548" i="9"/>
  <c r="T547" i="9"/>
  <c r="T546" i="9"/>
  <c r="T545" i="9"/>
  <c r="T544" i="9"/>
  <c r="T543" i="9"/>
  <c r="T542" i="9"/>
  <c r="T541" i="9"/>
  <c r="T540" i="9"/>
  <c r="T539" i="9"/>
  <c r="T538" i="9"/>
  <c r="T537" i="9"/>
  <c r="T536" i="9"/>
  <c r="T535" i="9"/>
  <c r="T534" i="9"/>
  <c r="T533" i="9"/>
  <c r="T532" i="9"/>
  <c r="T531" i="9"/>
  <c r="T530" i="9"/>
  <c r="T529" i="9"/>
  <c r="T528" i="9"/>
  <c r="T527" i="9"/>
  <c r="T526" i="9"/>
  <c r="T525" i="9"/>
  <c r="T524" i="9"/>
  <c r="T523" i="9"/>
  <c r="T522" i="9"/>
  <c r="T521" i="9"/>
  <c r="T520" i="9"/>
  <c r="T519" i="9"/>
  <c r="T518" i="9"/>
  <c r="T517" i="9"/>
  <c r="T516" i="9"/>
  <c r="T515" i="9"/>
  <c r="T514" i="9"/>
  <c r="T513" i="9"/>
  <c r="T512" i="9"/>
  <c r="T511" i="9"/>
  <c r="T510" i="9"/>
  <c r="T509" i="9"/>
  <c r="T508" i="9"/>
  <c r="T507" i="9"/>
  <c r="T506" i="9"/>
  <c r="T505" i="9"/>
  <c r="T504" i="9"/>
  <c r="T503" i="9"/>
  <c r="T502" i="9"/>
  <c r="T501" i="9"/>
  <c r="T500" i="9"/>
  <c r="T499" i="9"/>
  <c r="T498" i="9"/>
  <c r="T497" i="9"/>
  <c r="T496" i="9"/>
  <c r="T495" i="9"/>
  <c r="T494" i="9"/>
  <c r="T493" i="9"/>
  <c r="T492" i="9"/>
  <c r="T491" i="9"/>
  <c r="T490" i="9"/>
  <c r="T489" i="9"/>
  <c r="T488" i="9"/>
  <c r="T487" i="9"/>
  <c r="T486" i="9"/>
  <c r="T485" i="9"/>
  <c r="T484" i="9"/>
  <c r="T483" i="9"/>
  <c r="T482" i="9"/>
  <c r="T481" i="9"/>
  <c r="T480" i="9"/>
  <c r="T479" i="9"/>
  <c r="T478" i="9"/>
  <c r="T477" i="9"/>
  <c r="T476" i="9"/>
  <c r="T475" i="9"/>
  <c r="T474" i="9"/>
  <c r="T473" i="9"/>
  <c r="T472" i="9"/>
  <c r="T471" i="9"/>
  <c r="T470" i="9"/>
  <c r="T469" i="9"/>
  <c r="T468" i="9"/>
  <c r="T467" i="9"/>
  <c r="T466" i="9"/>
  <c r="T465" i="9"/>
  <c r="T464" i="9"/>
  <c r="T463" i="9"/>
  <c r="T462" i="9"/>
  <c r="T461" i="9"/>
  <c r="T460" i="9"/>
  <c r="T459" i="9"/>
  <c r="T458" i="9"/>
  <c r="T457" i="9"/>
  <c r="T456" i="9"/>
  <c r="T455" i="9"/>
  <c r="T454" i="9"/>
  <c r="T453" i="9"/>
  <c r="T452" i="9"/>
  <c r="T451" i="9"/>
  <c r="T450" i="9"/>
  <c r="T449" i="9"/>
  <c r="T448" i="9"/>
  <c r="T447" i="9"/>
  <c r="T446" i="9"/>
  <c r="T445" i="9"/>
  <c r="T444" i="9"/>
  <c r="T443" i="9"/>
  <c r="T442" i="9"/>
  <c r="T441" i="9"/>
  <c r="T440" i="9"/>
  <c r="T439" i="9"/>
  <c r="T438" i="9"/>
  <c r="T437" i="9"/>
  <c r="T436" i="9"/>
  <c r="T435" i="9"/>
  <c r="T434" i="9"/>
  <c r="T433" i="9"/>
  <c r="T432" i="9"/>
  <c r="T431" i="9"/>
  <c r="T430" i="9"/>
  <c r="T429" i="9"/>
  <c r="T428" i="9"/>
  <c r="T427" i="9"/>
  <c r="T426" i="9"/>
  <c r="T425" i="9"/>
  <c r="T424" i="9"/>
  <c r="T423" i="9"/>
  <c r="T422" i="9"/>
  <c r="T421" i="9"/>
  <c r="T420" i="9"/>
  <c r="T419" i="9"/>
  <c r="T418" i="9"/>
  <c r="T417" i="9"/>
  <c r="T416" i="9"/>
  <c r="T415" i="9"/>
  <c r="T414" i="9"/>
  <c r="T413" i="9"/>
  <c r="T412" i="9"/>
  <c r="T411" i="9"/>
  <c r="T410" i="9"/>
  <c r="T409" i="9"/>
  <c r="T408" i="9"/>
  <c r="T407" i="9"/>
  <c r="T406" i="9"/>
  <c r="T405" i="9"/>
  <c r="T404" i="9"/>
  <c r="T403" i="9"/>
  <c r="T402" i="9"/>
  <c r="T401" i="9"/>
  <c r="T400" i="9"/>
  <c r="T399" i="9"/>
  <c r="T398" i="9"/>
  <c r="T397" i="9"/>
  <c r="T396" i="9"/>
  <c r="T395" i="9"/>
  <c r="T394" i="9"/>
  <c r="T393" i="9"/>
  <c r="T392" i="9"/>
  <c r="T391" i="9"/>
  <c r="T390" i="9"/>
  <c r="T389" i="9"/>
  <c r="T388" i="9"/>
  <c r="T387" i="9"/>
  <c r="T386" i="9"/>
  <c r="T385" i="9"/>
  <c r="T384" i="9"/>
  <c r="T383" i="9"/>
  <c r="T382" i="9"/>
  <c r="T381" i="9"/>
  <c r="T380" i="9"/>
  <c r="T379" i="9"/>
  <c r="T378" i="9"/>
  <c r="T377" i="9"/>
  <c r="T376" i="9"/>
  <c r="T375" i="9"/>
  <c r="T374" i="9"/>
  <c r="T373" i="9"/>
  <c r="T372" i="9"/>
  <c r="T371" i="9"/>
  <c r="T370" i="9"/>
  <c r="T369" i="9"/>
  <c r="T368" i="9"/>
  <c r="T367" i="9"/>
  <c r="T366" i="9"/>
  <c r="T365" i="9"/>
  <c r="T364" i="9"/>
  <c r="T363" i="9"/>
  <c r="T362" i="9"/>
  <c r="T361" i="9"/>
  <c r="T360" i="9"/>
  <c r="T359" i="9"/>
  <c r="T358" i="9"/>
  <c r="T357" i="9"/>
  <c r="T356" i="9"/>
  <c r="T355" i="9"/>
  <c r="T354" i="9"/>
  <c r="T353" i="9"/>
  <c r="T352" i="9"/>
  <c r="T351" i="9"/>
  <c r="T350" i="9"/>
  <c r="T349" i="9"/>
  <c r="T348" i="9"/>
  <c r="T347" i="9"/>
  <c r="T346" i="9"/>
  <c r="T345" i="9"/>
  <c r="T344" i="9"/>
  <c r="T343" i="9"/>
  <c r="T342" i="9"/>
  <c r="T341" i="9"/>
  <c r="T340" i="9"/>
  <c r="T339" i="9"/>
  <c r="T338" i="9"/>
  <c r="T337" i="9"/>
  <c r="T336" i="9"/>
  <c r="T335" i="9"/>
  <c r="T334" i="9"/>
  <c r="T333" i="9"/>
  <c r="T332" i="9"/>
  <c r="T331" i="9"/>
  <c r="T330" i="9"/>
  <c r="T329" i="9"/>
  <c r="T328" i="9"/>
  <c r="T327" i="9"/>
  <c r="T326" i="9"/>
  <c r="T325" i="9"/>
  <c r="T324" i="9"/>
  <c r="T323" i="9"/>
  <c r="T322" i="9"/>
  <c r="T321" i="9"/>
  <c r="T320" i="9"/>
  <c r="T319" i="9"/>
  <c r="T318" i="9"/>
  <c r="T317" i="9"/>
  <c r="T316" i="9"/>
  <c r="T315" i="9"/>
  <c r="T314" i="9"/>
  <c r="T313" i="9"/>
  <c r="T312" i="9"/>
  <c r="T311" i="9"/>
  <c r="T310" i="9"/>
  <c r="T309" i="9"/>
  <c r="T308" i="9"/>
  <c r="T307" i="9"/>
  <c r="T306" i="9"/>
  <c r="T305" i="9"/>
  <c r="T304" i="9"/>
  <c r="T303" i="9"/>
  <c r="T302" i="9"/>
  <c r="T301" i="9"/>
  <c r="T300" i="9"/>
  <c r="T299" i="9"/>
  <c r="T298" i="9"/>
  <c r="T297" i="9"/>
  <c r="T296" i="9"/>
  <c r="T295" i="9"/>
  <c r="T294" i="9"/>
  <c r="T293" i="9"/>
  <c r="T292" i="9"/>
  <c r="T291" i="9"/>
  <c r="T290" i="9"/>
  <c r="T289" i="9"/>
  <c r="T288" i="9"/>
  <c r="T287" i="9"/>
  <c r="T286" i="9"/>
  <c r="T285" i="9"/>
  <c r="T284" i="9"/>
  <c r="T283" i="9"/>
  <c r="T282" i="9"/>
  <c r="T281" i="9"/>
  <c r="T280" i="9"/>
  <c r="T279" i="9"/>
  <c r="T278" i="9"/>
  <c r="T277" i="9"/>
  <c r="T276" i="9"/>
  <c r="T275" i="9"/>
  <c r="T274" i="9"/>
  <c r="T273" i="9"/>
  <c r="T272" i="9"/>
  <c r="T271" i="9"/>
  <c r="T270" i="9"/>
  <c r="T269" i="9"/>
  <c r="T268" i="9"/>
  <c r="T267" i="9"/>
  <c r="T266" i="9"/>
  <c r="T265" i="9"/>
  <c r="T264" i="9"/>
  <c r="T263" i="9"/>
  <c r="T262" i="9"/>
  <c r="T261" i="9"/>
  <c r="T260" i="9"/>
  <c r="T259" i="9"/>
  <c r="T258" i="9"/>
  <c r="T257" i="9"/>
  <c r="T256" i="9"/>
  <c r="T255" i="9"/>
  <c r="T254" i="9"/>
  <c r="T253" i="9"/>
  <c r="T252" i="9"/>
  <c r="T251" i="9"/>
  <c r="T250" i="9"/>
  <c r="T249" i="9"/>
  <c r="T248" i="9"/>
  <c r="T247" i="9"/>
  <c r="T246" i="9"/>
  <c r="T245" i="9"/>
  <c r="T244" i="9"/>
  <c r="T243" i="9"/>
  <c r="T242" i="9"/>
  <c r="T241" i="9"/>
  <c r="T240" i="9"/>
  <c r="T239" i="9"/>
  <c r="T238" i="9"/>
  <c r="T237" i="9"/>
  <c r="T236" i="9"/>
  <c r="T235" i="9"/>
  <c r="T234" i="9"/>
  <c r="T233" i="9"/>
  <c r="T232" i="9"/>
  <c r="T231" i="9"/>
  <c r="T230" i="9"/>
  <c r="T229" i="9"/>
  <c r="T228" i="9"/>
  <c r="T227" i="9"/>
  <c r="T226" i="9"/>
  <c r="T225" i="9"/>
  <c r="T224" i="9"/>
  <c r="T223" i="9"/>
  <c r="T222" i="9"/>
  <c r="T221" i="9"/>
  <c r="T220" i="9"/>
  <c r="T219" i="9"/>
  <c r="T218" i="9"/>
  <c r="T217" i="9"/>
  <c r="T216" i="9"/>
  <c r="T215" i="9"/>
  <c r="T214" i="9"/>
  <c r="T213" i="9"/>
  <c r="T212" i="9"/>
  <c r="T211" i="9"/>
  <c r="T210" i="9"/>
  <c r="T209" i="9"/>
  <c r="T208" i="9"/>
  <c r="T207" i="9"/>
  <c r="T206" i="9"/>
  <c r="T205" i="9"/>
  <c r="T204" i="9"/>
  <c r="T203" i="9"/>
  <c r="T202" i="9"/>
  <c r="T201" i="9"/>
  <c r="T200" i="9"/>
  <c r="T199" i="9"/>
  <c r="T198" i="9"/>
  <c r="T197" i="9"/>
  <c r="T196" i="9"/>
  <c r="T195" i="9"/>
  <c r="T194" i="9"/>
  <c r="T193" i="9"/>
  <c r="T192" i="9"/>
  <c r="T191" i="9"/>
  <c r="T190" i="9"/>
  <c r="T189" i="9"/>
  <c r="T188" i="9"/>
  <c r="T187" i="9"/>
  <c r="T186" i="9"/>
  <c r="T185" i="9"/>
  <c r="T184" i="9"/>
  <c r="T183" i="9"/>
  <c r="T182" i="9"/>
  <c r="T181" i="9"/>
  <c r="T180" i="9"/>
  <c r="T179" i="9"/>
  <c r="T178" i="9"/>
  <c r="T177" i="9"/>
  <c r="T176" i="9"/>
  <c r="T175" i="9"/>
  <c r="T174" i="9"/>
  <c r="T173" i="9"/>
  <c r="T172" i="9"/>
  <c r="T171" i="9"/>
  <c r="T170" i="9"/>
  <c r="T169" i="9"/>
  <c r="T168" i="9"/>
  <c r="T167" i="9"/>
  <c r="T166" i="9"/>
  <c r="T165" i="9"/>
  <c r="T164" i="9"/>
  <c r="T163" i="9"/>
  <c r="T162" i="9"/>
  <c r="T161" i="9"/>
  <c r="T160" i="9"/>
  <c r="T159" i="9"/>
  <c r="T158" i="9"/>
  <c r="T157" i="9"/>
  <c r="T156" i="9"/>
  <c r="T155" i="9"/>
  <c r="T154" i="9"/>
  <c r="T153" i="9"/>
  <c r="T152" i="9"/>
  <c r="T151" i="9"/>
  <c r="T150" i="9"/>
  <c r="T149" i="9"/>
  <c r="T148" i="9"/>
  <c r="T147" i="9"/>
  <c r="T146" i="9"/>
  <c r="T145" i="9"/>
  <c r="T144" i="9"/>
  <c r="T143" i="9"/>
  <c r="T142" i="9"/>
  <c r="T141" i="9"/>
  <c r="T140" i="9"/>
  <c r="T139" i="9"/>
  <c r="T138" i="9"/>
  <c r="T137" i="9"/>
  <c r="T136" i="9"/>
  <c r="T135" i="9"/>
  <c r="T134" i="9"/>
  <c r="T133" i="9"/>
  <c r="T132" i="9"/>
  <c r="T131" i="9"/>
  <c r="T130" i="9"/>
  <c r="T129" i="9"/>
  <c r="T128" i="9"/>
  <c r="T127" i="9"/>
  <c r="T126" i="9"/>
  <c r="T125" i="9"/>
  <c r="T124" i="9"/>
  <c r="T123" i="9"/>
  <c r="T122" i="9"/>
  <c r="T121" i="9"/>
  <c r="T120" i="9"/>
  <c r="T119" i="9"/>
  <c r="T118" i="9"/>
  <c r="T117" i="9"/>
  <c r="T116" i="9"/>
  <c r="T115" i="9"/>
  <c r="T114" i="9"/>
  <c r="T113" i="9"/>
  <c r="T112" i="9"/>
  <c r="T111" i="9"/>
  <c r="T110" i="9"/>
  <c r="T109" i="9"/>
  <c r="T108" i="9"/>
  <c r="T107" i="9"/>
  <c r="T106" i="9"/>
  <c r="T105" i="9"/>
  <c r="T104" i="9"/>
  <c r="T103" i="9"/>
  <c r="T102" i="9"/>
  <c r="T101" i="9"/>
  <c r="T100" i="9"/>
  <c r="T99" i="9"/>
  <c r="T98" i="9"/>
  <c r="T97" i="9"/>
  <c r="T96" i="9"/>
  <c r="T95" i="9"/>
  <c r="T94" i="9"/>
  <c r="T93" i="9"/>
  <c r="T92" i="9"/>
  <c r="T91" i="9"/>
  <c r="T90" i="9"/>
  <c r="T89" i="9"/>
  <c r="T88" i="9"/>
  <c r="T87" i="9"/>
  <c r="T86" i="9"/>
  <c r="T85" i="9"/>
  <c r="T84" i="9"/>
  <c r="T83" i="9"/>
  <c r="T82" i="9"/>
  <c r="T81" i="9"/>
  <c r="T80" i="9"/>
  <c r="T79" i="9"/>
  <c r="T78" i="9"/>
  <c r="T77" i="9"/>
  <c r="T76" i="9"/>
  <c r="T75" i="9"/>
  <c r="T74" i="9"/>
  <c r="T73" i="9"/>
  <c r="T72" i="9"/>
  <c r="T71" i="9"/>
  <c r="T70" i="9"/>
  <c r="T69"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T14" i="9"/>
  <c r="T13" i="9"/>
  <c r="T12" i="9"/>
  <c r="F1000" i="9"/>
  <c r="F999" i="9"/>
  <c r="F998" i="9"/>
  <c r="F997" i="9"/>
  <c r="F996" i="9"/>
  <c r="F995" i="9"/>
  <c r="F994" i="9"/>
  <c r="F993" i="9"/>
  <c r="F992" i="9"/>
  <c r="F991" i="9"/>
  <c r="F990" i="9"/>
  <c r="F989" i="9"/>
  <c r="F988" i="9"/>
  <c r="F987" i="9"/>
  <c r="F986" i="9"/>
  <c r="F985" i="9"/>
  <c r="F984" i="9"/>
  <c r="F983" i="9"/>
  <c r="F982" i="9"/>
  <c r="F981" i="9"/>
  <c r="F980" i="9"/>
  <c r="F979" i="9"/>
  <c r="F978" i="9"/>
  <c r="F977" i="9"/>
  <c r="F976" i="9"/>
  <c r="F975" i="9"/>
  <c r="F974" i="9"/>
  <c r="F973" i="9"/>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AC200" i="6"/>
  <c r="AB200" i="6"/>
  <c r="AA200" i="6"/>
  <c r="AH200" i="6" s="1"/>
  <c r="Z200" i="6"/>
  <c r="Y200" i="6"/>
  <c r="X200" i="6"/>
  <c r="W200" i="6"/>
  <c r="V200" i="6"/>
  <c r="U200" i="6"/>
  <c r="AC199" i="6"/>
  <c r="AB199" i="6"/>
  <c r="AA199" i="6"/>
  <c r="AH199" i="6" s="1"/>
  <c r="Z199" i="6"/>
  <c r="Y199" i="6"/>
  <c r="X199" i="6"/>
  <c r="W199" i="6"/>
  <c r="V199" i="6"/>
  <c r="U199" i="6"/>
  <c r="AC198" i="6"/>
  <c r="AB198" i="6"/>
  <c r="AA198" i="6"/>
  <c r="AH198" i="6" s="1"/>
  <c r="Z198" i="6"/>
  <c r="Y198" i="6"/>
  <c r="X198" i="6"/>
  <c r="W198" i="6"/>
  <c r="V198" i="6"/>
  <c r="U198" i="6"/>
  <c r="AC197" i="6"/>
  <c r="AB197" i="6"/>
  <c r="AA197" i="6"/>
  <c r="AH197" i="6" s="1"/>
  <c r="Z197" i="6"/>
  <c r="Y197" i="6"/>
  <c r="X197" i="6"/>
  <c r="W197" i="6"/>
  <c r="V197" i="6"/>
  <c r="U197" i="6"/>
  <c r="AC196" i="6"/>
  <c r="AB196" i="6"/>
  <c r="AA196" i="6"/>
  <c r="AH196" i="6" s="1"/>
  <c r="Z196" i="6"/>
  <c r="Y196" i="6"/>
  <c r="X196" i="6"/>
  <c r="W196" i="6"/>
  <c r="V196" i="6"/>
  <c r="U196" i="6"/>
  <c r="AC195" i="6"/>
  <c r="AB195" i="6"/>
  <c r="AA195" i="6"/>
  <c r="AH195" i="6" s="1"/>
  <c r="Z195" i="6"/>
  <c r="Y195" i="6"/>
  <c r="X195" i="6"/>
  <c r="W195" i="6"/>
  <c r="V195" i="6"/>
  <c r="U195" i="6"/>
  <c r="AC194" i="6"/>
  <c r="AB194" i="6"/>
  <c r="AA194" i="6"/>
  <c r="AH194" i="6" s="1"/>
  <c r="Z194" i="6"/>
  <c r="Y194" i="6"/>
  <c r="X194" i="6"/>
  <c r="W194" i="6"/>
  <c r="V194" i="6"/>
  <c r="U194" i="6"/>
  <c r="AC193" i="6"/>
  <c r="AB193" i="6"/>
  <c r="AA193" i="6"/>
  <c r="AH193" i="6" s="1"/>
  <c r="Z193" i="6"/>
  <c r="Y193" i="6"/>
  <c r="X193" i="6"/>
  <c r="W193" i="6"/>
  <c r="V193" i="6"/>
  <c r="U193" i="6"/>
  <c r="AC192" i="6"/>
  <c r="AB192" i="6"/>
  <c r="AA192" i="6"/>
  <c r="AH192" i="6" s="1"/>
  <c r="Z192" i="6"/>
  <c r="Y192" i="6"/>
  <c r="X192" i="6"/>
  <c r="W192" i="6"/>
  <c r="V192" i="6"/>
  <c r="U192" i="6"/>
  <c r="AC191" i="6"/>
  <c r="AB191" i="6"/>
  <c r="AA191" i="6"/>
  <c r="AH191" i="6" s="1"/>
  <c r="Z191" i="6"/>
  <c r="Y191" i="6"/>
  <c r="X191" i="6"/>
  <c r="W191" i="6"/>
  <c r="V191" i="6"/>
  <c r="U191" i="6"/>
  <c r="AC190" i="6"/>
  <c r="AB190" i="6"/>
  <c r="AA190" i="6"/>
  <c r="AH190" i="6" s="1"/>
  <c r="Z190" i="6"/>
  <c r="Y190" i="6"/>
  <c r="X190" i="6"/>
  <c r="W190" i="6"/>
  <c r="V190" i="6"/>
  <c r="U190" i="6"/>
  <c r="AC189" i="6"/>
  <c r="AB189" i="6"/>
  <c r="AA189" i="6"/>
  <c r="AH189" i="6" s="1"/>
  <c r="Z189" i="6"/>
  <c r="Y189" i="6"/>
  <c r="X189" i="6"/>
  <c r="W189" i="6"/>
  <c r="V189" i="6"/>
  <c r="U189" i="6"/>
  <c r="AC188" i="6"/>
  <c r="AB188" i="6"/>
  <c r="AA188" i="6"/>
  <c r="AH188" i="6" s="1"/>
  <c r="Z188" i="6"/>
  <c r="Y188" i="6"/>
  <c r="X188" i="6"/>
  <c r="W188" i="6"/>
  <c r="V188" i="6"/>
  <c r="U188" i="6"/>
  <c r="AC187" i="6"/>
  <c r="AB187" i="6"/>
  <c r="AA187" i="6"/>
  <c r="AH187" i="6" s="1"/>
  <c r="Z187" i="6"/>
  <c r="Y187" i="6"/>
  <c r="X187" i="6"/>
  <c r="W187" i="6"/>
  <c r="V187" i="6"/>
  <c r="U187" i="6"/>
  <c r="AC186" i="6"/>
  <c r="AB186" i="6"/>
  <c r="AA186" i="6"/>
  <c r="AH186" i="6" s="1"/>
  <c r="Z186" i="6"/>
  <c r="Y186" i="6"/>
  <c r="X186" i="6"/>
  <c r="W186" i="6"/>
  <c r="V186" i="6"/>
  <c r="U186" i="6"/>
  <c r="AC185" i="6"/>
  <c r="AB185" i="6"/>
  <c r="AA185" i="6"/>
  <c r="AH185" i="6" s="1"/>
  <c r="Z185" i="6"/>
  <c r="Y185" i="6"/>
  <c r="X185" i="6"/>
  <c r="W185" i="6"/>
  <c r="V185" i="6"/>
  <c r="U185" i="6"/>
  <c r="AC184" i="6"/>
  <c r="AB184" i="6"/>
  <c r="AA184" i="6"/>
  <c r="AH184" i="6" s="1"/>
  <c r="Z184" i="6"/>
  <c r="Y184" i="6"/>
  <c r="X184" i="6"/>
  <c r="W184" i="6"/>
  <c r="V184" i="6"/>
  <c r="U184" i="6"/>
  <c r="AC183" i="6"/>
  <c r="AB183" i="6"/>
  <c r="AA183" i="6"/>
  <c r="AH183" i="6" s="1"/>
  <c r="Z183" i="6"/>
  <c r="Y183" i="6"/>
  <c r="X183" i="6"/>
  <c r="W183" i="6"/>
  <c r="V183" i="6"/>
  <c r="U183" i="6"/>
  <c r="AC182" i="6"/>
  <c r="AB182" i="6"/>
  <c r="AA182" i="6"/>
  <c r="AH182" i="6" s="1"/>
  <c r="Z182" i="6"/>
  <c r="Y182" i="6"/>
  <c r="X182" i="6"/>
  <c r="W182" i="6"/>
  <c r="V182" i="6"/>
  <c r="U182" i="6"/>
  <c r="AC181" i="6"/>
  <c r="AB181" i="6"/>
  <c r="AA181" i="6"/>
  <c r="AH181" i="6" s="1"/>
  <c r="Z181" i="6"/>
  <c r="Y181" i="6"/>
  <c r="X181" i="6"/>
  <c r="W181" i="6"/>
  <c r="V181" i="6"/>
  <c r="U181" i="6"/>
  <c r="AC180" i="6"/>
  <c r="AB180" i="6"/>
  <c r="AA180" i="6"/>
  <c r="AH180" i="6" s="1"/>
  <c r="Z180" i="6"/>
  <c r="Y180" i="6"/>
  <c r="X180" i="6"/>
  <c r="W180" i="6"/>
  <c r="V180" i="6"/>
  <c r="U180" i="6"/>
  <c r="AC179" i="6"/>
  <c r="AB179" i="6"/>
  <c r="AA179" i="6"/>
  <c r="AH179" i="6" s="1"/>
  <c r="Z179" i="6"/>
  <c r="Y179" i="6"/>
  <c r="X179" i="6"/>
  <c r="W179" i="6"/>
  <c r="V179" i="6"/>
  <c r="U179" i="6"/>
  <c r="AC178" i="6"/>
  <c r="AB178" i="6"/>
  <c r="AA178" i="6"/>
  <c r="AH178" i="6" s="1"/>
  <c r="Z178" i="6"/>
  <c r="Y178" i="6"/>
  <c r="X178" i="6"/>
  <c r="W178" i="6"/>
  <c r="V178" i="6"/>
  <c r="U178" i="6"/>
  <c r="AC177" i="6"/>
  <c r="AB177" i="6"/>
  <c r="AA177" i="6"/>
  <c r="AH177" i="6" s="1"/>
  <c r="Z177" i="6"/>
  <c r="Y177" i="6"/>
  <c r="X177" i="6"/>
  <c r="W177" i="6"/>
  <c r="V177" i="6"/>
  <c r="U177" i="6"/>
  <c r="AC176" i="6"/>
  <c r="AB176" i="6"/>
  <c r="AA176" i="6"/>
  <c r="AH176" i="6" s="1"/>
  <c r="Z176" i="6"/>
  <c r="Y176" i="6"/>
  <c r="X176" i="6"/>
  <c r="W176" i="6"/>
  <c r="V176" i="6"/>
  <c r="U176" i="6"/>
  <c r="AC175" i="6"/>
  <c r="AB175" i="6"/>
  <c r="AA175" i="6"/>
  <c r="AH175" i="6" s="1"/>
  <c r="Z175" i="6"/>
  <c r="Y175" i="6"/>
  <c r="X175" i="6"/>
  <c r="W175" i="6"/>
  <c r="V175" i="6"/>
  <c r="U175" i="6"/>
  <c r="AC174" i="6"/>
  <c r="AB174" i="6"/>
  <c r="AA174" i="6"/>
  <c r="AH174" i="6" s="1"/>
  <c r="Z174" i="6"/>
  <c r="Y174" i="6"/>
  <c r="X174" i="6"/>
  <c r="W174" i="6"/>
  <c r="V174" i="6"/>
  <c r="U174" i="6"/>
  <c r="AC173" i="6"/>
  <c r="AB173" i="6"/>
  <c r="AA173" i="6"/>
  <c r="AH173" i="6" s="1"/>
  <c r="Z173" i="6"/>
  <c r="Y173" i="6"/>
  <c r="X173" i="6"/>
  <c r="W173" i="6"/>
  <c r="V173" i="6"/>
  <c r="U173" i="6"/>
  <c r="AC172" i="6"/>
  <c r="AB172" i="6"/>
  <c r="AA172" i="6"/>
  <c r="AH172" i="6" s="1"/>
  <c r="Z172" i="6"/>
  <c r="Y172" i="6"/>
  <c r="X172" i="6"/>
  <c r="W172" i="6"/>
  <c r="V172" i="6"/>
  <c r="U172" i="6"/>
  <c r="AC171" i="6"/>
  <c r="AB171" i="6"/>
  <c r="AA171" i="6"/>
  <c r="AH171" i="6" s="1"/>
  <c r="Z171" i="6"/>
  <c r="Y171" i="6"/>
  <c r="X171" i="6"/>
  <c r="W171" i="6"/>
  <c r="V171" i="6"/>
  <c r="U171" i="6"/>
  <c r="AC170" i="6"/>
  <c r="AB170" i="6"/>
  <c r="AA170" i="6"/>
  <c r="AH170" i="6" s="1"/>
  <c r="Z170" i="6"/>
  <c r="Y170" i="6"/>
  <c r="X170" i="6"/>
  <c r="W170" i="6"/>
  <c r="V170" i="6"/>
  <c r="U170" i="6"/>
  <c r="AC169" i="6"/>
  <c r="AB169" i="6"/>
  <c r="AA169" i="6"/>
  <c r="AH169" i="6" s="1"/>
  <c r="Z169" i="6"/>
  <c r="Y169" i="6"/>
  <c r="X169" i="6"/>
  <c r="W169" i="6"/>
  <c r="V169" i="6"/>
  <c r="U169" i="6"/>
  <c r="AC168" i="6"/>
  <c r="AB168" i="6"/>
  <c r="AA168" i="6"/>
  <c r="AH168" i="6" s="1"/>
  <c r="Z168" i="6"/>
  <c r="Y168" i="6"/>
  <c r="X168" i="6"/>
  <c r="W168" i="6"/>
  <c r="V168" i="6"/>
  <c r="U168" i="6"/>
  <c r="AC167" i="6"/>
  <c r="AB167" i="6"/>
  <c r="AA167" i="6"/>
  <c r="AH167" i="6" s="1"/>
  <c r="Z167" i="6"/>
  <c r="Y167" i="6"/>
  <c r="X167" i="6"/>
  <c r="W167" i="6"/>
  <c r="V167" i="6"/>
  <c r="U167" i="6"/>
  <c r="AC166" i="6"/>
  <c r="AB166" i="6"/>
  <c r="AA166" i="6"/>
  <c r="AH166" i="6" s="1"/>
  <c r="Z166" i="6"/>
  <c r="Y166" i="6"/>
  <c r="X166" i="6"/>
  <c r="W166" i="6"/>
  <c r="V166" i="6"/>
  <c r="U166" i="6"/>
  <c r="AC165" i="6"/>
  <c r="AB165" i="6"/>
  <c r="AA165" i="6"/>
  <c r="AH165" i="6" s="1"/>
  <c r="Z165" i="6"/>
  <c r="Y165" i="6"/>
  <c r="X165" i="6"/>
  <c r="W165" i="6"/>
  <c r="V165" i="6"/>
  <c r="U165" i="6"/>
  <c r="AC164" i="6"/>
  <c r="AB164" i="6"/>
  <c r="AA164" i="6"/>
  <c r="AH164" i="6" s="1"/>
  <c r="Z164" i="6"/>
  <c r="Y164" i="6"/>
  <c r="X164" i="6"/>
  <c r="W164" i="6"/>
  <c r="V164" i="6"/>
  <c r="U164" i="6"/>
  <c r="AC163" i="6"/>
  <c r="AB163" i="6"/>
  <c r="AA163" i="6"/>
  <c r="AH163" i="6" s="1"/>
  <c r="Z163" i="6"/>
  <c r="Y163" i="6"/>
  <c r="X163" i="6"/>
  <c r="W163" i="6"/>
  <c r="V163" i="6"/>
  <c r="U163" i="6"/>
  <c r="AC162" i="6"/>
  <c r="AB162" i="6"/>
  <c r="AA162" i="6"/>
  <c r="AH162" i="6" s="1"/>
  <c r="Z162" i="6"/>
  <c r="Y162" i="6"/>
  <c r="X162" i="6"/>
  <c r="W162" i="6"/>
  <c r="V162" i="6"/>
  <c r="U162" i="6"/>
  <c r="AC161" i="6"/>
  <c r="AB161" i="6"/>
  <c r="AA161" i="6"/>
  <c r="AH161" i="6" s="1"/>
  <c r="Z161" i="6"/>
  <c r="Y161" i="6"/>
  <c r="X161" i="6"/>
  <c r="W161" i="6"/>
  <c r="V161" i="6"/>
  <c r="U161" i="6"/>
  <c r="AC160" i="6"/>
  <c r="AB160" i="6"/>
  <c r="AA160" i="6"/>
  <c r="AH160" i="6" s="1"/>
  <c r="Z160" i="6"/>
  <c r="Y160" i="6"/>
  <c r="X160" i="6"/>
  <c r="W160" i="6"/>
  <c r="V160" i="6"/>
  <c r="U160" i="6"/>
  <c r="AC159" i="6"/>
  <c r="AB159" i="6"/>
  <c r="AA159" i="6"/>
  <c r="AH159" i="6" s="1"/>
  <c r="Z159" i="6"/>
  <c r="Y159" i="6"/>
  <c r="X159" i="6"/>
  <c r="W159" i="6"/>
  <c r="V159" i="6"/>
  <c r="U159" i="6"/>
  <c r="AC158" i="6"/>
  <c r="AB158" i="6"/>
  <c r="AA158" i="6"/>
  <c r="AH158" i="6" s="1"/>
  <c r="Z158" i="6"/>
  <c r="Y158" i="6"/>
  <c r="X158" i="6"/>
  <c r="W158" i="6"/>
  <c r="V158" i="6"/>
  <c r="U158" i="6"/>
  <c r="AC157" i="6"/>
  <c r="AB157" i="6"/>
  <c r="AA157" i="6"/>
  <c r="AH157" i="6" s="1"/>
  <c r="Z157" i="6"/>
  <c r="Y157" i="6"/>
  <c r="X157" i="6"/>
  <c r="W157" i="6"/>
  <c r="V157" i="6"/>
  <c r="U157" i="6"/>
  <c r="AC156" i="6"/>
  <c r="AB156" i="6"/>
  <c r="AA156" i="6"/>
  <c r="AH156" i="6" s="1"/>
  <c r="Z156" i="6"/>
  <c r="Y156" i="6"/>
  <c r="X156" i="6"/>
  <c r="W156" i="6"/>
  <c r="V156" i="6"/>
  <c r="U156" i="6"/>
  <c r="AC155" i="6"/>
  <c r="AB155" i="6"/>
  <c r="AA155" i="6"/>
  <c r="AH155" i="6" s="1"/>
  <c r="Z155" i="6"/>
  <c r="Y155" i="6"/>
  <c r="X155" i="6"/>
  <c r="W155" i="6"/>
  <c r="V155" i="6"/>
  <c r="U155" i="6"/>
  <c r="AC154" i="6"/>
  <c r="AB154" i="6"/>
  <c r="AA154" i="6"/>
  <c r="AH154" i="6" s="1"/>
  <c r="Z154" i="6"/>
  <c r="Y154" i="6"/>
  <c r="X154" i="6"/>
  <c r="W154" i="6"/>
  <c r="V154" i="6"/>
  <c r="U154" i="6"/>
  <c r="AC153" i="6"/>
  <c r="AB153" i="6"/>
  <c r="AA153" i="6"/>
  <c r="AH153" i="6" s="1"/>
  <c r="Z153" i="6"/>
  <c r="Y153" i="6"/>
  <c r="X153" i="6"/>
  <c r="W153" i="6"/>
  <c r="V153" i="6"/>
  <c r="U153" i="6"/>
  <c r="AC152" i="6"/>
  <c r="AB152" i="6"/>
  <c r="AA152" i="6"/>
  <c r="AH152" i="6" s="1"/>
  <c r="Z152" i="6"/>
  <c r="Y152" i="6"/>
  <c r="X152" i="6"/>
  <c r="W152" i="6"/>
  <c r="V152" i="6"/>
  <c r="U152" i="6"/>
  <c r="AC151" i="6"/>
  <c r="AB151" i="6"/>
  <c r="AA151" i="6"/>
  <c r="AH151" i="6" s="1"/>
  <c r="Z151" i="6"/>
  <c r="Y151" i="6"/>
  <c r="X151" i="6"/>
  <c r="W151" i="6"/>
  <c r="V151" i="6"/>
  <c r="U151" i="6"/>
  <c r="AC150" i="6"/>
  <c r="AB150" i="6"/>
  <c r="AA150" i="6"/>
  <c r="AH150" i="6" s="1"/>
  <c r="Z150" i="6"/>
  <c r="Y150" i="6"/>
  <c r="X150" i="6"/>
  <c r="W150" i="6"/>
  <c r="V150" i="6"/>
  <c r="U150" i="6"/>
  <c r="AC149" i="6"/>
  <c r="AB149" i="6"/>
  <c r="AA149" i="6"/>
  <c r="AH149" i="6" s="1"/>
  <c r="Z149" i="6"/>
  <c r="Y149" i="6"/>
  <c r="X149" i="6"/>
  <c r="W149" i="6"/>
  <c r="V149" i="6"/>
  <c r="U149" i="6"/>
  <c r="AC148" i="6"/>
  <c r="AB148" i="6"/>
  <c r="AA148" i="6"/>
  <c r="AH148" i="6" s="1"/>
  <c r="Z148" i="6"/>
  <c r="Y148" i="6"/>
  <c r="X148" i="6"/>
  <c r="W148" i="6"/>
  <c r="V148" i="6"/>
  <c r="U148" i="6"/>
  <c r="AC147" i="6"/>
  <c r="AB147" i="6"/>
  <c r="AA147" i="6"/>
  <c r="AH147" i="6" s="1"/>
  <c r="Z147" i="6"/>
  <c r="Y147" i="6"/>
  <c r="X147" i="6"/>
  <c r="W147" i="6"/>
  <c r="V147" i="6"/>
  <c r="U147" i="6"/>
  <c r="AC146" i="6"/>
  <c r="AB146" i="6"/>
  <c r="AA146" i="6"/>
  <c r="AH146" i="6" s="1"/>
  <c r="Z146" i="6"/>
  <c r="Y146" i="6"/>
  <c r="X146" i="6"/>
  <c r="W146" i="6"/>
  <c r="V146" i="6"/>
  <c r="U146" i="6"/>
  <c r="AC145" i="6"/>
  <c r="AB145" i="6"/>
  <c r="AA145" i="6"/>
  <c r="AH145" i="6" s="1"/>
  <c r="Z145" i="6"/>
  <c r="Y145" i="6"/>
  <c r="X145" i="6"/>
  <c r="W145" i="6"/>
  <c r="V145" i="6"/>
  <c r="U145" i="6"/>
  <c r="AC144" i="6"/>
  <c r="AB144" i="6"/>
  <c r="AA144" i="6"/>
  <c r="AH144" i="6" s="1"/>
  <c r="Z144" i="6"/>
  <c r="Y144" i="6"/>
  <c r="X144" i="6"/>
  <c r="W144" i="6"/>
  <c r="V144" i="6"/>
  <c r="U144" i="6"/>
  <c r="AC143" i="6"/>
  <c r="AB143" i="6"/>
  <c r="AA143" i="6"/>
  <c r="AH143" i="6" s="1"/>
  <c r="Z143" i="6"/>
  <c r="Y143" i="6"/>
  <c r="X143" i="6"/>
  <c r="W143" i="6"/>
  <c r="V143" i="6"/>
  <c r="U143" i="6"/>
  <c r="AC142" i="6"/>
  <c r="AB142" i="6"/>
  <c r="AA142" i="6"/>
  <c r="AH142" i="6" s="1"/>
  <c r="Z142" i="6"/>
  <c r="Y142" i="6"/>
  <c r="X142" i="6"/>
  <c r="W142" i="6"/>
  <c r="V142" i="6"/>
  <c r="U142" i="6"/>
  <c r="AC141" i="6"/>
  <c r="AB141" i="6"/>
  <c r="AA141" i="6"/>
  <c r="AH141" i="6" s="1"/>
  <c r="Z141" i="6"/>
  <c r="Y141" i="6"/>
  <c r="X141" i="6"/>
  <c r="W141" i="6"/>
  <c r="V141" i="6"/>
  <c r="U141" i="6"/>
  <c r="AC140" i="6"/>
  <c r="AB140" i="6"/>
  <c r="AA140" i="6"/>
  <c r="AH140" i="6" s="1"/>
  <c r="Z140" i="6"/>
  <c r="Y140" i="6"/>
  <c r="X140" i="6"/>
  <c r="W140" i="6"/>
  <c r="V140" i="6"/>
  <c r="U140" i="6"/>
  <c r="AC139" i="6"/>
  <c r="AB139" i="6"/>
  <c r="AA139" i="6"/>
  <c r="AH139" i="6" s="1"/>
  <c r="Z139" i="6"/>
  <c r="Y139" i="6"/>
  <c r="X139" i="6"/>
  <c r="W139" i="6"/>
  <c r="V139" i="6"/>
  <c r="U139" i="6"/>
  <c r="AC138" i="6"/>
  <c r="AB138" i="6"/>
  <c r="AA138" i="6"/>
  <c r="AH138" i="6" s="1"/>
  <c r="Z138" i="6"/>
  <c r="Y138" i="6"/>
  <c r="X138" i="6"/>
  <c r="W138" i="6"/>
  <c r="V138" i="6"/>
  <c r="U138" i="6"/>
  <c r="AC137" i="6"/>
  <c r="AB137" i="6"/>
  <c r="AA137" i="6"/>
  <c r="AH137" i="6" s="1"/>
  <c r="Z137" i="6"/>
  <c r="Y137" i="6"/>
  <c r="X137" i="6"/>
  <c r="W137" i="6"/>
  <c r="V137" i="6"/>
  <c r="U137" i="6"/>
  <c r="AC136" i="6"/>
  <c r="AB136" i="6"/>
  <c r="AA136" i="6"/>
  <c r="AH136" i="6" s="1"/>
  <c r="Z136" i="6"/>
  <c r="Y136" i="6"/>
  <c r="X136" i="6"/>
  <c r="W136" i="6"/>
  <c r="V136" i="6"/>
  <c r="U136" i="6"/>
  <c r="AC135" i="6"/>
  <c r="AB135" i="6"/>
  <c r="AA135" i="6"/>
  <c r="AH135" i="6" s="1"/>
  <c r="Z135" i="6"/>
  <c r="Y135" i="6"/>
  <c r="X135" i="6"/>
  <c r="W135" i="6"/>
  <c r="V135" i="6"/>
  <c r="U135" i="6"/>
  <c r="AC134" i="6"/>
  <c r="AB134" i="6"/>
  <c r="AA134" i="6"/>
  <c r="AH134" i="6" s="1"/>
  <c r="Z134" i="6"/>
  <c r="Y134" i="6"/>
  <c r="X134" i="6"/>
  <c r="W134" i="6"/>
  <c r="V134" i="6"/>
  <c r="U134" i="6"/>
  <c r="AC133" i="6"/>
  <c r="AB133" i="6"/>
  <c r="AA133" i="6"/>
  <c r="AH133" i="6" s="1"/>
  <c r="Z133" i="6"/>
  <c r="Y133" i="6"/>
  <c r="X133" i="6"/>
  <c r="W133" i="6"/>
  <c r="V133" i="6"/>
  <c r="U133" i="6"/>
  <c r="AC132" i="6"/>
  <c r="AB132" i="6"/>
  <c r="AA132" i="6"/>
  <c r="AH132" i="6" s="1"/>
  <c r="Z132" i="6"/>
  <c r="Y132" i="6"/>
  <c r="X132" i="6"/>
  <c r="W132" i="6"/>
  <c r="V132" i="6"/>
  <c r="U132" i="6"/>
  <c r="AC131" i="6"/>
  <c r="AB131" i="6"/>
  <c r="AA131" i="6"/>
  <c r="AH131" i="6" s="1"/>
  <c r="Z131" i="6"/>
  <c r="Y131" i="6"/>
  <c r="X131" i="6"/>
  <c r="W131" i="6"/>
  <c r="V131" i="6"/>
  <c r="U131" i="6"/>
  <c r="AC130" i="6"/>
  <c r="AB130" i="6"/>
  <c r="AA130" i="6"/>
  <c r="AH130" i="6" s="1"/>
  <c r="Z130" i="6"/>
  <c r="Y130" i="6"/>
  <c r="X130" i="6"/>
  <c r="W130" i="6"/>
  <c r="V130" i="6"/>
  <c r="U130" i="6"/>
  <c r="AC129" i="6"/>
  <c r="AB129" i="6"/>
  <c r="AA129" i="6"/>
  <c r="AH129" i="6" s="1"/>
  <c r="Z129" i="6"/>
  <c r="Y129" i="6"/>
  <c r="X129" i="6"/>
  <c r="W129" i="6"/>
  <c r="V129" i="6"/>
  <c r="U129" i="6"/>
  <c r="AC128" i="6"/>
  <c r="AB128" i="6"/>
  <c r="AA128" i="6"/>
  <c r="AH128" i="6" s="1"/>
  <c r="Z128" i="6"/>
  <c r="Y128" i="6"/>
  <c r="X128" i="6"/>
  <c r="W128" i="6"/>
  <c r="V128" i="6"/>
  <c r="U128" i="6"/>
  <c r="AC127" i="6"/>
  <c r="AB127" i="6"/>
  <c r="AA127" i="6"/>
  <c r="AH127" i="6" s="1"/>
  <c r="Z127" i="6"/>
  <c r="Y127" i="6"/>
  <c r="X127" i="6"/>
  <c r="W127" i="6"/>
  <c r="V127" i="6"/>
  <c r="U127" i="6"/>
  <c r="AC126" i="6"/>
  <c r="AB126" i="6"/>
  <c r="AA126" i="6"/>
  <c r="AH126" i="6" s="1"/>
  <c r="Z126" i="6"/>
  <c r="Y126" i="6"/>
  <c r="X126" i="6"/>
  <c r="W126" i="6"/>
  <c r="V126" i="6"/>
  <c r="U126" i="6"/>
  <c r="AC125" i="6"/>
  <c r="AB125" i="6"/>
  <c r="AA125" i="6"/>
  <c r="AH125" i="6" s="1"/>
  <c r="Z125" i="6"/>
  <c r="Y125" i="6"/>
  <c r="X125" i="6"/>
  <c r="W125" i="6"/>
  <c r="V125" i="6"/>
  <c r="U125" i="6"/>
  <c r="AC124" i="6"/>
  <c r="AB124" i="6"/>
  <c r="AA124" i="6"/>
  <c r="AH124" i="6" s="1"/>
  <c r="Z124" i="6"/>
  <c r="Y124" i="6"/>
  <c r="X124" i="6"/>
  <c r="W124" i="6"/>
  <c r="V124" i="6"/>
  <c r="U124" i="6"/>
  <c r="AC123" i="6"/>
  <c r="AB123" i="6"/>
  <c r="AA123" i="6"/>
  <c r="AH123" i="6" s="1"/>
  <c r="Z123" i="6"/>
  <c r="Y123" i="6"/>
  <c r="X123" i="6"/>
  <c r="W123" i="6"/>
  <c r="V123" i="6"/>
  <c r="U123" i="6"/>
  <c r="AC122" i="6"/>
  <c r="AB122" i="6"/>
  <c r="AA122" i="6"/>
  <c r="AH122" i="6" s="1"/>
  <c r="Z122" i="6"/>
  <c r="Y122" i="6"/>
  <c r="X122" i="6"/>
  <c r="W122" i="6"/>
  <c r="V122" i="6"/>
  <c r="U122" i="6"/>
  <c r="AC121" i="6"/>
  <c r="AB121" i="6"/>
  <c r="AA121" i="6"/>
  <c r="AH121" i="6" s="1"/>
  <c r="Z121" i="6"/>
  <c r="Y121" i="6"/>
  <c r="X121" i="6"/>
  <c r="W121" i="6"/>
  <c r="V121" i="6"/>
  <c r="U121" i="6"/>
  <c r="AC120" i="6"/>
  <c r="AB120" i="6"/>
  <c r="AA120" i="6"/>
  <c r="AH120" i="6" s="1"/>
  <c r="Z120" i="6"/>
  <c r="Y120" i="6"/>
  <c r="X120" i="6"/>
  <c r="W120" i="6"/>
  <c r="V120" i="6"/>
  <c r="U120" i="6"/>
  <c r="AC119" i="6"/>
  <c r="AB119" i="6"/>
  <c r="AA119" i="6"/>
  <c r="AH119" i="6" s="1"/>
  <c r="Z119" i="6"/>
  <c r="Y119" i="6"/>
  <c r="X119" i="6"/>
  <c r="W119" i="6"/>
  <c r="V119" i="6"/>
  <c r="U119" i="6"/>
  <c r="AC118" i="6"/>
  <c r="AB118" i="6"/>
  <c r="AA118" i="6"/>
  <c r="AH118" i="6" s="1"/>
  <c r="Z118" i="6"/>
  <c r="Y118" i="6"/>
  <c r="X118" i="6"/>
  <c r="W118" i="6"/>
  <c r="V118" i="6"/>
  <c r="U118" i="6"/>
  <c r="AC117" i="6"/>
  <c r="AB117" i="6"/>
  <c r="AA117" i="6"/>
  <c r="AH117" i="6" s="1"/>
  <c r="Z117" i="6"/>
  <c r="Y117" i="6"/>
  <c r="X117" i="6"/>
  <c r="W117" i="6"/>
  <c r="V117" i="6"/>
  <c r="U117" i="6"/>
  <c r="AC116" i="6"/>
  <c r="AB116" i="6"/>
  <c r="AA116" i="6"/>
  <c r="AH116" i="6" s="1"/>
  <c r="Z116" i="6"/>
  <c r="Y116" i="6"/>
  <c r="X116" i="6"/>
  <c r="W116" i="6"/>
  <c r="V116" i="6"/>
  <c r="U116" i="6"/>
  <c r="AC115" i="6"/>
  <c r="AB115" i="6"/>
  <c r="AA115" i="6"/>
  <c r="AH115" i="6" s="1"/>
  <c r="Z115" i="6"/>
  <c r="Y115" i="6"/>
  <c r="X115" i="6"/>
  <c r="W115" i="6"/>
  <c r="V115" i="6"/>
  <c r="U115" i="6"/>
  <c r="AC114" i="6"/>
  <c r="AB114" i="6"/>
  <c r="AA114" i="6"/>
  <c r="AH114" i="6" s="1"/>
  <c r="Z114" i="6"/>
  <c r="Y114" i="6"/>
  <c r="X114" i="6"/>
  <c r="W114" i="6"/>
  <c r="V114" i="6"/>
  <c r="U114" i="6"/>
  <c r="AC113" i="6"/>
  <c r="AB113" i="6"/>
  <c r="AA113" i="6"/>
  <c r="AH113" i="6" s="1"/>
  <c r="Z113" i="6"/>
  <c r="Y113" i="6"/>
  <c r="X113" i="6"/>
  <c r="W113" i="6"/>
  <c r="V113" i="6"/>
  <c r="U113" i="6"/>
  <c r="AC112" i="6"/>
  <c r="AB112" i="6"/>
  <c r="AA112" i="6"/>
  <c r="AH112" i="6" s="1"/>
  <c r="Z112" i="6"/>
  <c r="Y112" i="6"/>
  <c r="X112" i="6"/>
  <c r="W112" i="6"/>
  <c r="V112" i="6"/>
  <c r="U112" i="6"/>
  <c r="AC111" i="6"/>
  <c r="AB111" i="6"/>
  <c r="AA111" i="6"/>
  <c r="AH111" i="6" s="1"/>
  <c r="Z111" i="6"/>
  <c r="Y111" i="6"/>
  <c r="X111" i="6"/>
  <c r="W111" i="6"/>
  <c r="V111" i="6"/>
  <c r="U111" i="6"/>
  <c r="AC110" i="6"/>
  <c r="AB110" i="6"/>
  <c r="AA110" i="6"/>
  <c r="AH110" i="6" s="1"/>
  <c r="Z110" i="6"/>
  <c r="Y110" i="6"/>
  <c r="X110" i="6"/>
  <c r="W110" i="6"/>
  <c r="V110" i="6"/>
  <c r="U110" i="6"/>
  <c r="AC109" i="6"/>
  <c r="AB109" i="6"/>
  <c r="AA109" i="6"/>
  <c r="AH109" i="6" s="1"/>
  <c r="Z109" i="6"/>
  <c r="Y109" i="6"/>
  <c r="X109" i="6"/>
  <c r="W109" i="6"/>
  <c r="V109" i="6"/>
  <c r="U109" i="6"/>
  <c r="AC108" i="6"/>
  <c r="AB108" i="6"/>
  <c r="AA108" i="6"/>
  <c r="AH108" i="6" s="1"/>
  <c r="Z108" i="6"/>
  <c r="Y108" i="6"/>
  <c r="X108" i="6"/>
  <c r="W108" i="6"/>
  <c r="V108" i="6"/>
  <c r="U108" i="6"/>
  <c r="AC107" i="6"/>
  <c r="AB107" i="6"/>
  <c r="AA107" i="6"/>
  <c r="AH107" i="6" s="1"/>
  <c r="Z107" i="6"/>
  <c r="Y107" i="6"/>
  <c r="X107" i="6"/>
  <c r="W107" i="6"/>
  <c r="V107" i="6"/>
  <c r="U107" i="6"/>
  <c r="AC106" i="6"/>
  <c r="AB106" i="6"/>
  <c r="AA106" i="6"/>
  <c r="AH106" i="6" s="1"/>
  <c r="Z106" i="6"/>
  <c r="Y106" i="6"/>
  <c r="X106" i="6"/>
  <c r="W106" i="6"/>
  <c r="V106" i="6"/>
  <c r="U106" i="6"/>
  <c r="AC105" i="6"/>
  <c r="AB105" i="6"/>
  <c r="AA105" i="6"/>
  <c r="AH105" i="6" s="1"/>
  <c r="Z105" i="6"/>
  <c r="Y105" i="6"/>
  <c r="X105" i="6"/>
  <c r="W105" i="6"/>
  <c r="V105" i="6"/>
  <c r="U105" i="6"/>
  <c r="AC104" i="6"/>
  <c r="AB104" i="6"/>
  <c r="AA104" i="6"/>
  <c r="AH104" i="6" s="1"/>
  <c r="Z104" i="6"/>
  <c r="Y104" i="6"/>
  <c r="X104" i="6"/>
  <c r="W104" i="6"/>
  <c r="V104" i="6"/>
  <c r="U104" i="6"/>
  <c r="AC103" i="6"/>
  <c r="AB103" i="6"/>
  <c r="AA103" i="6"/>
  <c r="AH103" i="6" s="1"/>
  <c r="Z103" i="6"/>
  <c r="Y103" i="6"/>
  <c r="X103" i="6"/>
  <c r="W103" i="6"/>
  <c r="V103" i="6"/>
  <c r="U103" i="6"/>
  <c r="AC102" i="6"/>
  <c r="AB102" i="6"/>
  <c r="AA102" i="6"/>
  <c r="AH102" i="6" s="1"/>
  <c r="Z102" i="6"/>
  <c r="Y102" i="6"/>
  <c r="X102" i="6"/>
  <c r="W102" i="6"/>
  <c r="V102" i="6"/>
  <c r="U102" i="6"/>
  <c r="AC101" i="6"/>
  <c r="AB101" i="6"/>
  <c r="AA101" i="6"/>
  <c r="AH101" i="6" s="1"/>
  <c r="Z101" i="6"/>
  <c r="Y101" i="6"/>
  <c r="X101" i="6"/>
  <c r="W101" i="6"/>
  <c r="V101" i="6"/>
  <c r="U101" i="6"/>
  <c r="AC100" i="6"/>
  <c r="AB100" i="6"/>
  <c r="AA100" i="6"/>
  <c r="AH100" i="6" s="1"/>
  <c r="Z100" i="6"/>
  <c r="Y100" i="6"/>
  <c r="X100" i="6"/>
  <c r="W100" i="6"/>
  <c r="V100" i="6"/>
  <c r="U100" i="6"/>
  <c r="AC99" i="6"/>
  <c r="AB99" i="6"/>
  <c r="AA99" i="6"/>
  <c r="AH99" i="6" s="1"/>
  <c r="Z99" i="6"/>
  <c r="Y99" i="6"/>
  <c r="X99" i="6"/>
  <c r="W99" i="6"/>
  <c r="V99" i="6"/>
  <c r="U99" i="6"/>
  <c r="AC98" i="6"/>
  <c r="AB98" i="6"/>
  <c r="AA98" i="6"/>
  <c r="AH98" i="6" s="1"/>
  <c r="Z98" i="6"/>
  <c r="Y98" i="6"/>
  <c r="X98" i="6"/>
  <c r="W98" i="6"/>
  <c r="V98" i="6"/>
  <c r="U98" i="6"/>
  <c r="AC97" i="6"/>
  <c r="AB97" i="6"/>
  <c r="AA97" i="6"/>
  <c r="AH97" i="6" s="1"/>
  <c r="Z97" i="6"/>
  <c r="Y97" i="6"/>
  <c r="X97" i="6"/>
  <c r="W97" i="6"/>
  <c r="V97" i="6"/>
  <c r="U97" i="6"/>
  <c r="AC96" i="6"/>
  <c r="AB96" i="6"/>
  <c r="AA96" i="6"/>
  <c r="AH96" i="6" s="1"/>
  <c r="Z96" i="6"/>
  <c r="Y96" i="6"/>
  <c r="X96" i="6"/>
  <c r="W96" i="6"/>
  <c r="V96" i="6"/>
  <c r="U96" i="6"/>
  <c r="AC95" i="6"/>
  <c r="AB95" i="6"/>
  <c r="AA95" i="6"/>
  <c r="AH95" i="6" s="1"/>
  <c r="Z95" i="6"/>
  <c r="Y95" i="6"/>
  <c r="X95" i="6"/>
  <c r="W95" i="6"/>
  <c r="V95" i="6"/>
  <c r="U95" i="6"/>
  <c r="AC94" i="6"/>
  <c r="AB94" i="6"/>
  <c r="AA94" i="6"/>
  <c r="AH94" i="6" s="1"/>
  <c r="Z94" i="6"/>
  <c r="Y94" i="6"/>
  <c r="X94" i="6"/>
  <c r="W94" i="6"/>
  <c r="V94" i="6"/>
  <c r="U94" i="6"/>
  <c r="AC93" i="6"/>
  <c r="AB93" i="6"/>
  <c r="AA93" i="6"/>
  <c r="AH93" i="6" s="1"/>
  <c r="Z93" i="6"/>
  <c r="Y93" i="6"/>
  <c r="X93" i="6"/>
  <c r="W93" i="6"/>
  <c r="V93" i="6"/>
  <c r="U93" i="6"/>
  <c r="AC92" i="6"/>
  <c r="AB92" i="6"/>
  <c r="AA92" i="6"/>
  <c r="AH92" i="6" s="1"/>
  <c r="Z92" i="6"/>
  <c r="Y92" i="6"/>
  <c r="X92" i="6"/>
  <c r="W92" i="6"/>
  <c r="V92" i="6"/>
  <c r="U92" i="6"/>
  <c r="AC91" i="6"/>
  <c r="AB91" i="6"/>
  <c r="AA91" i="6"/>
  <c r="AH91" i="6" s="1"/>
  <c r="Z91" i="6"/>
  <c r="Y91" i="6"/>
  <c r="X91" i="6"/>
  <c r="W91" i="6"/>
  <c r="V91" i="6"/>
  <c r="U91" i="6"/>
  <c r="AC90" i="6"/>
  <c r="AB90" i="6"/>
  <c r="AA90" i="6"/>
  <c r="AH90" i="6" s="1"/>
  <c r="Z90" i="6"/>
  <c r="Y90" i="6"/>
  <c r="X90" i="6"/>
  <c r="W90" i="6"/>
  <c r="V90" i="6"/>
  <c r="U90" i="6"/>
  <c r="AC89" i="6"/>
  <c r="AB89" i="6"/>
  <c r="AA89" i="6"/>
  <c r="AH89" i="6" s="1"/>
  <c r="Z89" i="6"/>
  <c r="Y89" i="6"/>
  <c r="X89" i="6"/>
  <c r="W89" i="6"/>
  <c r="V89" i="6"/>
  <c r="U89" i="6"/>
  <c r="AC88" i="6"/>
  <c r="AB88" i="6"/>
  <c r="AA88" i="6"/>
  <c r="AH88" i="6" s="1"/>
  <c r="Z88" i="6"/>
  <c r="Y88" i="6"/>
  <c r="X88" i="6"/>
  <c r="W88" i="6"/>
  <c r="V88" i="6"/>
  <c r="U88" i="6"/>
  <c r="AC87" i="6"/>
  <c r="AB87" i="6"/>
  <c r="AA87" i="6"/>
  <c r="AH87" i="6" s="1"/>
  <c r="Z87" i="6"/>
  <c r="Y87" i="6"/>
  <c r="X87" i="6"/>
  <c r="W87" i="6"/>
  <c r="V87" i="6"/>
  <c r="U87" i="6"/>
  <c r="AC86" i="6"/>
  <c r="AB86" i="6"/>
  <c r="AA86" i="6"/>
  <c r="AH86" i="6" s="1"/>
  <c r="Z86" i="6"/>
  <c r="Y86" i="6"/>
  <c r="X86" i="6"/>
  <c r="W86" i="6"/>
  <c r="V86" i="6"/>
  <c r="U86" i="6"/>
  <c r="AC85" i="6"/>
  <c r="AB85" i="6"/>
  <c r="AA85" i="6"/>
  <c r="AH85" i="6" s="1"/>
  <c r="Z85" i="6"/>
  <c r="Y85" i="6"/>
  <c r="X85" i="6"/>
  <c r="W85" i="6"/>
  <c r="V85" i="6"/>
  <c r="U85" i="6"/>
  <c r="AC84" i="6"/>
  <c r="AB84" i="6"/>
  <c r="AA84" i="6"/>
  <c r="AH84" i="6" s="1"/>
  <c r="Z84" i="6"/>
  <c r="Y84" i="6"/>
  <c r="X84" i="6"/>
  <c r="W84" i="6"/>
  <c r="V84" i="6"/>
  <c r="U84" i="6"/>
  <c r="AC83" i="6"/>
  <c r="AB83" i="6"/>
  <c r="AA83" i="6"/>
  <c r="AH83" i="6" s="1"/>
  <c r="Z83" i="6"/>
  <c r="Y83" i="6"/>
  <c r="X83" i="6"/>
  <c r="W83" i="6"/>
  <c r="V83" i="6"/>
  <c r="U83" i="6"/>
  <c r="AC82" i="6"/>
  <c r="AB82" i="6"/>
  <c r="AA82" i="6"/>
  <c r="AH82" i="6" s="1"/>
  <c r="Z82" i="6"/>
  <c r="Y82" i="6"/>
  <c r="X82" i="6"/>
  <c r="W82" i="6"/>
  <c r="V82" i="6"/>
  <c r="U82" i="6"/>
  <c r="AC81" i="6"/>
  <c r="AB81" i="6"/>
  <c r="AA81" i="6"/>
  <c r="AH81" i="6" s="1"/>
  <c r="Z81" i="6"/>
  <c r="Y81" i="6"/>
  <c r="X81" i="6"/>
  <c r="W81" i="6"/>
  <c r="V81" i="6"/>
  <c r="U81" i="6"/>
  <c r="AC80" i="6"/>
  <c r="AB80" i="6"/>
  <c r="AA80" i="6"/>
  <c r="AH80" i="6" s="1"/>
  <c r="Z80" i="6"/>
  <c r="Y80" i="6"/>
  <c r="X80" i="6"/>
  <c r="W80" i="6"/>
  <c r="V80" i="6"/>
  <c r="U80" i="6"/>
  <c r="AC79" i="6"/>
  <c r="AB79" i="6"/>
  <c r="AA79" i="6"/>
  <c r="AH79" i="6" s="1"/>
  <c r="Z79" i="6"/>
  <c r="Y79" i="6"/>
  <c r="X79" i="6"/>
  <c r="W79" i="6"/>
  <c r="V79" i="6"/>
  <c r="U79" i="6"/>
  <c r="AC78" i="6"/>
  <c r="AB78" i="6"/>
  <c r="AA78" i="6"/>
  <c r="AH78" i="6" s="1"/>
  <c r="Z78" i="6"/>
  <c r="Y78" i="6"/>
  <c r="X78" i="6"/>
  <c r="W78" i="6"/>
  <c r="V78" i="6"/>
  <c r="U78" i="6"/>
  <c r="AC77" i="6"/>
  <c r="AB77" i="6"/>
  <c r="AA77" i="6"/>
  <c r="AH77" i="6" s="1"/>
  <c r="Z77" i="6"/>
  <c r="Y77" i="6"/>
  <c r="X77" i="6"/>
  <c r="W77" i="6"/>
  <c r="V77" i="6"/>
  <c r="U77" i="6"/>
  <c r="AC76" i="6"/>
  <c r="AB76" i="6"/>
  <c r="AA76" i="6"/>
  <c r="AH76" i="6" s="1"/>
  <c r="Z76" i="6"/>
  <c r="Y76" i="6"/>
  <c r="X76" i="6"/>
  <c r="W76" i="6"/>
  <c r="V76" i="6"/>
  <c r="U76" i="6"/>
  <c r="AC75" i="6"/>
  <c r="AB75" i="6"/>
  <c r="AA75" i="6"/>
  <c r="AH75" i="6" s="1"/>
  <c r="Z75" i="6"/>
  <c r="Y75" i="6"/>
  <c r="X75" i="6"/>
  <c r="W75" i="6"/>
  <c r="V75" i="6"/>
  <c r="U75" i="6"/>
  <c r="AC74" i="6"/>
  <c r="AB74" i="6"/>
  <c r="AA74" i="6"/>
  <c r="AH74" i="6" s="1"/>
  <c r="Z74" i="6"/>
  <c r="Y74" i="6"/>
  <c r="X74" i="6"/>
  <c r="W74" i="6"/>
  <c r="V74" i="6"/>
  <c r="U74" i="6"/>
  <c r="AC73" i="6"/>
  <c r="AB73" i="6"/>
  <c r="AA73" i="6"/>
  <c r="AH73" i="6" s="1"/>
  <c r="Z73" i="6"/>
  <c r="Y73" i="6"/>
  <c r="X73" i="6"/>
  <c r="W73" i="6"/>
  <c r="V73" i="6"/>
  <c r="U73" i="6"/>
  <c r="AC72" i="6"/>
  <c r="AB72" i="6"/>
  <c r="AA72" i="6"/>
  <c r="AH72" i="6" s="1"/>
  <c r="Z72" i="6"/>
  <c r="Y72" i="6"/>
  <c r="X72" i="6"/>
  <c r="W72" i="6"/>
  <c r="V72" i="6"/>
  <c r="U72" i="6"/>
  <c r="AC71" i="6"/>
  <c r="AB71" i="6"/>
  <c r="AA71" i="6"/>
  <c r="AH71" i="6" s="1"/>
  <c r="Z71" i="6"/>
  <c r="Y71" i="6"/>
  <c r="X71" i="6"/>
  <c r="W71" i="6"/>
  <c r="V71" i="6"/>
  <c r="U71" i="6"/>
  <c r="AC70" i="6"/>
  <c r="AB70" i="6"/>
  <c r="AA70" i="6"/>
  <c r="AH70" i="6" s="1"/>
  <c r="Z70" i="6"/>
  <c r="Y70" i="6"/>
  <c r="X70" i="6"/>
  <c r="W70" i="6"/>
  <c r="V70" i="6"/>
  <c r="U70" i="6"/>
  <c r="AC69" i="6"/>
  <c r="AB69" i="6"/>
  <c r="AA69" i="6"/>
  <c r="AH69" i="6" s="1"/>
  <c r="Z69" i="6"/>
  <c r="Y69" i="6"/>
  <c r="X69" i="6"/>
  <c r="W69" i="6"/>
  <c r="V69" i="6"/>
  <c r="U69" i="6"/>
  <c r="AC68" i="6"/>
  <c r="AB68" i="6"/>
  <c r="AA68" i="6"/>
  <c r="AH68" i="6" s="1"/>
  <c r="Z68" i="6"/>
  <c r="Y68" i="6"/>
  <c r="X68" i="6"/>
  <c r="W68" i="6"/>
  <c r="V68" i="6"/>
  <c r="U68" i="6"/>
  <c r="AC67" i="6"/>
  <c r="AB67" i="6"/>
  <c r="AA67" i="6"/>
  <c r="AH67" i="6" s="1"/>
  <c r="Z67" i="6"/>
  <c r="Y67" i="6"/>
  <c r="X67" i="6"/>
  <c r="W67" i="6"/>
  <c r="V67" i="6"/>
  <c r="U67" i="6"/>
  <c r="AC66" i="6"/>
  <c r="AB66" i="6"/>
  <c r="AA66" i="6"/>
  <c r="AH66" i="6" s="1"/>
  <c r="Z66" i="6"/>
  <c r="Y66" i="6"/>
  <c r="X66" i="6"/>
  <c r="W66" i="6"/>
  <c r="V66" i="6"/>
  <c r="U66" i="6"/>
  <c r="AC65" i="6"/>
  <c r="AB65" i="6"/>
  <c r="AA65" i="6"/>
  <c r="AH65" i="6" s="1"/>
  <c r="Z65" i="6"/>
  <c r="Y65" i="6"/>
  <c r="X65" i="6"/>
  <c r="W65" i="6"/>
  <c r="V65" i="6"/>
  <c r="U65" i="6"/>
  <c r="AC64" i="6"/>
  <c r="AB64" i="6"/>
  <c r="AA64" i="6"/>
  <c r="AH64" i="6" s="1"/>
  <c r="Z64" i="6"/>
  <c r="Y64" i="6"/>
  <c r="X64" i="6"/>
  <c r="W64" i="6"/>
  <c r="V64" i="6"/>
  <c r="U64" i="6"/>
  <c r="AC63" i="6"/>
  <c r="AB63" i="6"/>
  <c r="AA63" i="6"/>
  <c r="AH63" i="6" s="1"/>
  <c r="Z63" i="6"/>
  <c r="Y63" i="6"/>
  <c r="X63" i="6"/>
  <c r="W63" i="6"/>
  <c r="V63" i="6"/>
  <c r="U63" i="6"/>
  <c r="AC62" i="6"/>
  <c r="AB62" i="6"/>
  <c r="AA62" i="6"/>
  <c r="AH62" i="6" s="1"/>
  <c r="Z62" i="6"/>
  <c r="Y62" i="6"/>
  <c r="X62" i="6"/>
  <c r="W62" i="6"/>
  <c r="V62" i="6"/>
  <c r="U62" i="6"/>
  <c r="AC61" i="6"/>
  <c r="AB61" i="6"/>
  <c r="AA61" i="6"/>
  <c r="AH61" i="6" s="1"/>
  <c r="Z61" i="6"/>
  <c r="Y61" i="6"/>
  <c r="X61" i="6"/>
  <c r="W61" i="6"/>
  <c r="V61" i="6"/>
  <c r="U61" i="6"/>
  <c r="AC60" i="6"/>
  <c r="AB60" i="6"/>
  <c r="AA60" i="6"/>
  <c r="AH60" i="6" s="1"/>
  <c r="Z60" i="6"/>
  <c r="Y60" i="6"/>
  <c r="X60" i="6"/>
  <c r="W60" i="6"/>
  <c r="V60" i="6"/>
  <c r="U60" i="6"/>
  <c r="AC59" i="6"/>
  <c r="AB59" i="6"/>
  <c r="AA59" i="6"/>
  <c r="AH59" i="6" s="1"/>
  <c r="Z59" i="6"/>
  <c r="Y59" i="6"/>
  <c r="X59" i="6"/>
  <c r="W59" i="6"/>
  <c r="V59" i="6"/>
  <c r="U59" i="6"/>
  <c r="AC58" i="6"/>
  <c r="AB58" i="6"/>
  <c r="AA58" i="6"/>
  <c r="AH58" i="6" s="1"/>
  <c r="Z58" i="6"/>
  <c r="Y58" i="6"/>
  <c r="X58" i="6"/>
  <c r="W58" i="6"/>
  <c r="V58" i="6"/>
  <c r="U58" i="6"/>
  <c r="AC57" i="6"/>
  <c r="AB57" i="6"/>
  <c r="AA57" i="6"/>
  <c r="AH57" i="6" s="1"/>
  <c r="Z57" i="6"/>
  <c r="Y57" i="6"/>
  <c r="X57" i="6"/>
  <c r="W57" i="6"/>
  <c r="V57" i="6"/>
  <c r="U57" i="6"/>
  <c r="AC56" i="6"/>
  <c r="AB56" i="6"/>
  <c r="AA56" i="6"/>
  <c r="AH56" i="6" s="1"/>
  <c r="Z56" i="6"/>
  <c r="Y56" i="6"/>
  <c r="X56" i="6"/>
  <c r="W56" i="6"/>
  <c r="V56" i="6"/>
  <c r="U56" i="6"/>
  <c r="AC55" i="6"/>
  <c r="AB55" i="6"/>
  <c r="AA55" i="6"/>
  <c r="AH55" i="6" s="1"/>
  <c r="Z55" i="6"/>
  <c r="Y55" i="6"/>
  <c r="X55" i="6"/>
  <c r="W55" i="6"/>
  <c r="V55" i="6"/>
  <c r="U55" i="6"/>
  <c r="AC54" i="6"/>
  <c r="AB54" i="6"/>
  <c r="AA54" i="6"/>
  <c r="AH54" i="6" s="1"/>
  <c r="Z54" i="6"/>
  <c r="Y54" i="6"/>
  <c r="X54" i="6"/>
  <c r="W54" i="6"/>
  <c r="V54" i="6"/>
  <c r="U54" i="6"/>
  <c r="AC53" i="6"/>
  <c r="AB53" i="6"/>
  <c r="AA53" i="6"/>
  <c r="AH53" i="6" s="1"/>
  <c r="Z53" i="6"/>
  <c r="Y53" i="6"/>
  <c r="X53" i="6"/>
  <c r="W53" i="6"/>
  <c r="V53" i="6"/>
  <c r="U53" i="6"/>
  <c r="AC52" i="6"/>
  <c r="AB52" i="6"/>
  <c r="AA52" i="6"/>
  <c r="AH52" i="6" s="1"/>
  <c r="Z52" i="6"/>
  <c r="Y52" i="6"/>
  <c r="X52" i="6"/>
  <c r="W52" i="6"/>
  <c r="V52" i="6"/>
  <c r="U52" i="6"/>
  <c r="AC51" i="6"/>
  <c r="AB51" i="6"/>
  <c r="AA51" i="6"/>
  <c r="AH51" i="6" s="1"/>
  <c r="Z51" i="6"/>
  <c r="Y51" i="6"/>
  <c r="X51" i="6"/>
  <c r="W51" i="6"/>
  <c r="V51" i="6"/>
  <c r="U51" i="6"/>
  <c r="AC50" i="6"/>
  <c r="AB50" i="6"/>
  <c r="AA50" i="6"/>
  <c r="AH50" i="6" s="1"/>
  <c r="Z50" i="6"/>
  <c r="Y50" i="6"/>
  <c r="X50" i="6"/>
  <c r="W50" i="6"/>
  <c r="V50" i="6"/>
  <c r="U50" i="6"/>
  <c r="AC49" i="6"/>
  <c r="AB49" i="6"/>
  <c r="AA49" i="6"/>
  <c r="AH49" i="6" s="1"/>
  <c r="Z49" i="6"/>
  <c r="Y49" i="6"/>
  <c r="X49" i="6"/>
  <c r="W49" i="6"/>
  <c r="V49" i="6"/>
  <c r="U49" i="6"/>
  <c r="AC48" i="6"/>
  <c r="AB48" i="6"/>
  <c r="AA48" i="6"/>
  <c r="AH48" i="6" s="1"/>
  <c r="Z48" i="6"/>
  <c r="Y48" i="6"/>
  <c r="X48" i="6"/>
  <c r="W48" i="6"/>
  <c r="V48" i="6"/>
  <c r="U48" i="6"/>
  <c r="AC47" i="6"/>
  <c r="AB47" i="6"/>
  <c r="AA47" i="6"/>
  <c r="AH47" i="6" s="1"/>
  <c r="Z47" i="6"/>
  <c r="Y47" i="6"/>
  <c r="X47" i="6"/>
  <c r="W47" i="6"/>
  <c r="V47" i="6"/>
  <c r="U47" i="6"/>
  <c r="AC46" i="6"/>
  <c r="AB46" i="6"/>
  <c r="AA46" i="6"/>
  <c r="AH46" i="6" s="1"/>
  <c r="Z46" i="6"/>
  <c r="Y46" i="6"/>
  <c r="X46" i="6"/>
  <c r="W46" i="6"/>
  <c r="V46" i="6"/>
  <c r="U46" i="6"/>
  <c r="AC45" i="6"/>
  <c r="AB45" i="6"/>
  <c r="AA45" i="6"/>
  <c r="AH45" i="6" s="1"/>
  <c r="Z45" i="6"/>
  <c r="Y45" i="6"/>
  <c r="X45" i="6"/>
  <c r="W45" i="6"/>
  <c r="V45" i="6"/>
  <c r="U45" i="6"/>
  <c r="AC44" i="6"/>
  <c r="AB44" i="6"/>
  <c r="AA44" i="6"/>
  <c r="AH44" i="6" s="1"/>
  <c r="Z44" i="6"/>
  <c r="Y44" i="6"/>
  <c r="X44" i="6"/>
  <c r="W44" i="6"/>
  <c r="V44" i="6"/>
  <c r="U44" i="6"/>
  <c r="AC43" i="6"/>
  <c r="AB43" i="6"/>
  <c r="AA43" i="6"/>
  <c r="AH43" i="6" s="1"/>
  <c r="Z43" i="6"/>
  <c r="Y43" i="6"/>
  <c r="X43" i="6"/>
  <c r="W43" i="6"/>
  <c r="V43" i="6"/>
  <c r="U43" i="6"/>
  <c r="AC42" i="6"/>
  <c r="AB42" i="6"/>
  <c r="AA42" i="6"/>
  <c r="AH42" i="6" s="1"/>
  <c r="Z42" i="6"/>
  <c r="Y42" i="6"/>
  <c r="X42" i="6"/>
  <c r="W42" i="6"/>
  <c r="V42" i="6"/>
  <c r="U42" i="6"/>
  <c r="AC41" i="6"/>
  <c r="AB41" i="6"/>
  <c r="AA41" i="6"/>
  <c r="AH41" i="6" s="1"/>
  <c r="Z41" i="6"/>
  <c r="Y41" i="6"/>
  <c r="X41" i="6"/>
  <c r="W41" i="6"/>
  <c r="V41" i="6"/>
  <c r="U41" i="6"/>
  <c r="AC40" i="6"/>
  <c r="AB40" i="6"/>
  <c r="AA40" i="6"/>
  <c r="AH40" i="6" s="1"/>
  <c r="Z40" i="6"/>
  <c r="Y40" i="6"/>
  <c r="X40" i="6"/>
  <c r="W40" i="6"/>
  <c r="V40" i="6"/>
  <c r="U40" i="6"/>
  <c r="AC39" i="6"/>
  <c r="AB39" i="6"/>
  <c r="AA39" i="6"/>
  <c r="AH39" i="6" s="1"/>
  <c r="Z39" i="6"/>
  <c r="Y39" i="6"/>
  <c r="X39" i="6"/>
  <c r="W39" i="6"/>
  <c r="V39" i="6"/>
  <c r="U39" i="6"/>
  <c r="AC38" i="6"/>
  <c r="AB38" i="6"/>
  <c r="AA38" i="6"/>
  <c r="AH38" i="6" s="1"/>
  <c r="Z38" i="6"/>
  <c r="Y38" i="6"/>
  <c r="X38" i="6"/>
  <c r="W38" i="6"/>
  <c r="V38" i="6"/>
  <c r="U38" i="6"/>
  <c r="AC37" i="6"/>
  <c r="AB37" i="6"/>
  <c r="AA37" i="6"/>
  <c r="AH37" i="6" s="1"/>
  <c r="Z37" i="6"/>
  <c r="Y37" i="6"/>
  <c r="X37" i="6"/>
  <c r="W37" i="6"/>
  <c r="V37" i="6"/>
  <c r="U37" i="6"/>
  <c r="AC36" i="6"/>
  <c r="AB36" i="6"/>
  <c r="AA36" i="6"/>
  <c r="AH36" i="6" s="1"/>
  <c r="Z36" i="6"/>
  <c r="Y36" i="6"/>
  <c r="X36" i="6"/>
  <c r="W36" i="6"/>
  <c r="V36" i="6"/>
  <c r="U36" i="6"/>
  <c r="AC35" i="6"/>
  <c r="AB35" i="6"/>
  <c r="AA35" i="6"/>
  <c r="AH35" i="6" s="1"/>
  <c r="Z35" i="6"/>
  <c r="Y35" i="6"/>
  <c r="X35" i="6"/>
  <c r="W35" i="6"/>
  <c r="V35" i="6"/>
  <c r="U35" i="6"/>
  <c r="AC34" i="6"/>
  <c r="AB34" i="6"/>
  <c r="AA34" i="6"/>
  <c r="AH34" i="6" s="1"/>
  <c r="Z34" i="6"/>
  <c r="Y34" i="6"/>
  <c r="X34" i="6"/>
  <c r="W34" i="6"/>
  <c r="V34" i="6"/>
  <c r="U34" i="6"/>
  <c r="AC33" i="6"/>
  <c r="AB33" i="6"/>
  <c r="AA33" i="6"/>
  <c r="AH33" i="6" s="1"/>
  <c r="Z33" i="6"/>
  <c r="Y33" i="6"/>
  <c r="X33" i="6"/>
  <c r="W33" i="6"/>
  <c r="V33" i="6"/>
  <c r="U33" i="6"/>
  <c r="AC32" i="6"/>
  <c r="AB32" i="6"/>
  <c r="AA32" i="6"/>
  <c r="AH32" i="6" s="1"/>
  <c r="Z32" i="6"/>
  <c r="Y32" i="6"/>
  <c r="X32" i="6"/>
  <c r="W32" i="6"/>
  <c r="V32" i="6"/>
  <c r="U32" i="6"/>
  <c r="AC31" i="6"/>
  <c r="AB31" i="6"/>
  <c r="AA31" i="6"/>
  <c r="AH31" i="6" s="1"/>
  <c r="Z31" i="6"/>
  <c r="Y31" i="6"/>
  <c r="X31" i="6"/>
  <c r="W31" i="6"/>
  <c r="V31" i="6"/>
  <c r="U31" i="6"/>
  <c r="AC30" i="6"/>
  <c r="AB30" i="6"/>
  <c r="AA30" i="6"/>
  <c r="AH30" i="6" s="1"/>
  <c r="Z30" i="6"/>
  <c r="Y30" i="6"/>
  <c r="X30" i="6"/>
  <c r="W30" i="6"/>
  <c r="V30" i="6"/>
  <c r="U30" i="6"/>
  <c r="AC29" i="6"/>
  <c r="AB29" i="6"/>
  <c r="AA29" i="6"/>
  <c r="AH29" i="6" s="1"/>
  <c r="Z29" i="6"/>
  <c r="Y29" i="6"/>
  <c r="X29" i="6"/>
  <c r="W29" i="6"/>
  <c r="V29" i="6"/>
  <c r="U29" i="6"/>
  <c r="AC28" i="6"/>
  <c r="AB28" i="6"/>
  <c r="AA28" i="6"/>
  <c r="AH28" i="6" s="1"/>
  <c r="Z28" i="6"/>
  <c r="Y28" i="6"/>
  <c r="X28" i="6"/>
  <c r="W28" i="6"/>
  <c r="V28" i="6"/>
  <c r="U28" i="6"/>
  <c r="AC27" i="6"/>
  <c r="AB27" i="6"/>
  <c r="AA27" i="6"/>
  <c r="AH27" i="6" s="1"/>
  <c r="Z27" i="6"/>
  <c r="Y27" i="6"/>
  <c r="X27" i="6"/>
  <c r="W27" i="6"/>
  <c r="V27" i="6"/>
  <c r="U27" i="6"/>
  <c r="AC26" i="6"/>
  <c r="AB26" i="6"/>
  <c r="AA26" i="6"/>
  <c r="AH26" i="6" s="1"/>
  <c r="Z26" i="6"/>
  <c r="Y26" i="6"/>
  <c r="X26" i="6"/>
  <c r="W26" i="6"/>
  <c r="V26" i="6"/>
  <c r="U26" i="6"/>
  <c r="AC25" i="6"/>
  <c r="AB25" i="6"/>
  <c r="AA25" i="6"/>
  <c r="AH25" i="6" s="1"/>
  <c r="Z25" i="6"/>
  <c r="Y25" i="6"/>
  <c r="X25" i="6"/>
  <c r="W25" i="6"/>
  <c r="V25" i="6"/>
  <c r="U25" i="6"/>
  <c r="AC24" i="6"/>
  <c r="AB24" i="6"/>
  <c r="AA24" i="6"/>
  <c r="AH24" i="6" s="1"/>
  <c r="Z24" i="6"/>
  <c r="Y24" i="6"/>
  <c r="X24" i="6"/>
  <c r="W24" i="6"/>
  <c r="V24" i="6"/>
  <c r="U24" i="6"/>
  <c r="AC23" i="6"/>
  <c r="AB23" i="6"/>
  <c r="AA23" i="6"/>
  <c r="AH23" i="6" s="1"/>
  <c r="Z23" i="6"/>
  <c r="Y23" i="6"/>
  <c r="X23" i="6"/>
  <c r="W23" i="6"/>
  <c r="V23" i="6"/>
  <c r="U23" i="6"/>
  <c r="AC22" i="6"/>
  <c r="AB22" i="6"/>
  <c r="AA22" i="6"/>
  <c r="AH22" i="6" s="1"/>
  <c r="Z22" i="6"/>
  <c r="Y22" i="6"/>
  <c r="X22" i="6"/>
  <c r="W22" i="6"/>
  <c r="V22" i="6"/>
  <c r="U22" i="6"/>
  <c r="AC21" i="6"/>
  <c r="AB21" i="6"/>
  <c r="AA21" i="6"/>
  <c r="AH21" i="6" s="1"/>
  <c r="Z21" i="6"/>
  <c r="Y21" i="6"/>
  <c r="X21" i="6"/>
  <c r="W21" i="6"/>
  <c r="V21" i="6"/>
  <c r="U21" i="6"/>
  <c r="AC20" i="6"/>
  <c r="AB20" i="6"/>
  <c r="AA20" i="6"/>
  <c r="AH20" i="6" s="1"/>
  <c r="Z20" i="6"/>
  <c r="Y20" i="6"/>
  <c r="X20" i="6"/>
  <c r="W20" i="6"/>
  <c r="U20" i="6"/>
  <c r="AC19" i="6"/>
  <c r="AB19" i="6"/>
  <c r="AA19" i="6"/>
  <c r="AH19" i="6" s="1"/>
  <c r="Z19" i="6"/>
  <c r="Y19" i="6"/>
  <c r="X19" i="6"/>
  <c r="W19" i="6"/>
  <c r="U19" i="6"/>
  <c r="AC18" i="6"/>
  <c r="AB18" i="6"/>
  <c r="AA18" i="6"/>
  <c r="AH18" i="6" s="1"/>
  <c r="Z18" i="6"/>
  <c r="Y18" i="6"/>
  <c r="X18" i="6"/>
  <c r="W18" i="6"/>
  <c r="U18" i="6"/>
  <c r="AC17" i="6"/>
  <c r="AB17" i="6"/>
  <c r="AA17" i="6"/>
  <c r="AH17" i="6" s="1"/>
  <c r="Z17" i="6"/>
  <c r="Y17" i="6"/>
  <c r="X17" i="6"/>
  <c r="W17" i="6"/>
  <c r="V17" i="6"/>
  <c r="U17" i="6"/>
  <c r="AC16" i="6"/>
  <c r="AB16" i="6"/>
  <c r="AA16" i="6"/>
  <c r="AH16" i="6" s="1"/>
  <c r="Z16" i="6"/>
  <c r="Y16" i="6"/>
  <c r="X16" i="6"/>
  <c r="W16" i="6"/>
  <c r="U16" i="6"/>
  <c r="AC15" i="6"/>
  <c r="AB15" i="6"/>
  <c r="AA15" i="6"/>
  <c r="AH15" i="6" s="1"/>
  <c r="Z15" i="6"/>
  <c r="Y15" i="6"/>
  <c r="X15" i="6"/>
  <c r="W15" i="6"/>
  <c r="U15" i="6"/>
  <c r="AC14" i="6"/>
  <c r="AB14" i="6"/>
  <c r="AA14" i="6"/>
  <c r="AH14" i="6" s="1"/>
  <c r="Z14" i="6"/>
  <c r="Y14" i="6"/>
  <c r="X14" i="6"/>
  <c r="W14" i="6"/>
  <c r="U14" i="6"/>
  <c r="AA13" i="6"/>
  <c r="AH13" i="6" s="1"/>
  <c r="C17" i="28" s="1"/>
  <c r="Z13" i="6"/>
  <c r="Y13" i="6"/>
  <c r="X13" i="6"/>
  <c r="W13" i="6"/>
  <c r="AA12" i="6"/>
  <c r="AH12" i="6" s="1"/>
  <c r="Z12" i="6"/>
  <c r="Y12" i="6"/>
  <c r="X12" i="6"/>
  <c r="W12"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M14"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V15" i="6" l="1"/>
  <c r="V19" i="6"/>
  <c r="V14" i="6"/>
  <c r="V16" i="6"/>
  <c r="V18" i="6"/>
  <c r="V20" i="6"/>
  <c r="N500" i="30" l="1"/>
  <c r="Q11" i="6" l="1"/>
  <c r="W11" i="6"/>
  <c r="X11" i="6"/>
  <c r="Y11" i="6"/>
  <c r="Z11" i="6"/>
  <c r="AA11" i="6"/>
  <c r="AH11" i="6" l="1"/>
  <c r="X11" i="11" l="1"/>
  <c r="W11" i="11"/>
  <c r="V11" i="11"/>
  <c r="U11" i="11"/>
  <c r="Y11" i="11" s="1"/>
  <c r="T11" i="11"/>
  <c r="AA11" i="29"/>
  <c r="S11" i="11"/>
  <c r="M12" i="15" l="1"/>
  <c r="N12" i="15"/>
  <c r="O12" i="15"/>
  <c r="P12" i="15"/>
  <c r="Q12" i="15"/>
  <c r="M13" i="15"/>
  <c r="N13" i="15"/>
  <c r="O13" i="15"/>
  <c r="P13" i="15"/>
  <c r="Q13" i="15"/>
  <c r="M21" i="2" l="1"/>
  <c r="P21" i="2" s="1"/>
  <c r="C16" i="2" l="1"/>
  <c r="O12" i="23" l="1"/>
  <c r="O14" i="23"/>
  <c r="O16" i="23"/>
  <c r="O18" i="23"/>
  <c r="O13" i="23"/>
  <c r="O15" i="23"/>
  <c r="O17" i="23"/>
  <c r="O11" i="23"/>
  <c r="F11" i="9" l="1"/>
  <c r="T11" i="9"/>
  <c r="AC11" i="11" l="1"/>
  <c r="AB11" i="11"/>
  <c r="AA11" i="11"/>
  <c r="AJ16" i="2" l="1"/>
  <c r="AH16" i="2"/>
  <c r="AG16" i="2"/>
  <c r="AF16" i="2"/>
  <c r="AE16" i="2"/>
  <c r="AD16" i="2"/>
  <c r="T16" i="2"/>
  <c r="N16" i="2"/>
  <c r="M16" i="2"/>
  <c r="D16" i="2"/>
  <c r="E16" i="2"/>
  <c r="AI16" i="2" l="1"/>
  <c r="O16" i="2"/>
  <c r="G16" i="2"/>
  <c r="P16" i="2"/>
  <c r="F16" i="2"/>
  <c r="N51" i="23" l="1"/>
  <c r="L16" i="2"/>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AC16" i="2" l="1"/>
  <c r="O51" i="23" l="1"/>
  <c r="O11" i="15" l="1"/>
  <c r="Q11" i="15"/>
  <c r="P11" i="15"/>
  <c r="N11" i="15"/>
  <c r="M11" i="15"/>
  <c r="S16" i="2" l="1"/>
  <c r="AC12" i="6" l="1"/>
  <c r="AC13" i="6"/>
  <c r="AB13" i="6"/>
  <c r="AB12" i="6"/>
  <c r="AB11" i="6"/>
  <c r="AC11" i="6"/>
  <c r="V13" i="6" l="1"/>
  <c r="V12" i="6"/>
  <c r="R16" i="2"/>
  <c r="I16" i="2"/>
  <c r="V11" i="6"/>
  <c r="Q16" i="2"/>
  <c r="H16" i="2"/>
  <c r="K16" i="2" l="1"/>
  <c r="G51" i="23"/>
  <c r="H18" i="23" l="1"/>
  <c r="H19" i="23"/>
  <c r="I19" i="23" s="1"/>
  <c r="M15" i="23"/>
  <c r="I15" i="23"/>
  <c r="L12" i="23"/>
  <c r="J11" i="23"/>
  <c r="K11" i="23" s="1"/>
  <c r="L13" i="23"/>
  <c r="M13" i="23" s="1"/>
  <c r="K14" i="23"/>
  <c r="P51" i="23"/>
  <c r="J51" i="23" l="1"/>
  <c r="M12" i="23"/>
  <c r="L51" i="23"/>
  <c r="H51" i="23"/>
  <c r="I51" i="23"/>
  <c r="M51" i="23"/>
  <c r="K51" i="23"/>
  <c r="M12" i="30"/>
  <c r="N12" i="30" s="1"/>
  <c r="M11" i="30"/>
  <c r="N11" i="30" s="1"/>
  <c r="D17" i="28"/>
  <c r="U12" i="6" s="1"/>
  <c r="M14" i="18"/>
  <c r="N14" i="18"/>
  <c r="M11" i="18"/>
  <c r="N11" i="18" s="1"/>
  <c r="R11" i="11" s="1"/>
  <c r="U13" i="6" l="1"/>
  <c r="Q51" i="23"/>
  <c r="U11" i="6"/>
  <c r="R15" i="11"/>
  <c r="R14" i="11"/>
  <c r="R13" i="11"/>
  <c r="R12" i="11"/>
  <c r="J16" i="2" l="1"/>
</calcChain>
</file>

<file path=xl/comments1.xml><?xml version="1.0" encoding="utf-8"?>
<comments xmlns="http://schemas.openxmlformats.org/spreadsheetml/2006/main">
  <authors>
    <author>HABYUN</author>
  </authors>
  <commentList>
    <comment ref="M11" authorId="0" shapeId="0">
      <text>
        <r>
          <rPr>
            <sz val="13"/>
            <color indexed="81"/>
            <rFont val="돋움"/>
            <family val="3"/>
            <charset val="129"/>
          </rPr>
          <t>2개 경력기간이 겹치는 겸직상태인 경우 주된 직장의 재직 경력 기간만 기재</t>
        </r>
      </text>
    </comment>
  </commentList>
</comments>
</file>

<file path=xl/comments2.xml><?xml version="1.0" encoding="utf-8"?>
<comments xmlns="http://schemas.openxmlformats.org/spreadsheetml/2006/main">
  <authors>
    <author>HABYUN</author>
  </authors>
  <commentList>
    <comment ref="M11" authorId="0" shapeId="0">
      <text>
        <r>
          <rPr>
            <sz val="13"/>
            <color indexed="81"/>
            <rFont val="Tahoma"/>
            <family val="2"/>
          </rPr>
          <t>2</t>
        </r>
        <r>
          <rPr>
            <sz val="13"/>
            <color indexed="81"/>
            <rFont val="돋움"/>
            <family val="3"/>
            <charset val="129"/>
          </rPr>
          <t>개</t>
        </r>
        <r>
          <rPr>
            <sz val="13"/>
            <color indexed="81"/>
            <rFont val="Tahoma"/>
            <family val="2"/>
          </rPr>
          <t xml:space="preserve"> </t>
        </r>
        <r>
          <rPr>
            <sz val="13"/>
            <color indexed="81"/>
            <rFont val="돋움"/>
            <family val="3"/>
            <charset val="129"/>
          </rPr>
          <t>경력기간이</t>
        </r>
        <r>
          <rPr>
            <sz val="13"/>
            <color indexed="81"/>
            <rFont val="Tahoma"/>
            <family val="2"/>
          </rPr>
          <t xml:space="preserve"> </t>
        </r>
        <r>
          <rPr>
            <sz val="13"/>
            <color indexed="81"/>
            <rFont val="돋움"/>
            <family val="3"/>
            <charset val="129"/>
          </rPr>
          <t>겹치는</t>
        </r>
        <r>
          <rPr>
            <sz val="13"/>
            <color indexed="81"/>
            <rFont val="Tahoma"/>
            <family val="2"/>
          </rPr>
          <t xml:space="preserve"> </t>
        </r>
        <r>
          <rPr>
            <sz val="13"/>
            <color indexed="81"/>
            <rFont val="돋움"/>
            <family val="3"/>
            <charset val="129"/>
          </rPr>
          <t>겸직상태인</t>
        </r>
        <r>
          <rPr>
            <sz val="13"/>
            <color indexed="81"/>
            <rFont val="Tahoma"/>
            <family val="2"/>
          </rPr>
          <t xml:space="preserve"> </t>
        </r>
        <r>
          <rPr>
            <sz val="13"/>
            <color indexed="81"/>
            <rFont val="돋움"/>
            <family val="3"/>
            <charset val="129"/>
          </rPr>
          <t>경우</t>
        </r>
        <r>
          <rPr>
            <sz val="13"/>
            <color indexed="81"/>
            <rFont val="Tahoma"/>
            <family val="2"/>
          </rPr>
          <t xml:space="preserve"> </t>
        </r>
        <r>
          <rPr>
            <sz val="13"/>
            <color indexed="81"/>
            <rFont val="돋움"/>
            <family val="3"/>
            <charset val="129"/>
          </rPr>
          <t>주된</t>
        </r>
        <r>
          <rPr>
            <sz val="13"/>
            <color indexed="81"/>
            <rFont val="Tahoma"/>
            <family val="2"/>
          </rPr>
          <t xml:space="preserve"> </t>
        </r>
        <r>
          <rPr>
            <sz val="13"/>
            <color indexed="81"/>
            <rFont val="돋움"/>
            <family val="3"/>
            <charset val="129"/>
          </rPr>
          <t>직장의</t>
        </r>
        <r>
          <rPr>
            <sz val="13"/>
            <color indexed="81"/>
            <rFont val="Tahoma"/>
            <family val="2"/>
          </rPr>
          <t xml:space="preserve"> </t>
        </r>
        <r>
          <rPr>
            <sz val="13"/>
            <color indexed="81"/>
            <rFont val="돋움"/>
            <family val="3"/>
            <charset val="129"/>
          </rPr>
          <t>재직</t>
        </r>
        <r>
          <rPr>
            <sz val="13"/>
            <color indexed="81"/>
            <rFont val="Tahoma"/>
            <family val="2"/>
          </rPr>
          <t xml:space="preserve"> </t>
        </r>
        <r>
          <rPr>
            <sz val="13"/>
            <color indexed="81"/>
            <rFont val="돋움"/>
            <family val="3"/>
            <charset val="129"/>
          </rPr>
          <t>경력</t>
        </r>
        <r>
          <rPr>
            <sz val="13"/>
            <color indexed="81"/>
            <rFont val="Tahoma"/>
            <family val="2"/>
          </rPr>
          <t xml:space="preserve"> </t>
        </r>
        <r>
          <rPr>
            <sz val="13"/>
            <color indexed="81"/>
            <rFont val="돋움"/>
            <family val="3"/>
            <charset val="129"/>
          </rPr>
          <t>기간만</t>
        </r>
        <r>
          <rPr>
            <sz val="13"/>
            <color indexed="81"/>
            <rFont val="Tahoma"/>
            <family val="2"/>
          </rPr>
          <t xml:space="preserve"> </t>
        </r>
        <r>
          <rPr>
            <sz val="13"/>
            <color indexed="81"/>
            <rFont val="돋움"/>
            <family val="3"/>
            <charset val="129"/>
          </rPr>
          <t>기재</t>
        </r>
      </text>
    </comment>
  </commentList>
</comments>
</file>

<file path=xl/comments3.xml><?xml version="1.0" encoding="utf-8"?>
<comments xmlns="http://schemas.openxmlformats.org/spreadsheetml/2006/main">
  <authors>
    <author>zerstorr</author>
  </authors>
  <commentList>
    <comment ref="C17" authorId="0" shapeId="0">
      <text>
        <r>
          <rPr>
            <b/>
            <sz val="9"/>
            <color indexed="81"/>
            <rFont val="돋움"/>
            <family val="3"/>
            <charset val="129"/>
          </rPr>
          <t>가상분배시</t>
        </r>
        <r>
          <rPr>
            <b/>
            <sz val="9"/>
            <color indexed="81"/>
            <rFont val="Tahoma"/>
            <family val="2"/>
          </rPr>
          <t xml:space="preserve"> </t>
        </r>
        <r>
          <rPr>
            <b/>
            <sz val="9"/>
            <color indexed="81"/>
            <rFont val="돋움"/>
            <family val="3"/>
            <charset val="129"/>
          </rPr>
          <t>거래금액은</t>
        </r>
        <r>
          <rPr>
            <b/>
            <sz val="9"/>
            <color indexed="81"/>
            <rFont val="Tahoma"/>
            <family val="2"/>
          </rPr>
          <t xml:space="preserve"> 
2.3.</t>
        </r>
        <r>
          <rPr>
            <b/>
            <sz val="9"/>
            <color indexed="81"/>
            <rFont val="돋움"/>
            <family val="3"/>
            <charset val="129"/>
          </rPr>
          <t>제안사</t>
        </r>
        <r>
          <rPr>
            <b/>
            <sz val="9"/>
            <color indexed="81"/>
            <rFont val="Tahoma"/>
            <family val="2"/>
          </rPr>
          <t xml:space="preserve"> </t>
        </r>
        <r>
          <rPr>
            <b/>
            <sz val="9"/>
            <color indexed="81"/>
            <rFont val="돋움"/>
            <family val="3"/>
            <charset val="129"/>
          </rPr>
          <t>펀드현황의</t>
        </r>
        <r>
          <rPr>
            <b/>
            <sz val="9"/>
            <color indexed="81"/>
            <rFont val="Tahoma"/>
            <family val="2"/>
          </rPr>
          <t xml:space="preserve"> AH</t>
        </r>
        <r>
          <rPr>
            <b/>
            <sz val="9"/>
            <color indexed="81"/>
            <rFont val="돋움"/>
            <family val="3"/>
            <charset val="129"/>
          </rPr>
          <t>열</t>
        </r>
        <r>
          <rPr>
            <b/>
            <sz val="9"/>
            <color indexed="81"/>
            <rFont val="Tahoma"/>
            <family val="2"/>
          </rPr>
          <t xml:space="preserve"> </t>
        </r>
        <r>
          <rPr>
            <b/>
            <sz val="9"/>
            <color indexed="81"/>
            <rFont val="돋움"/>
            <family val="3"/>
            <charset val="129"/>
          </rPr>
          <t>펀드순자산</t>
        </r>
        <r>
          <rPr>
            <b/>
            <sz val="9"/>
            <color indexed="81"/>
            <rFont val="Tahoma"/>
            <family val="2"/>
          </rPr>
          <t xml:space="preserve"> x </t>
        </r>
        <r>
          <rPr>
            <b/>
            <sz val="9"/>
            <color indexed="81"/>
            <rFont val="돋움"/>
            <family val="3"/>
            <charset val="129"/>
          </rPr>
          <t>백만
으로</t>
        </r>
        <r>
          <rPr>
            <b/>
            <sz val="9"/>
            <color indexed="81"/>
            <rFont val="Tahoma"/>
            <family val="2"/>
          </rPr>
          <t xml:space="preserve"> </t>
        </r>
        <r>
          <rPr>
            <b/>
            <sz val="9"/>
            <color indexed="81"/>
            <rFont val="돋움"/>
            <family val="3"/>
            <charset val="129"/>
          </rPr>
          <t>하여</t>
        </r>
        <r>
          <rPr>
            <b/>
            <sz val="9"/>
            <color indexed="81"/>
            <rFont val="Tahoma"/>
            <family val="2"/>
          </rPr>
          <t xml:space="preserve"> </t>
        </r>
        <r>
          <rPr>
            <b/>
            <sz val="9"/>
            <color indexed="81"/>
            <rFont val="돋움"/>
            <family val="3"/>
            <charset val="129"/>
          </rPr>
          <t>산식으로</t>
        </r>
        <r>
          <rPr>
            <b/>
            <sz val="9"/>
            <color indexed="81"/>
            <rFont val="Tahoma"/>
            <family val="2"/>
          </rPr>
          <t xml:space="preserve"> </t>
        </r>
        <r>
          <rPr>
            <b/>
            <sz val="9"/>
            <color indexed="81"/>
            <rFont val="돋움"/>
            <family val="3"/>
            <charset val="129"/>
          </rPr>
          <t>입력</t>
        </r>
      </text>
    </comment>
    <comment ref="D17" authorId="0" shapeId="0">
      <text>
        <r>
          <rPr>
            <b/>
            <sz val="9"/>
            <color indexed="81"/>
            <rFont val="돋움"/>
            <family val="3"/>
            <charset val="129"/>
          </rPr>
          <t>가상분배시</t>
        </r>
        <r>
          <rPr>
            <b/>
            <sz val="9"/>
            <color indexed="81"/>
            <rFont val="Tahoma"/>
            <family val="2"/>
          </rPr>
          <t xml:space="preserve"> </t>
        </r>
        <r>
          <rPr>
            <b/>
            <sz val="9"/>
            <color indexed="81"/>
            <rFont val="돋움"/>
            <family val="3"/>
            <charset val="129"/>
          </rPr>
          <t>거래일은</t>
        </r>
        <r>
          <rPr>
            <b/>
            <sz val="9"/>
            <color indexed="81"/>
            <rFont val="Tahoma"/>
            <family val="2"/>
          </rPr>
          <t xml:space="preserve"> /</t>
        </r>
        <r>
          <rPr>
            <b/>
            <sz val="9"/>
            <color indexed="81"/>
            <rFont val="돋움"/>
            <family val="3"/>
            <charset val="129"/>
          </rPr>
          <t>제안서</t>
        </r>
        <r>
          <rPr>
            <b/>
            <sz val="9"/>
            <color indexed="81"/>
            <rFont val="Tahoma"/>
            <family val="2"/>
          </rPr>
          <t xml:space="preserve"> </t>
        </r>
        <r>
          <rPr>
            <b/>
            <sz val="9"/>
            <color indexed="81"/>
            <rFont val="돋움"/>
            <family val="3"/>
            <charset val="129"/>
          </rPr>
          <t>작성기준일</t>
        </r>
        <r>
          <rPr>
            <b/>
            <sz val="9"/>
            <color indexed="81"/>
            <rFont val="Tahoma"/>
            <family val="2"/>
          </rPr>
          <t>/</t>
        </r>
        <r>
          <rPr>
            <b/>
            <sz val="9"/>
            <color indexed="81"/>
            <rFont val="돋움"/>
            <family val="3"/>
            <charset val="129"/>
          </rPr>
          <t xml:space="preserve">
</t>
        </r>
      </text>
    </comment>
  </commentList>
</comments>
</file>

<file path=xl/sharedStrings.xml><?xml version="1.0" encoding="utf-8"?>
<sst xmlns="http://schemas.openxmlformats.org/spreadsheetml/2006/main" count="1308" uniqueCount="718">
  <si>
    <t>부서명</t>
  </si>
  <si>
    <t>우편번호</t>
  </si>
  <si>
    <t>비고</t>
  </si>
  <si>
    <t>운용사ID</t>
  </si>
  <si>
    <t>유동자산</t>
  </si>
  <si>
    <t>영업비용</t>
  </si>
  <si>
    <t>당기순이익</t>
  </si>
  <si>
    <t>펀드명</t>
  </si>
  <si>
    <t>법인등록번호</t>
  </si>
  <si>
    <t>사업자등록번호</t>
  </si>
  <si>
    <t>대표자명</t>
  </si>
  <si>
    <t>설립일</t>
  </si>
  <si>
    <t>주소</t>
  </si>
  <si>
    <t>주소상세</t>
  </si>
  <si>
    <t>직위</t>
  </si>
  <si>
    <t>모집단위ID</t>
  </si>
  <si>
    <t>유동비율</t>
  </si>
  <si>
    <t>부채비율</t>
  </si>
  <si>
    <t>영업수지율</t>
  </si>
  <si>
    <t>담당업무</t>
  </si>
  <si>
    <t>학과(전공)명</t>
  </si>
  <si>
    <t>학위명</t>
  </si>
  <si>
    <t>취득국명</t>
  </si>
  <si>
    <t>제안펀드</t>
    <phoneticPr fontId="1" type="noConversion"/>
  </si>
  <si>
    <t>제안펀드ID</t>
  </si>
  <si>
    <t>성과보수제안</t>
  </si>
  <si>
    <t>출자자유형</t>
  </si>
  <si>
    <t>출자자명</t>
  </si>
  <si>
    <t>제안사1_ID</t>
    <phoneticPr fontId="21" type="noConversion"/>
  </si>
  <si>
    <t>제안사2_ID</t>
    <phoneticPr fontId="21" type="noConversion"/>
  </si>
  <si>
    <t>제안사3_ID</t>
    <phoneticPr fontId="21" type="noConversion"/>
  </si>
  <si>
    <t>운용사</t>
  </si>
  <si>
    <t>연기금</t>
  </si>
  <si>
    <t>공제회</t>
  </si>
  <si>
    <t>일반기업</t>
  </si>
  <si>
    <t>청산료</t>
  </si>
  <si>
    <t>기타</t>
  </si>
  <si>
    <t>운용중</t>
  </si>
  <si>
    <t>보통주</t>
  </si>
  <si>
    <t>NO</t>
  </si>
  <si>
    <t>CB</t>
  </si>
  <si>
    <t>우선주</t>
  </si>
  <si>
    <t>YES</t>
  </si>
  <si>
    <t>BW</t>
  </si>
  <si>
    <t>피투자기업명</t>
    <phoneticPr fontId="1" type="noConversion"/>
  </si>
  <si>
    <t>투자일</t>
    <phoneticPr fontId="1" type="noConversion"/>
  </si>
  <si>
    <t>투자금액</t>
    <phoneticPr fontId="1" type="noConversion"/>
  </si>
  <si>
    <t>회수총액</t>
    <phoneticPr fontId="1" type="noConversion"/>
  </si>
  <si>
    <t>투자원금</t>
    <phoneticPr fontId="1" type="noConversion"/>
  </si>
  <si>
    <t>회수방법</t>
    <phoneticPr fontId="1" type="noConversion"/>
  </si>
  <si>
    <t>시장성유무</t>
    <phoneticPr fontId="1" type="noConversion"/>
  </si>
  <si>
    <t>가치</t>
    <phoneticPr fontId="1" type="noConversion"/>
  </si>
  <si>
    <t>가치산출근거</t>
    <phoneticPr fontId="1" type="noConversion"/>
  </si>
  <si>
    <t>미회수투자자산</t>
    <phoneticPr fontId="1" type="noConversion"/>
  </si>
  <si>
    <t>성명</t>
    <phoneticPr fontId="2" type="noConversion"/>
  </si>
  <si>
    <t>회사명</t>
    <phoneticPr fontId="2" type="noConversion"/>
  </si>
  <si>
    <t>시작일</t>
    <phoneticPr fontId="2" type="noConversion"/>
  </si>
  <si>
    <t>종료일</t>
    <phoneticPr fontId="2" type="noConversion"/>
  </si>
  <si>
    <t>기간(년수)</t>
    <phoneticPr fontId="2" type="noConversion"/>
  </si>
  <si>
    <t>투자</t>
    <phoneticPr fontId="1" type="noConversion"/>
  </si>
  <si>
    <t>제안펀드 담당자</t>
    <phoneticPr fontId="1" type="noConversion"/>
  </si>
  <si>
    <t>성명</t>
    <phoneticPr fontId="21" type="noConversion"/>
  </si>
  <si>
    <t>연락처</t>
    <phoneticPr fontId="21" type="noConversion"/>
  </si>
  <si>
    <t>존속기간</t>
    <phoneticPr fontId="1" type="noConversion"/>
  </si>
  <si>
    <t>투자기간</t>
    <phoneticPr fontId="1" type="noConversion"/>
  </si>
  <si>
    <t>제안사1</t>
    <phoneticPr fontId="21" type="noConversion"/>
  </si>
  <si>
    <t>회사명</t>
    <phoneticPr fontId="21" type="noConversion"/>
  </si>
  <si>
    <t>제안사2</t>
    <phoneticPr fontId="21" type="noConversion"/>
  </si>
  <si>
    <t>제안사3</t>
    <phoneticPr fontId="21" type="noConversion"/>
  </si>
  <si>
    <t>출자약정예상액</t>
    <phoneticPr fontId="1" type="noConversion"/>
  </si>
  <si>
    <t>출자확정구분</t>
    <phoneticPr fontId="21" type="noConversion"/>
  </si>
  <si>
    <t>출자약정예상액</t>
    <phoneticPr fontId="1" type="noConversion"/>
  </si>
  <si>
    <t>출자약정예상액</t>
    <phoneticPr fontId="21" type="noConversion"/>
  </si>
  <si>
    <t>우선손실충당예상액</t>
    <phoneticPr fontId="21" type="noConversion"/>
  </si>
  <si>
    <t>기본정보</t>
    <phoneticPr fontId="1" type="noConversion"/>
  </si>
  <si>
    <t>주소</t>
    <phoneticPr fontId="1" type="noConversion"/>
  </si>
  <si>
    <t>업력</t>
    <phoneticPr fontId="1" type="noConversion"/>
  </si>
  <si>
    <t>동반투자자</t>
    <phoneticPr fontId="1" type="noConversion"/>
  </si>
  <si>
    <t>회수구분</t>
    <phoneticPr fontId="1" type="noConversion"/>
  </si>
  <si>
    <t>영업수익</t>
    <phoneticPr fontId="1" type="noConversion"/>
  </si>
  <si>
    <t>자기자본순이익률</t>
    <phoneticPr fontId="1" type="noConversion"/>
  </si>
  <si>
    <t>블라인드펀드</t>
  </si>
  <si>
    <t>펀드명</t>
    <phoneticPr fontId="22" type="noConversion"/>
  </si>
  <si>
    <t>거래구분</t>
    <phoneticPr fontId="22" type="noConversion"/>
  </si>
  <si>
    <t>거래일</t>
    <phoneticPr fontId="22" type="noConversion"/>
  </si>
  <si>
    <t>납입</t>
  </si>
  <si>
    <t>현금분배</t>
  </si>
  <si>
    <t>담당기간</t>
    <phoneticPr fontId="2" type="noConversion"/>
  </si>
  <si>
    <t>신기술사업투자조합</t>
  </si>
  <si>
    <t>거래소</t>
  </si>
  <si>
    <t>코스닥</t>
  </si>
  <si>
    <t>장외매각</t>
  </si>
  <si>
    <t>유동부채</t>
    <phoneticPr fontId="1" type="noConversion"/>
  </si>
  <si>
    <t>총자산</t>
    <phoneticPr fontId="1" type="noConversion"/>
  </si>
  <si>
    <t>총부채</t>
    <phoneticPr fontId="1" type="noConversion"/>
  </si>
  <si>
    <t>(가)결산일자</t>
    <phoneticPr fontId="1" type="noConversion"/>
  </si>
  <si>
    <t>소속</t>
    <phoneticPr fontId="21" type="noConversion"/>
  </si>
  <si>
    <t>기준
수익률</t>
    <phoneticPr fontId="1" type="noConversion"/>
  </si>
  <si>
    <t>보수</t>
    <phoneticPr fontId="21" type="noConversion"/>
  </si>
  <si>
    <t>납입방식</t>
    <phoneticPr fontId="1" type="noConversion"/>
  </si>
  <si>
    <t>투자기구</t>
    <phoneticPr fontId="1" type="noConversion"/>
  </si>
  <si>
    <t>펀드규모</t>
    <phoneticPr fontId="21" type="noConversion"/>
  </si>
  <si>
    <t>회수총액</t>
  </si>
  <si>
    <t>펀드수</t>
  </si>
  <si>
    <t>약정총액</t>
  </si>
  <si>
    <t>투자계정
구분</t>
    <phoneticPr fontId="1" type="noConversion"/>
  </si>
  <si>
    <t>펀드사업자
등록번호</t>
    <phoneticPr fontId="1" type="noConversion"/>
  </si>
  <si>
    <t>현재
담당자
성명</t>
    <phoneticPr fontId="1" type="noConversion"/>
  </si>
  <si>
    <t>피투자기업
주요산업분야</t>
    <phoneticPr fontId="1" type="noConversion"/>
  </si>
  <si>
    <t>인원</t>
    <phoneticPr fontId="1" type="noConversion"/>
  </si>
  <si>
    <t>담당자</t>
    <phoneticPr fontId="1" type="noConversion"/>
  </si>
  <si>
    <t>제안사명</t>
    <phoneticPr fontId="1" type="noConversion"/>
  </si>
  <si>
    <t>펀드운용업무
시작일</t>
    <phoneticPr fontId="1" type="noConversion"/>
  </si>
  <si>
    <t>제안사유형</t>
    <phoneticPr fontId="1" type="noConversion"/>
  </si>
  <si>
    <t>전체
인원수</t>
    <phoneticPr fontId="1" type="noConversion"/>
  </si>
  <si>
    <t>펀드운용
담당
인력수</t>
    <phoneticPr fontId="1" type="noConversion"/>
  </si>
  <si>
    <t>성명</t>
    <phoneticPr fontId="1" type="noConversion"/>
  </si>
  <si>
    <t>부서</t>
    <phoneticPr fontId="1" type="noConversion"/>
  </si>
  <si>
    <t>직위</t>
    <phoneticPr fontId="1" type="noConversion"/>
  </si>
  <si>
    <t>전화</t>
    <phoneticPr fontId="1" type="noConversion"/>
  </si>
  <si>
    <t>팩스</t>
    <phoneticPr fontId="1" type="noConversion"/>
  </si>
  <si>
    <t>휴대전화번호</t>
    <phoneticPr fontId="1" type="noConversion"/>
  </si>
  <si>
    <t>Email</t>
    <phoneticPr fontId="1" type="noConversion"/>
  </si>
  <si>
    <t>법인등록번호</t>
    <phoneticPr fontId="1" type="noConversion"/>
  </si>
  <si>
    <t>순번</t>
    <phoneticPr fontId="21" type="noConversion"/>
  </si>
  <si>
    <t>일련번호</t>
    <phoneticPr fontId="1" type="noConversion"/>
  </si>
  <si>
    <t>운용사ID</t>
    <phoneticPr fontId="1" type="noConversion"/>
  </si>
  <si>
    <t>운용인력ID</t>
    <phoneticPr fontId="1" type="noConversion"/>
  </si>
  <si>
    <t>모집단위ID</t>
    <phoneticPr fontId="1" type="noConversion"/>
  </si>
  <si>
    <t>순번</t>
    <phoneticPr fontId="1" type="noConversion"/>
  </si>
  <si>
    <t>모집단위ID</t>
    <phoneticPr fontId="2" type="noConversion"/>
  </si>
  <si>
    <t>운용사ID</t>
    <phoneticPr fontId="2" type="noConversion"/>
  </si>
  <si>
    <t>운용인력ID</t>
    <phoneticPr fontId="2" type="noConversion"/>
  </si>
  <si>
    <t>순번</t>
    <phoneticPr fontId="2" type="noConversion"/>
  </si>
  <si>
    <t>PayInMethodSelect</t>
  </si>
  <si>
    <t>RFPID</t>
  </si>
  <si>
    <t>PropFundID</t>
  </si>
  <si>
    <t>PropGPID1</t>
  </si>
  <si>
    <t>PropGPID2</t>
  </si>
  <si>
    <t>PropGPID3</t>
  </si>
  <si>
    <t>FundName</t>
  </si>
  <si>
    <t>QualificationSelect</t>
  </si>
  <si>
    <t>InvestAreaSelect</t>
  </si>
  <si>
    <t>FundPlanContractAmt</t>
  </si>
  <si>
    <t>MLPReqContractAmt</t>
  </si>
  <si>
    <t>PropFundUsefulYears</t>
  </si>
  <si>
    <t>PropFundInvestYears</t>
  </si>
  <si>
    <t>TargetIRR</t>
  </si>
  <si>
    <t>HurdleRate</t>
  </si>
  <si>
    <t>PlanContingentFeeDesc</t>
  </si>
  <si>
    <t>PlanManagingFeeDesc</t>
  </si>
  <si>
    <t>PropGPName1</t>
  </si>
  <si>
    <t>PropGPNo1</t>
  </si>
  <si>
    <t>PropGPPlanContractAmt1</t>
  </si>
  <si>
    <t>PropGPCoreFundMgrHC1</t>
  </si>
  <si>
    <t>PropGPOrdiFundMgrHC1</t>
  </si>
  <si>
    <t>PropGPName2</t>
  </si>
  <si>
    <t>PropGPNo2</t>
  </si>
  <si>
    <t>PropGPPlanContractAmt2</t>
  </si>
  <si>
    <t>PropGPCoreFundMgrHC2</t>
  </si>
  <si>
    <t>PropGPOrdiFundMgrHC2</t>
  </si>
  <si>
    <t>PropGPName3</t>
  </si>
  <si>
    <t>PropGPNo3</t>
  </si>
  <si>
    <t>PropGPPlanContractAmt3</t>
  </si>
  <si>
    <t>PropGPCoreFundMgrHC3</t>
  </si>
  <si>
    <t>PropGPOrdiFundMgrHC3</t>
  </si>
  <si>
    <t>PropFundMgrName</t>
  </si>
  <si>
    <t>PropFundMgrCompany</t>
  </si>
  <si>
    <t>PropFundMgrTelNo</t>
    <phoneticPr fontId="1" type="noConversion"/>
  </si>
  <si>
    <t>LineNum</t>
  </si>
  <si>
    <t>FundMemberType</t>
  </si>
  <si>
    <t>FundMemberName</t>
  </si>
  <si>
    <t>Remark</t>
  </si>
  <si>
    <t>LossCoverAmt</t>
  </si>
  <si>
    <t>FundingAmt</t>
  </si>
  <si>
    <t>CommitStatus</t>
  </si>
  <si>
    <t>GPID</t>
  </si>
  <si>
    <t>CompanyNo</t>
  </si>
  <si>
    <t>CompanySSN</t>
  </si>
  <si>
    <t>CEO</t>
  </si>
  <si>
    <t>GPType</t>
  </si>
  <si>
    <t>FoundationYMD</t>
  </si>
  <si>
    <t>FundMngBegYMD</t>
  </si>
  <si>
    <t>FundBegRegisterYMD</t>
  </si>
  <si>
    <t>ZipCode</t>
  </si>
  <si>
    <t>Addr</t>
  </si>
  <si>
    <t>Addr2</t>
  </si>
  <si>
    <t>HeadCount</t>
  </si>
  <si>
    <t>FundFundMgrHC</t>
  </si>
  <si>
    <t>ComFundMgrHC</t>
  </si>
  <si>
    <t>ContactPersonName</t>
  </si>
  <si>
    <t>ContactPersonBuName</t>
  </si>
  <si>
    <t>ContactPersonJobTitle</t>
  </si>
  <si>
    <t>ContactPersonTelNo</t>
  </si>
  <si>
    <t>ContactPersonFaxNo</t>
  </si>
  <si>
    <t>ContactPersonMBTLTelNo</t>
  </si>
  <si>
    <t>ContactPersonEmail</t>
  </si>
  <si>
    <t>GPNAME</t>
    <phoneticPr fontId="1" type="noConversion"/>
  </si>
  <si>
    <t>FYearEndYMD</t>
  </si>
  <si>
    <t>Assets</t>
  </si>
  <si>
    <t>CurrentAssets</t>
  </si>
  <si>
    <t>Liabilities</t>
  </si>
  <si>
    <t>CurrentLiabilities</t>
  </si>
  <si>
    <t>Equity</t>
  </si>
  <si>
    <t>CapitalStock</t>
  </si>
  <si>
    <t>Sales</t>
  </si>
  <si>
    <t>COS</t>
  </si>
  <si>
    <t>NetIncome</t>
  </si>
  <si>
    <t>CurrentRatio</t>
  </si>
  <si>
    <t>DebtRatio</t>
  </si>
  <si>
    <t>CapitalDeficitRatio</t>
  </si>
  <si>
    <t>OperatingProfitRatio</t>
  </si>
  <si>
    <t>ReturnOnEquity</t>
  </si>
  <si>
    <t>Seq</t>
  </si>
  <si>
    <t>FundCompanySSN</t>
  </si>
  <si>
    <t>FundStatusDesc</t>
  </si>
  <si>
    <t>FundTypeDesc</t>
  </si>
  <si>
    <t>IsInvtComFixedDesc</t>
  </si>
  <si>
    <t>RegisterYMD</t>
  </si>
  <si>
    <t>InvestEndYMD</t>
  </si>
  <si>
    <t>PropFundSettleYMD</t>
  </si>
  <si>
    <t>RFPContingentFeeDesc</t>
  </si>
  <si>
    <t>RFPManagingFeeDesc</t>
  </si>
  <si>
    <t>FundIRR</t>
  </si>
  <si>
    <t>FundMultiple</t>
  </si>
  <si>
    <t>InvtComCount</t>
  </si>
  <si>
    <t>InvestAmt</t>
  </si>
  <si>
    <t>CollectAmt</t>
  </si>
  <si>
    <t>InvestBalEvalAmt</t>
  </si>
  <si>
    <t>InvestBalBV</t>
  </si>
  <si>
    <t>PayOutAmt</t>
  </si>
  <si>
    <t>ContingentFeeAmt</t>
  </si>
  <si>
    <t>PropManagingFeeAmt</t>
  </si>
  <si>
    <t>OtherExpenseAmt</t>
  </si>
  <si>
    <t>OtherAssetAmt</t>
  </si>
  <si>
    <t>OtherDebtAmt</t>
  </si>
  <si>
    <t>AddInvestPlanAmt</t>
  </si>
  <si>
    <t>CoreFundMgrName1</t>
  </si>
  <si>
    <t>CoreFundMgrEndYMD1</t>
  </si>
  <si>
    <t>IsCoreFundMgrWorking1</t>
  </si>
  <si>
    <t>CoreFundMgrName2</t>
  </si>
  <si>
    <t>CoreFundMgrBegYMD2</t>
  </si>
  <si>
    <t>CoreFundMgrEndYMD2</t>
  </si>
  <si>
    <t>IsCoreFundMgrWorking2</t>
  </si>
  <si>
    <t>CoreFundMgrName3</t>
  </si>
  <si>
    <t>CoreFundMgrBegYMD3</t>
  </si>
  <si>
    <t>CoreFundMgrEndYMD3</t>
  </si>
  <si>
    <t>IsCoreFundMgrWorking3</t>
  </si>
  <si>
    <t>CoreFundMgrChangeNo</t>
  </si>
  <si>
    <t>GPName</t>
  </si>
  <si>
    <t>GPContractAmt</t>
  </si>
  <si>
    <t>PropGPLossCoverAmt</t>
  </si>
  <si>
    <t>JointGPName1</t>
  </si>
  <si>
    <t>JointGPPayInAmt1</t>
  </si>
  <si>
    <t>JointGPLossCoverAmt1</t>
  </si>
  <si>
    <t>JointGPName2</t>
  </si>
  <si>
    <t>JointGPPayInAmt2</t>
  </si>
  <si>
    <t>JointGPLossCoverAmt2</t>
  </si>
  <si>
    <t>LPName1</t>
  </si>
  <si>
    <t>LPPayInAmt1</t>
  </si>
  <si>
    <t>LPName2</t>
  </si>
  <si>
    <t>LPPayInAmt2</t>
  </si>
  <si>
    <t>LPName3</t>
  </si>
  <si>
    <t>LPPayInAmt3</t>
  </si>
  <si>
    <t>OtherLPPayInAmt</t>
  </si>
  <si>
    <t>FinancialResource</t>
  </si>
  <si>
    <t>InvtComName</t>
  </si>
  <si>
    <t>MainIndustryDesc</t>
  </si>
  <si>
    <t>InvestYMD</t>
  </si>
  <si>
    <t>TujaTypeDesc</t>
  </si>
  <si>
    <t>IsCollectedDesc</t>
  </si>
  <si>
    <t>PropFundInvtComIRR</t>
  </si>
  <si>
    <t>JointInvestor</t>
  </si>
  <si>
    <t>CollectYMD</t>
  </si>
  <si>
    <t>CollectBV</t>
  </si>
  <si>
    <t>CollectMethodDesc</t>
  </si>
  <si>
    <t>IsMarketableDesc</t>
  </si>
  <si>
    <t>AmtBal</t>
  </si>
  <si>
    <t>AmtBalValue</t>
  </si>
  <si>
    <t>AmtBalValueDesc</t>
  </si>
  <si>
    <t>OtherRemark</t>
  </si>
  <si>
    <t>FundMgrID</t>
  </si>
  <si>
    <t>FundMgrName</t>
  </si>
  <si>
    <t>BirthYMDS</t>
  </si>
  <si>
    <t>NationalityDesc</t>
  </si>
  <si>
    <t>CurrentCompany</t>
  </si>
  <si>
    <t>BuName</t>
  </si>
  <si>
    <t>JobTitleName</t>
  </si>
  <si>
    <t>FundMgrRoleDesc</t>
  </si>
  <si>
    <t>TelNo</t>
  </si>
  <si>
    <t>MBTLTelNo</t>
  </si>
  <si>
    <t>Email</t>
  </si>
  <si>
    <t>FundMgrGradeDesc</t>
  </si>
  <si>
    <t>IsSanctionDesc</t>
  </si>
  <si>
    <t>SanctionDesc</t>
  </si>
  <si>
    <t>RoleInPropFund</t>
  </si>
  <si>
    <t>CareerYears</t>
  </si>
  <si>
    <t>AllInvtComCount</t>
  </si>
  <si>
    <t>AllExitInvtComCount</t>
  </si>
  <si>
    <t>AllInvestAmt</t>
  </si>
  <si>
    <t>AllCollectAmt</t>
  </si>
  <si>
    <t>AllInvestBalEvalAmt</t>
  </si>
  <si>
    <t>AllInvestBalBV</t>
  </si>
  <si>
    <t>AllWAROI</t>
  </si>
  <si>
    <t>AllExitWAROI</t>
  </si>
  <si>
    <t>AllCurInvestBalBV</t>
  </si>
  <si>
    <t>AllCurNoExitInvtComCount</t>
  </si>
  <si>
    <t>AllCurInvestBalEvalAmt</t>
  </si>
  <si>
    <t>CompanyName</t>
  </si>
  <si>
    <t>WorkBegYMD</t>
  </si>
  <si>
    <t>WorkEndYMD</t>
  </si>
  <si>
    <t>JobTypeDesc</t>
  </si>
  <si>
    <t>IsFinder</t>
  </si>
  <si>
    <t>IsPostInvestMgr</t>
  </si>
  <si>
    <t>IsExitMgr</t>
  </si>
  <si>
    <t>PropInvtComIRR</t>
  </si>
  <si>
    <t>CurrentFundMgrName</t>
  </si>
  <si>
    <t>CurrentFundMgrBuName</t>
  </si>
  <si>
    <t>CurrentFundMgrTelNo</t>
  </si>
  <si>
    <t>GraduationYMD</t>
  </si>
  <si>
    <t>SchoolName</t>
  </si>
  <si>
    <t>SchoolMajor</t>
  </si>
  <si>
    <t>SchoolDegree</t>
  </si>
  <si>
    <t>SchoolCountry</t>
  </si>
  <si>
    <t>JobDesc</t>
  </si>
  <si>
    <t>WorkYears</t>
  </si>
  <si>
    <t>IsInvestCareer</t>
  </si>
  <si>
    <t>참여
핵심
운용
인력수</t>
    <phoneticPr fontId="21" type="noConversion"/>
  </si>
  <si>
    <t>참여
일반
운용
인력수</t>
    <phoneticPr fontId="21" type="noConversion"/>
  </si>
  <si>
    <t>LossCoverRate</t>
    <phoneticPr fontId="21" type="noConversion"/>
  </si>
  <si>
    <t>PropGPLossCoverRate1</t>
    <phoneticPr fontId="1" type="noConversion"/>
  </si>
  <si>
    <t>PropGPLossCoverRate2</t>
    <phoneticPr fontId="1" type="noConversion"/>
  </si>
  <si>
    <t>PropGPLossCoverRate3</t>
    <phoneticPr fontId="1" type="noConversion"/>
  </si>
  <si>
    <t>PropGPReportYMD</t>
    <phoneticPr fontId="1" type="noConversion"/>
  </si>
  <si>
    <t>펀드계정 투자 (전체투자건)</t>
    <phoneticPr fontId="1" type="noConversion"/>
  </si>
  <si>
    <t>운용(결성)예정/운용중/청산중 펀드 (전체펀드건)</t>
    <phoneticPr fontId="1" type="noConversion"/>
  </si>
  <si>
    <t>약정총액</t>
    <phoneticPr fontId="1" type="noConversion"/>
  </si>
  <si>
    <t>납입총액</t>
    <phoneticPr fontId="1" type="noConversion"/>
  </si>
  <si>
    <t>투자총액</t>
    <phoneticPr fontId="1" type="noConversion"/>
  </si>
  <si>
    <t>출자자앞
분배총액</t>
    <phoneticPr fontId="1" type="noConversion"/>
  </si>
  <si>
    <t>성과보수
지급총액</t>
    <phoneticPr fontId="1" type="noConversion"/>
  </si>
  <si>
    <t>납입총액
가중평균
펀드
수익률
(IRR)</t>
    <phoneticPr fontId="1" type="noConversion"/>
  </si>
  <si>
    <t>펀드수</t>
    <phoneticPr fontId="1" type="noConversion"/>
  </si>
  <si>
    <t>출자자앞분배총액</t>
    <phoneticPr fontId="1" type="noConversion"/>
  </si>
  <si>
    <t>펀드
순자산</t>
    <phoneticPr fontId="1" type="noConversion"/>
  </si>
  <si>
    <t>추가투자
예상금액</t>
    <phoneticPr fontId="1" type="noConversion"/>
  </si>
  <si>
    <t>투자건수</t>
    <phoneticPr fontId="1" type="noConversion"/>
  </si>
  <si>
    <t>투자건수
(회수료)</t>
    <phoneticPr fontId="1" type="noConversion"/>
  </si>
  <si>
    <t>가상분배</t>
  </si>
  <si>
    <t>청산완료 펀드 (전체펀드건)</t>
    <phoneticPr fontId="1" type="noConversion"/>
  </si>
  <si>
    <t>미회수
투자자산투자원금
총액</t>
    <phoneticPr fontId="1" type="noConversion"/>
  </si>
  <si>
    <t>미회수
투자자산
가치총액</t>
    <phoneticPr fontId="1" type="noConversion"/>
  </si>
  <si>
    <t>미회수
투자자산가치총액</t>
    <phoneticPr fontId="1" type="noConversion"/>
  </si>
  <si>
    <t>핵심운용인력</t>
  </si>
  <si>
    <t>일반운용인력</t>
  </si>
  <si>
    <t>운용펀드
최초결성일</t>
    <phoneticPr fontId="1" type="noConversion"/>
  </si>
  <si>
    <t>자본충실률</t>
    <phoneticPr fontId="1" type="noConversion"/>
  </si>
  <si>
    <t>MainInvestTargetDesc</t>
    <phoneticPr fontId="1" type="noConversion"/>
  </si>
  <si>
    <t>FundContractAmt</t>
    <phoneticPr fontId="1" type="noConversion"/>
  </si>
  <si>
    <t>FundPayInAmt</t>
    <phoneticPr fontId="1" type="noConversion"/>
  </si>
  <si>
    <t>CoreFundMgrBegYMD1</t>
    <phoneticPr fontId="1" type="noConversion"/>
  </si>
  <si>
    <t>펀드명칭</t>
    <phoneticPr fontId="1" type="noConversion"/>
  </si>
  <si>
    <t>펀드개요</t>
    <phoneticPr fontId="1" type="noConversion"/>
  </si>
  <si>
    <t>펀드규모</t>
    <phoneticPr fontId="1" type="noConversion"/>
  </si>
  <si>
    <t>펀드 존속기간</t>
    <phoneticPr fontId="1" type="noConversion"/>
  </si>
  <si>
    <t>보수</t>
    <phoneticPr fontId="1" type="noConversion"/>
  </si>
  <si>
    <t>투자 및 회수</t>
    <phoneticPr fontId="1" type="noConversion"/>
  </si>
  <si>
    <t>미회수투자자산</t>
    <phoneticPr fontId="1" type="noConversion"/>
  </si>
  <si>
    <t>분배 및 비용</t>
    <phoneticPr fontId="1" type="noConversion"/>
  </si>
  <si>
    <t>제안사출자</t>
    <phoneticPr fontId="21" type="noConversion"/>
  </si>
  <si>
    <t>공동운용사1출자</t>
    <phoneticPr fontId="21" type="noConversion"/>
  </si>
  <si>
    <t>공동운용사2출자</t>
    <phoneticPr fontId="21" type="noConversion"/>
  </si>
  <si>
    <t>투자자1 출자</t>
    <phoneticPr fontId="21" type="noConversion"/>
  </si>
  <si>
    <t>투자자2 출자</t>
    <phoneticPr fontId="21" type="noConversion"/>
  </si>
  <si>
    <t>투자자3 출자</t>
    <phoneticPr fontId="21" type="noConversion"/>
  </si>
  <si>
    <t>일련번호</t>
    <phoneticPr fontId="1" type="noConversion"/>
  </si>
  <si>
    <t>펀드
사업자
등록번호</t>
    <phoneticPr fontId="1" type="noConversion"/>
  </si>
  <si>
    <t>펀드
상태</t>
    <phoneticPr fontId="1" type="noConversion"/>
  </si>
  <si>
    <t>펀드법적유형</t>
    <phoneticPr fontId="1" type="noConversion"/>
  </si>
  <si>
    <t>펀드유형(투자대상확정여부)</t>
    <phoneticPr fontId="1" type="noConversion"/>
  </si>
  <si>
    <t>약정
총액</t>
    <phoneticPr fontId="1" type="noConversion"/>
  </si>
  <si>
    <t>납입
총액</t>
    <phoneticPr fontId="1" type="noConversion"/>
  </si>
  <si>
    <t>결성(예정)일</t>
    <phoneticPr fontId="1" type="noConversion"/>
  </si>
  <si>
    <t>투자기간
종료(예정)일</t>
    <phoneticPr fontId="1" type="noConversion"/>
  </si>
  <si>
    <t>해산(예정)일</t>
    <phoneticPr fontId="1" type="noConversion"/>
  </si>
  <si>
    <t>기준
수익률</t>
    <phoneticPr fontId="1" type="noConversion"/>
  </si>
  <si>
    <t>성과보수</t>
    <phoneticPr fontId="1" type="noConversion"/>
  </si>
  <si>
    <t>관리보수</t>
    <phoneticPr fontId="1" type="noConversion"/>
  </si>
  <si>
    <t>IRR</t>
    <phoneticPr fontId="1" type="noConversion"/>
  </si>
  <si>
    <t>Multiple</t>
    <phoneticPr fontId="1" type="noConversion"/>
  </si>
  <si>
    <t>투자건수</t>
    <phoneticPr fontId="1" type="noConversion"/>
  </si>
  <si>
    <t>투자
총액</t>
    <phoneticPr fontId="1" type="noConversion"/>
  </si>
  <si>
    <t>회수
총액</t>
    <phoneticPr fontId="1" type="noConversion"/>
  </si>
  <si>
    <t>투자
원금
총액</t>
    <phoneticPr fontId="1" type="noConversion"/>
  </si>
  <si>
    <t>가치
총액</t>
    <phoneticPr fontId="1" type="noConversion"/>
  </si>
  <si>
    <t>출자자앞
분배총액</t>
    <phoneticPr fontId="1" type="noConversion"/>
  </si>
  <si>
    <t>성과보수지급총액</t>
    <phoneticPr fontId="1" type="noConversion"/>
  </si>
  <si>
    <t>관리보수
지급총액</t>
    <phoneticPr fontId="1" type="noConversion"/>
  </si>
  <si>
    <t>성명</t>
    <phoneticPr fontId="21" type="noConversion"/>
  </si>
  <si>
    <t>시작일</t>
    <phoneticPr fontId="21" type="noConversion"/>
  </si>
  <si>
    <t>종료일</t>
    <phoneticPr fontId="21" type="noConversion"/>
  </si>
  <si>
    <t>재직여부</t>
    <phoneticPr fontId="21" type="noConversion"/>
  </si>
  <si>
    <t>제안사명</t>
    <phoneticPr fontId="21" type="noConversion"/>
  </si>
  <si>
    <t>약정액</t>
    <phoneticPr fontId="1" type="noConversion"/>
  </si>
  <si>
    <t>우선손실
충당액</t>
    <phoneticPr fontId="1" type="noConversion"/>
  </si>
  <si>
    <t>운용사명</t>
    <phoneticPr fontId="21" type="noConversion"/>
  </si>
  <si>
    <t>출자자명</t>
    <phoneticPr fontId="21" type="noConversion"/>
  </si>
  <si>
    <t>약정액</t>
    <phoneticPr fontId="21" type="noConversion"/>
  </si>
  <si>
    <t>참여인력</t>
    <phoneticPr fontId="2" type="noConversion"/>
  </si>
  <si>
    <t>현재 재직회사</t>
    <phoneticPr fontId="1" type="noConversion"/>
  </si>
  <si>
    <t>제재</t>
    <phoneticPr fontId="1" type="noConversion"/>
  </si>
  <si>
    <t>모집단위ID</t>
    <phoneticPr fontId="1" type="noConversion"/>
  </si>
  <si>
    <t>운용사ID</t>
    <phoneticPr fontId="1" type="noConversion"/>
  </si>
  <si>
    <t>운용인력ID</t>
    <phoneticPr fontId="1" type="noConversion"/>
  </si>
  <si>
    <t>성명</t>
    <phoneticPr fontId="2" type="noConversion"/>
  </si>
  <si>
    <t>국적</t>
    <phoneticPr fontId="1" type="noConversion"/>
  </si>
  <si>
    <t>회사명</t>
    <phoneticPr fontId="1" type="noConversion"/>
  </si>
  <si>
    <t>부서</t>
    <phoneticPr fontId="1" type="noConversion"/>
  </si>
  <si>
    <t>직위</t>
    <phoneticPr fontId="1" type="noConversion"/>
  </si>
  <si>
    <t>주요담당업무</t>
    <phoneticPr fontId="1" type="noConversion"/>
  </si>
  <si>
    <t>전화번호</t>
    <phoneticPr fontId="1" type="noConversion"/>
  </si>
  <si>
    <t>휴대전화번호</t>
    <phoneticPr fontId="1" type="noConversion"/>
  </si>
  <si>
    <t>이메일</t>
    <phoneticPr fontId="1" type="noConversion"/>
  </si>
  <si>
    <t>제재경력여부</t>
    <phoneticPr fontId="1" type="noConversion"/>
  </si>
  <si>
    <t>제재내역</t>
    <phoneticPr fontId="1" type="noConversion"/>
  </si>
  <si>
    <t>투자건수</t>
    <phoneticPr fontId="1" type="noConversion"/>
  </si>
  <si>
    <t>투자건수
(회수료)</t>
    <phoneticPr fontId="1" type="noConversion"/>
  </si>
  <si>
    <t>투자총액</t>
    <phoneticPr fontId="1" type="noConversion"/>
  </si>
  <si>
    <t>회수총액</t>
    <phoneticPr fontId="1" type="noConversion"/>
  </si>
  <si>
    <t>미회수투자자산
투자원금총액</t>
    <phoneticPr fontId="1" type="noConversion"/>
  </si>
  <si>
    <t>미회수투자자산
가치총액</t>
    <phoneticPr fontId="1" type="noConversion"/>
  </si>
  <si>
    <t>미회수
투자건수</t>
    <phoneticPr fontId="21" type="noConversion"/>
  </si>
  <si>
    <t>미회수투자자산
투자원금총액</t>
    <phoneticPr fontId="21" type="noConversion"/>
  </si>
  <si>
    <t>미회수투자자산가치총액</t>
    <phoneticPr fontId="21" type="noConversion"/>
  </si>
  <si>
    <t>담당 기간 및 역할</t>
    <phoneticPr fontId="1" type="noConversion"/>
  </si>
  <si>
    <t>투자</t>
    <phoneticPr fontId="1" type="noConversion"/>
  </si>
  <si>
    <t>회수투자자산</t>
    <phoneticPr fontId="1" type="noConversion"/>
  </si>
  <si>
    <t>미회수투자자산</t>
    <phoneticPr fontId="1" type="noConversion"/>
  </si>
  <si>
    <t>순번</t>
    <phoneticPr fontId="1" type="noConversion"/>
  </si>
  <si>
    <t>성명</t>
    <phoneticPr fontId="1" type="noConversion"/>
  </si>
  <si>
    <t>재직회사명</t>
    <phoneticPr fontId="1" type="noConversion"/>
  </si>
  <si>
    <t>시작일</t>
    <phoneticPr fontId="1" type="noConversion"/>
  </si>
  <si>
    <t>종료일</t>
    <phoneticPr fontId="1" type="noConversion"/>
  </si>
  <si>
    <t>직무구분</t>
    <phoneticPr fontId="1" type="noConversion"/>
  </si>
  <si>
    <t>발굴및 
투자검토</t>
    <phoneticPr fontId="1" type="noConversion"/>
  </si>
  <si>
    <t>사후
관리</t>
    <phoneticPr fontId="1" type="noConversion"/>
  </si>
  <si>
    <t>회수</t>
    <phoneticPr fontId="1" type="noConversion"/>
  </si>
  <si>
    <t>투자계정구분</t>
    <phoneticPr fontId="1" type="noConversion"/>
  </si>
  <si>
    <t>피투자기업명</t>
    <phoneticPr fontId="1" type="noConversion"/>
  </si>
  <si>
    <t>피투자기업
주요산업분야</t>
    <phoneticPr fontId="1" type="noConversion"/>
  </si>
  <si>
    <t>투자일</t>
    <phoneticPr fontId="1" type="noConversion"/>
  </si>
  <si>
    <t>투자형태</t>
    <phoneticPr fontId="1" type="noConversion"/>
  </si>
  <si>
    <t>투자금액</t>
    <phoneticPr fontId="1" type="noConversion"/>
  </si>
  <si>
    <t>회수여부</t>
    <phoneticPr fontId="1" type="noConversion"/>
  </si>
  <si>
    <t>최종회수일</t>
    <phoneticPr fontId="1" type="noConversion"/>
  </si>
  <si>
    <t>투자원금</t>
    <phoneticPr fontId="1" type="noConversion"/>
  </si>
  <si>
    <t>회수방법</t>
    <phoneticPr fontId="1" type="noConversion"/>
  </si>
  <si>
    <t>시장성유무</t>
    <phoneticPr fontId="1" type="noConversion"/>
  </si>
  <si>
    <t>가치</t>
    <phoneticPr fontId="1" type="noConversion"/>
  </si>
  <si>
    <t>가치산출근거</t>
    <phoneticPr fontId="1" type="noConversion"/>
  </si>
  <si>
    <t>연락처</t>
    <phoneticPr fontId="1" type="noConversion"/>
  </si>
  <si>
    <t>학력사항</t>
    <phoneticPr fontId="1" type="noConversion"/>
  </si>
  <si>
    <t>성명</t>
    <phoneticPr fontId="2" type="noConversion"/>
  </si>
  <si>
    <t>졸업일/수료일</t>
    <phoneticPr fontId="2" type="noConversion"/>
  </si>
  <si>
    <t>졸업/수료 학교명</t>
    <phoneticPr fontId="1" type="noConversion"/>
  </si>
  <si>
    <t>FundNetAmt</t>
    <phoneticPr fontId="1" type="noConversion"/>
  </si>
  <si>
    <t>예금 등
투자자산
이외 
자산총액</t>
    <phoneticPr fontId="1" type="noConversion"/>
  </si>
  <si>
    <t>미지급등
부채총액</t>
    <phoneticPr fontId="1" type="noConversion"/>
  </si>
  <si>
    <t>펀드
 순자산</t>
    <phoneticPr fontId="1" type="noConversion"/>
  </si>
  <si>
    <t>추가투자
예상금액</t>
    <phoneticPr fontId="1" type="noConversion"/>
  </si>
  <si>
    <t>기타투자자
출자
약정액</t>
    <phoneticPr fontId="1" type="noConversion"/>
  </si>
  <si>
    <t>기타사항</t>
    <phoneticPr fontId="1" type="noConversion"/>
  </si>
  <si>
    <t>회수투자자산</t>
    <phoneticPr fontId="1" type="noConversion"/>
  </si>
  <si>
    <t>인력구분</t>
    <phoneticPr fontId="1" type="noConversion"/>
  </si>
  <si>
    <t>제안펀드에서의
역할</t>
    <phoneticPr fontId="1" type="noConversion"/>
  </si>
  <si>
    <t>계</t>
    <phoneticPr fontId="21" type="noConversion"/>
  </si>
  <si>
    <t>자기자본(자본총계)</t>
    <phoneticPr fontId="1" type="noConversion"/>
  </si>
  <si>
    <t>거래금액 (단위 : 원)</t>
    <phoneticPr fontId="22" type="noConversion"/>
  </si>
  <si>
    <t>관리보수제안</t>
    <phoneticPr fontId="1" type="noConversion"/>
  </si>
  <si>
    <t>펀드결성목적
또는
주요투자대상</t>
    <phoneticPr fontId="1" type="noConversion"/>
  </si>
  <si>
    <t>외국법인</t>
  </si>
  <si>
    <t>투자유형</t>
    <phoneticPr fontId="1" type="noConversion"/>
  </si>
  <si>
    <t>피투자기업 법인유형</t>
    <phoneticPr fontId="1" type="noConversion"/>
  </si>
  <si>
    <t>투자기간</t>
    <phoneticPr fontId="1" type="noConversion"/>
  </si>
  <si>
    <t>펀드의 주된 투자유형</t>
    <phoneticPr fontId="1" type="noConversion"/>
  </si>
  <si>
    <t>투자기업의 주된 법인유형</t>
    <phoneticPr fontId="1" type="noConversion"/>
  </si>
  <si>
    <t>기간(연)</t>
    <phoneticPr fontId="1" type="noConversion"/>
  </si>
  <si>
    <t>투자기간</t>
    <phoneticPr fontId="1" type="noConversion"/>
  </si>
  <si>
    <t>재직회사 및 담당업무</t>
    <phoneticPr fontId="2" type="noConversion"/>
  </si>
  <si>
    <t>재직회사
법인유형</t>
    <phoneticPr fontId="2" type="noConversion"/>
  </si>
  <si>
    <t>목표
수익률
(IRR)</t>
    <phoneticPr fontId="1" type="noConversion"/>
  </si>
  <si>
    <t>기타비용
지급총액</t>
    <phoneticPr fontId="1" type="noConversion"/>
  </si>
  <si>
    <t>핵심운용인력1</t>
    <phoneticPr fontId="22" type="noConversion"/>
  </si>
  <si>
    <t>핵심운용인력2</t>
    <phoneticPr fontId="22" type="noConversion"/>
  </si>
  <si>
    <t>핵심운용인력3</t>
    <phoneticPr fontId="22" type="noConversion"/>
  </si>
  <si>
    <t>결성(예정)일</t>
    <phoneticPr fontId="1" type="noConversion"/>
  </si>
  <si>
    <t>최초결성
운용펀드명</t>
    <phoneticPr fontId="1" type="noConversion"/>
  </si>
  <si>
    <t>최초결성운용펀드개요</t>
    <phoneticPr fontId="1" type="noConversion"/>
  </si>
  <si>
    <t>최초결성운용펀드규모</t>
    <phoneticPr fontId="1" type="noConversion"/>
  </si>
  <si>
    <t>최초결성운용펀드 존속기간</t>
    <phoneticPr fontId="1" type="noConversion"/>
  </si>
  <si>
    <t>최초결성운용펀드명칭</t>
    <phoneticPr fontId="1" type="noConversion"/>
  </si>
  <si>
    <t>펀드유형
(투자대상확정여부)</t>
    <phoneticPr fontId="1" type="noConversion"/>
  </si>
  <si>
    <t>투자기업의
주된 법인유형</t>
    <phoneticPr fontId="1" type="noConversion"/>
  </si>
  <si>
    <t>펀드의
주된 투자유형</t>
    <phoneticPr fontId="1" type="noConversion"/>
  </si>
  <si>
    <t>핵심 운용인력</t>
  </si>
  <si>
    <t>일반 운용인력</t>
    <phoneticPr fontId="21" type="noConversion"/>
  </si>
  <si>
    <t>핵심운용인력</t>
    <phoneticPr fontId="2" type="noConversion"/>
  </si>
  <si>
    <t>일반운용인력</t>
    <phoneticPr fontId="2" type="noConversion"/>
  </si>
  <si>
    <t>제안서
작성
기준일</t>
    <phoneticPr fontId="1" type="noConversion"/>
  </si>
  <si>
    <t>선순위</t>
    <phoneticPr fontId="21" type="noConversion"/>
  </si>
  <si>
    <t>후순위</t>
    <phoneticPr fontId="21" type="noConversion"/>
  </si>
  <si>
    <t>중순위</t>
    <phoneticPr fontId="21" type="noConversion"/>
  </si>
  <si>
    <t>1stRate</t>
    <phoneticPr fontId="21" type="noConversion"/>
  </si>
  <si>
    <t>2ndRate</t>
    <phoneticPr fontId="21" type="noConversion"/>
  </si>
  <si>
    <t>3rdRate</t>
    <phoneticPr fontId="21" type="noConversion"/>
  </si>
  <si>
    <t>출자예상액 형태</t>
    <phoneticPr fontId="21" type="noConversion"/>
  </si>
  <si>
    <t>비율</t>
    <phoneticPr fontId="21" type="noConversion"/>
  </si>
  <si>
    <t>금액</t>
    <phoneticPr fontId="21" type="noConversion"/>
  </si>
  <si>
    <t>1stAmt</t>
    <phoneticPr fontId="21" type="noConversion"/>
  </si>
  <si>
    <t>2ndAmt</t>
    <phoneticPr fontId="21" type="noConversion"/>
  </si>
  <si>
    <t>3rdAmt</t>
    <phoneticPr fontId="21" type="noConversion"/>
  </si>
  <si>
    <t>Remark2</t>
    <phoneticPr fontId="21" type="noConversion"/>
  </si>
  <si>
    <t>운용
인력
투자관련
경력연수</t>
    <phoneticPr fontId="1" type="noConversion"/>
  </si>
  <si>
    <t>투자및회수실적(전체투자건)</t>
    <phoneticPr fontId="1" type="noConversion"/>
  </si>
  <si>
    <t>현재 관리중인 투자(전체투자건)</t>
    <phoneticPr fontId="21" type="noConversion"/>
  </si>
  <si>
    <t>중소기업창업투자조합</t>
  </si>
  <si>
    <t>미정</t>
  </si>
  <si>
    <t>중소기업창업투자회사</t>
  </si>
  <si>
    <t>서울 영등포구 여의도동</t>
  </si>
  <si>
    <t>부장</t>
  </si>
  <si>
    <t>일반 중소기업</t>
  </si>
  <si>
    <t>국내설립법인 또는 해외현지법인</t>
  </si>
  <si>
    <t>주식 또는 주식연계채권</t>
  </si>
  <si>
    <t>초과수익의 20%</t>
  </si>
  <si>
    <t>펀드계정</t>
  </si>
  <si>
    <t>산업재</t>
  </si>
  <si>
    <t>회수료</t>
  </si>
  <si>
    <t>미회수</t>
  </si>
  <si>
    <t>바이오</t>
  </si>
  <si>
    <t>전자/반도체</t>
  </si>
  <si>
    <t>부분회수</t>
  </si>
  <si>
    <t>대한민국</t>
  </si>
  <si>
    <t>투자1본부</t>
  </si>
  <si>
    <t>펀드매니저</t>
  </si>
  <si>
    <t>관리인력</t>
  </si>
  <si>
    <t>투자실무</t>
  </si>
  <si>
    <t>환매</t>
  </si>
  <si>
    <t>기타 주식연계채권</t>
  </si>
  <si>
    <t>상환</t>
  </si>
  <si>
    <t>의사결정</t>
  </si>
  <si>
    <t>학사</t>
  </si>
  <si>
    <t>경영학</t>
  </si>
  <si>
    <t>국내설립법인</t>
  </si>
  <si>
    <t>팀장</t>
  </si>
  <si>
    <t>펀드청산시고유계정투자</t>
  </si>
  <si>
    <t>운용사고유계정매각</t>
  </si>
  <si>
    <t>고유계정</t>
  </si>
  <si>
    <t>고유계정투자담당인력수</t>
  </si>
  <si>
    <t>고유계정 투자 (전체투자건)</t>
  </si>
  <si>
    <t>000 펀드</t>
  </si>
  <si>
    <t>oo%</t>
  </si>
  <si>
    <t>가인베스트먼트</t>
  </si>
  <si>
    <t>000000-0000000</t>
  </si>
  <si>
    <t>나인베스트먼트</t>
  </si>
  <si>
    <t>홍길동</t>
  </si>
  <si>
    <t>070-2222-2222</t>
  </si>
  <si>
    <t>000-00-00000</t>
  </si>
  <si>
    <t>000-000</t>
  </si>
  <si>
    <t>관리부</t>
  </si>
  <si>
    <t>000-0000-0000</t>
  </si>
  <si>
    <t>000@0000.oo.oo</t>
  </si>
  <si>
    <t>펀드1호</t>
  </si>
  <si>
    <t>펀드2호</t>
  </si>
  <si>
    <t>000-00-00001</t>
  </si>
  <si>
    <t>기업구조조정조합</t>
  </si>
  <si>
    <t>중소기업의 해외진출 지원</t>
  </si>
  <si>
    <t>펀드3호</t>
  </si>
  <si>
    <t>000-00-00002</t>
  </si>
  <si>
    <t>아시아 지역 투자</t>
  </si>
  <si>
    <t>초기3년 약정액의 3.0%, 잔여기간 투자잔액의 3.0%</t>
  </si>
  <si>
    <t>투자잔액의 3.0%</t>
  </si>
  <si>
    <t>투자잔액의 2.5%</t>
  </si>
  <si>
    <t>ABD㈜</t>
  </si>
  <si>
    <t>ABC Inc.</t>
  </si>
  <si>
    <t>CDE Inc.</t>
  </si>
  <si>
    <t>가나다㈜</t>
  </si>
  <si>
    <t>㈜가나다</t>
  </si>
  <si>
    <t>라마바㈜</t>
  </si>
  <si>
    <t>엔터테인먼트</t>
  </si>
  <si>
    <t>GHI Inc.</t>
  </si>
  <si>
    <t>AAA Inc.</t>
  </si>
  <si>
    <t>A 프로젝트</t>
  </si>
  <si>
    <t>12.06.13 거래소 종가</t>
  </si>
  <si>
    <t>이00</t>
  </si>
  <si>
    <t>11.12.31장부가액</t>
  </si>
  <si>
    <t>김00</t>
  </si>
  <si>
    <t>손실처리</t>
  </si>
  <si>
    <t>가인테스트먼트㈜</t>
  </si>
  <si>
    <t>투자이사</t>
  </si>
  <si>
    <t>02-0000-0000</t>
  </si>
  <si>
    <t>010-0000-0000</t>
  </si>
  <si>
    <t>정00</t>
  </si>
  <si>
    <t>박00</t>
  </si>
  <si>
    <t>최00</t>
  </si>
  <si>
    <t>인00</t>
  </si>
  <si>
    <t>가인베스트먼트㈜</t>
  </si>
  <si>
    <t>A기업</t>
  </si>
  <si>
    <t>다인베스트먼트㈜</t>
  </si>
  <si>
    <t>B기업</t>
  </si>
  <si>
    <t>통신/IT서비스</t>
  </si>
  <si>
    <t>C기업</t>
  </si>
  <si>
    <t>0000-0000</t>
  </si>
  <si>
    <t>000주*@000원=000백만원(10.02.23종가기준)</t>
  </si>
  <si>
    <t>나인베스트먼트㈜</t>
  </si>
  <si>
    <t>마인베스트먼트㈜</t>
  </si>
  <si>
    <t>바인베스트먼트㈜</t>
  </si>
  <si>
    <t>00대학교</t>
  </si>
  <si>
    <t>00고등학교</t>
  </si>
  <si>
    <t>해외현지법인</t>
  </si>
  <si>
    <t>자본금+자본잉여금</t>
    <phoneticPr fontId="1" type="noConversion"/>
  </si>
  <si>
    <t>펀드명</t>
    <phoneticPr fontId="21" type="noConversion"/>
  </si>
  <si>
    <t>기재대상핵심인력 변경구분</t>
    <phoneticPr fontId="21" type="noConversion"/>
  </si>
  <si>
    <t>이름</t>
    <phoneticPr fontId="21" type="noConversion"/>
  </si>
  <si>
    <t>변경일자</t>
    <phoneticPr fontId="21" type="noConversion"/>
  </si>
  <si>
    <t>비고</t>
    <phoneticPr fontId="21" type="noConversion"/>
  </si>
  <si>
    <t>설립</t>
    <phoneticPr fontId="21" type="noConversion"/>
  </si>
  <si>
    <t>유출</t>
    <phoneticPr fontId="21" type="noConversion"/>
  </si>
  <si>
    <t>설립</t>
  </si>
  <si>
    <t>설립시(대표펀드매니저)</t>
  </si>
  <si>
    <t>김영희</t>
  </si>
  <si>
    <t>설립시(핵심운용인력)</t>
  </si>
  <si>
    <t>김영철</t>
  </si>
  <si>
    <t>퇴사</t>
  </si>
  <si>
    <t>유입</t>
  </si>
  <si>
    <t>로미오</t>
    <phoneticPr fontId="21" type="noConversion"/>
  </si>
  <si>
    <t>펀드1호</t>
    <phoneticPr fontId="21" type="noConversion"/>
  </si>
  <si>
    <t>줄리엣</t>
    <phoneticPr fontId="21" type="noConversion"/>
  </si>
  <si>
    <t>펀드3호</t>
    <phoneticPr fontId="21" type="noConversion"/>
  </si>
  <si>
    <t>생년월일</t>
    <phoneticPr fontId="1" type="noConversion"/>
  </si>
  <si>
    <t>생년월일</t>
    <phoneticPr fontId="1" type="noConversion"/>
  </si>
  <si>
    <t>검증사</t>
    <phoneticPr fontId="1" type="noConversion"/>
  </si>
  <si>
    <t>사명</t>
    <phoneticPr fontId="1" type="noConversion"/>
  </si>
  <si>
    <t>투자관련
경력구분</t>
    <phoneticPr fontId="1" type="noConversion"/>
  </si>
  <si>
    <t>투자관련
경력구분</t>
    <phoneticPr fontId="1" type="noConversion"/>
  </si>
  <si>
    <t>핵심운용인력 유지율</t>
    <phoneticPr fontId="1" type="noConversion"/>
  </si>
  <si>
    <t>펀드설립시
핵심운용인력수</t>
    <phoneticPr fontId="1" type="noConversion"/>
  </si>
  <si>
    <t>핵심운용인력
유출횟수</t>
    <phoneticPr fontId="1" type="noConversion"/>
  </si>
  <si>
    <t>유지율</t>
    <phoneticPr fontId="1" type="noConversion"/>
  </si>
  <si>
    <t>A</t>
  </si>
  <si>
    <t>B</t>
  </si>
  <si>
    <t>C</t>
  </si>
  <si>
    <t>신규선임(핵심운용인력)</t>
    <phoneticPr fontId="21" type="noConversion"/>
  </si>
  <si>
    <t>홍길동 대체(대표펀드매니저) 선임</t>
    <phoneticPr fontId="21" type="noConversion"/>
  </si>
  <si>
    <t>제안사(회사)</t>
  </si>
  <si>
    <t>InvComDate</t>
    <phoneticPr fontId="1" type="noConversion"/>
  </si>
  <si>
    <t>StartComConf</t>
    <phoneticPr fontId="1" type="noConversion"/>
  </si>
  <si>
    <t>StartInvYMD</t>
    <phoneticPr fontId="1" type="noConversion"/>
  </si>
  <si>
    <t>피투자기업
설립일</t>
    <phoneticPr fontId="1" type="noConversion"/>
  </si>
  <si>
    <t>초기
기업
여부</t>
    <phoneticPr fontId="1" type="noConversion"/>
  </si>
  <si>
    <t>설립
~
투자</t>
    <phoneticPr fontId="1" type="noConversion"/>
  </si>
  <si>
    <t>나회계법인㈜</t>
    <phoneticPr fontId="2" type="noConversion"/>
  </si>
  <si>
    <t>FAS</t>
    <phoneticPr fontId="2" type="noConversion"/>
  </si>
  <si>
    <t>금융본부</t>
    <phoneticPr fontId="2" type="noConversion"/>
  </si>
  <si>
    <t>투자심사</t>
    <phoneticPr fontId="2" type="noConversion"/>
  </si>
  <si>
    <t>투자2본부</t>
    <phoneticPr fontId="2" type="noConversion"/>
  </si>
  <si>
    <t>라기업㈜</t>
    <phoneticPr fontId="2" type="noConversion"/>
  </si>
  <si>
    <t>인사총무</t>
    <phoneticPr fontId="2" type="noConversion"/>
  </si>
  <si>
    <t>팀장</t>
    <phoneticPr fontId="2" type="noConversion"/>
  </si>
  <si>
    <t>경영지원팀</t>
    <phoneticPr fontId="2" type="noConversion"/>
  </si>
  <si>
    <t>프로젝트투자</t>
  </si>
  <si>
    <t>프로젝트 투자시 특수목적법인</t>
  </si>
  <si>
    <t>여의나루로 76 XXXX투자운용</t>
    <phoneticPr fontId="1" type="noConversion"/>
  </si>
  <si>
    <t>주요 제품
및
서비스</t>
    <phoneticPr fontId="1" type="noConversion"/>
  </si>
  <si>
    <t>회수료</t>
    <phoneticPr fontId="1" type="noConversion"/>
  </si>
  <si>
    <t>정책금융기관</t>
  </si>
  <si>
    <t>한국산업기술진흥원</t>
    <phoneticPr fontId="21" type="noConversion"/>
  </si>
  <si>
    <t>정책금융기관</t>
    <phoneticPr fontId="21" type="noConversion"/>
  </si>
  <si>
    <t>분할납</t>
    <phoneticPr fontId="1" type="noConversion"/>
  </si>
  <si>
    <t>후순위
출자
비율</t>
    <phoneticPr fontId="1" type="noConversion"/>
  </si>
  <si>
    <t>우선손실충당비율
(약정총액 대비)</t>
    <phoneticPr fontId="21" type="noConversion"/>
  </si>
  <si>
    <t>가인베스트먼트</t>
    <phoneticPr fontId="21" type="noConversion"/>
  </si>
  <si>
    <t>라연금</t>
    <phoneticPr fontId="21" type="noConversion"/>
  </si>
  <si>
    <t>마공제회</t>
    <phoneticPr fontId="21" type="noConversion"/>
  </si>
  <si>
    <t>중소기업창업투자조합</t>
    <phoneticPr fontId="1" type="noConversion"/>
  </si>
  <si>
    <t>나기업</t>
    <phoneticPr fontId="21" type="noConversion"/>
  </si>
  <si>
    <t>다기업</t>
    <phoneticPr fontId="21" type="noConversion"/>
  </si>
  <si>
    <t>신청분야</t>
    <phoneticPr fontId="1" type="noConversion"/>
  </si>
  <si>
    <t>반도체성장펀드</t>
  </si>
  <si>
    <t>반도체성장
펀드 앞 출자요청액</t>
  </si>
  <si>
    <t>창업단계
또는
성장단계</t>
    <phoneticPr fontId="1" type="noConversion"/>
  </si>
  <si>
    <t>지정출자자</t>
    <phoneticPr fontId="21" type="noConversion"/>
  </si>
  <si>
    <t>기타사항</t>
    <phoneticPr fontId="1" type="noConversion"/>
  </si>
  <si>
    <t>손상차손
인식여부</t>
    <phoneticPr fontId="1" type="noConversion"/>
  </si>
  <si>
    <t>해당사항 없음</t>
  </si>
  <si>
    <t>지분율(%)</t>
    <phoneticPr fontId="1" type="noConversion"/>
  </si>
  <si>
    <t>최대주주와의 관계</t>
    <phoneticPr fontId="1" type="noConversion"/>
  </si>
  <si>
    <t>비고</t>
    <phoneticPr fontId="1" type="noConversion"/>
  </si>
  <si>
    <t>주요주주 현황</t>
    <phoneticPr fontId="1" type="noConversion"/>
  </si>
  <si>
    <t>합계</t>
    <phoneticPr fontId="1" type="noConversion"/>
  </si>
  <si>
    <t>주주명</t>
    <phoneticPr fontId="1" type="noConversion"/>
  </si>
  <si>
    <t>펀드
수익률
(Multiple)</t>
    <phoneticPr fontId="1" type="noConversion"/>
  </si>
  <si>
    <t>투자금액
가중평균
수익률</t>
    <phoneticPr fontId="1" type="noConversion"/>
  </si>
  <si>
    <t>투자금액
가중평균수익률
(회수료)</t>
    <phoneticPr fontId="1" type="noConversion"/>
  </si>
  <si>
    <t>투자금액
가중평균
수익률
(회수료)</t>
    <phoneticPr fontId="1" type="noConversion"/>
  </si>
  <si>
    <t>투자금액
가중수익률</t>
    <phoneticPr fontId="1" type="noConversion"/>
  </si>
  <si>
    <t>펀드수익률</t>
    <phoneticPr fontId="1" type="noConversion"/>
  </si>
  <si>
    <t>투자
수익률
(IRR)</t>
    <phoneticPr fontId="1" type="noConversion"/>
  </si>
  <si>
    <t>투자금액
가중평균수익률</t>
    <phoneticPr fontId="1" type="noConversion"/>
  </si>
  <si>
    <t>김김김</t>
    <phoneticPr fontId="1" type="noConversion"/>
  </si>
  <si>
    <t>이이이</t>
    <phoneticPr fontId="1" type="noConversion"/>
  </si>
  <si>
    <t>박박박</t>
    <phoneticPr fontId="1" type="noConversion"/>
  </si>
  <si>
    <t>기타</t>
    <phoneticPr fontId="1" type="noConversion"/>
  </si>
  <si>
    <t>특수관계인</t>
    <phoneticPr fontId="1" type="noConversion"/>
  </si>
  <si>
    <t>가인베스트먼트</t>
    <phoneticPr fontId="1" type="noConversion"/>
  </si>
  <si>
    <t>A사</t>
    <phoneticPr fontId="1" type="noConversion"/>
  </si>
  <si>
    <t>B사</t>
    <phoneticPr fontId="1" type="noConversion"/>
  </si>
  <si>
    <t>나인베스트먼트</t>
    <phoneticPr fontId="1" type="noConversion"/>
  </si>
  <si>
    <t>C사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</si>
</sst>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176" formatCode="0.0%"/>
    <numFmt numFmtId="177" formatCode="yy/mm/dd"/>
    <numFmt numFmtId="178" formatCode="#,##0.0"/>
    <numFmt numFmtId="179" formatCode="#,##0;\-#,##0;;"/>
    <numFmt numFmtId="180" formatCode="#,##0.0_);\(#,##0.0\)"/>
    <numFmt numFmtId="181" formatCode="#,##0.0\ \x_);\(#,##0.0\ \x\)"/>
    <numFmt numFmtId="182" formatCode="0.0%_);\(0.0%\)"/>
    <numFmt numFmtId="183" formatCode="000000\-00"/>
    <numFmt numFmtId="184" formatCode="#,##0_ "/>
    <numFmt numFmtId="185" formatCode="#,##0.00;\-#,##0.00;"/>
    <numFmt numFmtId="186" formatCode="0_);[Red]\(0\)"/>
  </numFmts>
  <fonts count="44" x14ac:knownFonts="1">
    <font>
      <sz val="11"/>
      <color theme="1"/>
      <name val="맑은 고딕"/>
      <family val="3"/>
      <charset val="129"/>
      <scheme val="minor"/>
    </font>
    <font>
      <sz val="8"/>
      <name val="맑은 고딕"/>
      <family val="3"/>
      <charset val="129"/>
    </font>
    <font>
      <sz val="8"/>
      <name val="맑은 고딕"/>
      <family val="3"/>
      <charset val="129"/>
    </font>
    <font>
      <sz val="11"/>
      <color theme="1"/>
      <name val="맑은 고딕"/>
      <family val="3"/>
      <charset val="129"/>
      <scheme val="minor"/>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rgb="FFFA7D00"/>
      <name val="맑은 고딕"/>
      <family val="3"/>
      <charset val="129"/>
      <scheme val="minor"/>
    </font>
    <font>
      <b/>
      <sz val="11"/>
      <color theme="1"/>
      <name val="맑은 고딕"/>
      <family val="3"/>
      <charset val="129"/>
      <scheme val="minor"/>
    </font>
    <font>
      <sz val="11"/>
      <color rgb="FF3F3F76"/>
      <name val="맑은 고딕"/>
      <family val="3"/>
      <charset val="129"/>
      <scheme val="minor"/>
    </font>
    <font>
      <b/>
      <sz val="18"/>
      <color theme="3"/>
      <name val="맑은 고딕"/>
      <family val="3"/>
      <charset val="129"/>
      <scheme val="maj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sz val="11"/>
      <color rgb="FF006100"/>
      <name val="맑은 고딕"/>
      <family val="3"/>
      <charset val="129"/>
      <scheme val="minor"/>
    </font>
    <font>
      <b/>
      <sz val="11"/>
      <color rgb="FF3F3F3F"/>
      <name val="맑은 고딕"/>
      <family val="3"/>
      <charset val="129"/>
      <scheme val="minor"/>
    </font>
    <font>
      <sz val="10"/>
      <color theme="1"/>
      <name val="맑은 고딕"/>
      <family val="3"/>
      <charset val="129"/>
      <scheme val="minor"/>
    </font>
    <font>
      <sz val="8"/>
      <name val="맑은 고딕"/>
      <family val="3"/>
      <charset val="129"/>
      <scheme val="minor"/>
    </font>
    <font>
      <sz val="8"/>
      <name val="돋움"/>
      <family val="3"/>
      <charset val="129"/>
    </font>
    <font>
      <sz val="10"/>
      <name val="맑은 고딕"/>
      <family val="3"/>
      <charset val="129"/>
      <scheme val="minor"/>
    </font>
    <font>
      <sz val="8"/>
      <color theme="1"/>
      <name val="맑은 고딕"/>
      <family val="3"/>
      <charset val="129"/>
      <scheme val="minor"/>
    </font>
    <font>
      <sz val="10"/>
      <color theme="1"/>
      <name val="돋움"/>
      <family val="3"/>
      <charset val="129"/>
    </font>
    <font>
      <sz val="10"/>
      <color indexed="12"/>
      <name val="Arial"/>
      <family val="2"/>
    </font>
    <font>
      <sz val="10"/>
      <name val="Arial"/>
      <family val="2"/>
    </font>
    <font>
      <sz val="11"/>
      <name val="돋움"/>
      <family val="3"/>
      <charset val="129"/>
    </font>
    <font>
      <b/>
      <sz val="10"/>
      <name val="맑은 고딕"/>
      <family val="3"/>
      <charset val="129"/>
      <scheme val="minor"/>
    </font>
    <font>
      <sz val="10"/>
      <color rgb="FFFF0000"/>
      <name val="맑은 고딕"/>
      <family val="3"/>
      <charset val="129"/>
      <scheme val="minor"/>
    </font>
    <font>
      <sz val="10"/>
      <name val="맑은 고딕"/>
      <family val="3"/>
      <charset val="129"/>
      <scheme val="major"/>
    </font>
    <font>
      <b/>
      <sz val="10"/>
      <color theme="1"/>
      <name val="맑은 고딕"/>
      <family val="3"/>
      <charset val="129"/>
      <scheme val="minor"/>
    </font>
    <font>
      <b/>
      <sz val="10"/>
      <color rgb="FFFF0000"/>
      <name val="맑은 고딕"/>
      <family val="3"/>
      <charset val="129"/>
      <scheme val="minor"/>
    </font>
    <font>
      <u/>
      <sz val="7.7"/>
      <color theme="10"/>
      <name val="맑은 고딕"/>
      <family val="3"/>
      <charset val="129"/>
    </font>
    <font>
      <sz val="10"/>
      <color theme="1"/>
      <name val="맑은 고딕"/>
      <family val="3"/>
      <charset val="129"/>
      <scheme val="major"/>
    </font>
    <font>
      <sz val="9"/>
      <color theme="1"/>
      <name val="굴림"/>
      <family val="3"/>
      <charset val="129"/>
    </font>
    <font>
      <sz val="6"/>
      <color theme="1"/>
      <name val="맑은 고딕"/>
      <family val="3"/>
      <charset val="129"/>
      <scheme val="minor"/>
    </font>
    <font>
      <sz val="9"/>
      <color theme="1"/>
      <name val="맑은 고딕"/>
      <family val="3"/>
      <charset val="129"/>
      <scheme val="minor"/>
    </font>
    <font>
      <sz val="6"/>
      <name val="맑은 고딕"/>
      <family val="3"/>
      <charset val="129"/>
      <scheme val="minor"/>
    </font>
    <font>
      <b/>
      <sz val="9"/>
      <color indexed="81"/>
      <name val="돋움"/>
      <family val="3"/>
      <charset val="129"/>
    </font>
    <font>
      <b/>
      <sz val="9"/>
      <color indexed="81"/>
      <name val="Tahoma"/>
      <family val="2"/>
    </font>
    <font>
      <sz val="13"/>
      <color indexed="81"/>
      <name val="Tahoma"/>
      <family val="2"/>
    </font>
    <font>
      <sz val="13"/>
      <color indexed="81"/>
      <name val="돋움"/>
      <family val="3"/>
      <charset val="129"/>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FFFFCC"/>
      </patternFill>
    </fill>
    <fill>
      <patternFill patternType="solid">
        <fgColor rgb="FFFFEB9C"/>
      </patternFill>
    </fill>
    <fill>
      <patternFill patternType="solid">
        <fgColor rgb="FFA5A5A5"/>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599963377788628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medium">
        <color indexed="64"/>
      </left>
      <right style="thin">
        <color indexed="64"/>
      </right>
      <top/>
      <bottom style="thin">
        <color indexed="64"/>
      </bottom>
      <diagonal/>
    </border>
  </borders>
  <cellStyleXfs count="6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5" applyNumberFormat="0" applyAlignment="0" applyProtection="0">
      <alignment vertical="center"/>
    </xf>
    <xf numFmtId="0" fontId="7" fillId="27" borderId="0" applyNumberFormat="0" applyBorder="0" applyAlignment="0" applyProtection="0">
      <alignment vertical="center"/>
    </xf>
    <xf numFmtId="0" fontId="3" fillId="28" borderId="6" applyNumberFormat="0" applyFont="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7" applyNumberFormat="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3" fillId="31" borderId="5" applyNumberFormat="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2" borderId="0" applyNumberFormat="0" applyBorder="0" applyAlignment="0" applyProtection="0">
      <alignment vertical="center"/>
    </xf>
    <xf numFmtId="0" fontId="19" fillId="26" borderId="13" applyNumberFormat="0" applyAlignment="0" applyProtection="0">
      <alignment vertical="center"/>
    </xf>
    <xf numFmtId="41" fontId="3" fillId="0" borderId="0" applyFont="0" applyFill="0" applyBorder="0" applyAlignment="0" applyProtection="0">
      <alignment vertical="center"/>
    </xf>
    <xf numFmtId="9" fontId="3" fillId="0" borderId="0" applyFont="0" applyFill="0" applyBorder="0" applyAlignment="0" applyProtection="0">
      <alignment vertical="center"/>
    </xf>
    <xf numFmtId="0" fontId="25" fillId="0" borderId="0">
      <alignment vertical="center"/>
    </xf>
    <xf numFmtId="180" fontId="26" fillId="0" borderId="0" applyNumberFormat="0" applyFill="0" applyBorder="0" applyAlignment="0" applyProtection="0">
      <alignment vertical="center"/>
    </xf>
    <xf numFmtId="181" fontId="27" fillId="0" borderId="0" applyFont="0" applyFill="0" applyBorder="0" applyAlignment="0" applyProtection="0">
      <alignment vertical="center"/>
    </xf>
    <xf numFmtId="180" fontId="28" fillId="0" borderId="0" applyFont="0" applyFill="0" applyBorder="0" applyAlignment="0" applyProtection="0">
      <alignment vertical="center"/>
    </xf>
    <xf numFmtId="182" fontId="28"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17">
    <xf numFmtId="0" fontId="0" fillId="0" borderId="0" xfId="0">
      <alignment vertical="center"/>
    </xf>
    <xf numFmtId="0" fontId="20" fillId="33" borderId="1" xfId="0" applyFont="1" applyFill="1" applyBorder="1" applyAlignment="1" applyProtection="1">
      <alignment horizontal="center" vertical="center"/>
    </xf>
    <xf numFmtId="0" fontId="20" fillId="0" borderId="0" xfId="0" applyFont="1" applyAlignment="1" applyProtection="1">
      <alignment horizontal="center" vertical="center"/>
    </xf>
    <xf numFmtId="0" fontId="20" fillId="0" borderId="1" xfId="0" applyFont="1" applyBorder="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Protection="1">
      <alignment vertical="center"/>
      <protection locked="0"/>
    </xf>
    <xf numFmtId="0" fontId="20" fillId="3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3" fontId="20" fillId="0" borderId="1" xfId="0" applyNumberFormat="1" applyFont="1" applyBorder="1" applyProtection="1">
      <alignment vertical="center"/>
      <protection locked="0"/>
    </xf>
    <xf numFmtId="0" fontId="20" fillId="0" borderId="0" xfId="0" applyFont="1" applyAlignment="1" applyProtection="1">
      <alignment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0" xfId="0" applyNumberFormat="1" applyFont="1" applyAlignment="1" applyProtection="1">
      <alignment horizontal="center" vertical="center" wrapText="1"/>
      <protection locked="0"/>
    </xf>
    <xf numFmtId="176" fontId="20" fillId="0" borderId="0" xfId="43" applyNumberFormat="1" applyFont="1" applyAlignment="1" applyProtection="1">
      <alignment horizontal="center" vertical="center"/>
      <protection locked="0"/>
    </xf>
    <xf numFmtId="176" fontId="20" fillId="0" borderId="1" xfId="43" applyNumberFormat="1" applyFont="1" applyBorder="1" applyAlignment="1" applyProtection="1">
      <alignment horizontal="center" vertical="center"/>
      <protection locked="0"/>
    </xf>
    <xf numFmtId="0" fontId="20" fillId="0" borderId="0" xfId="0" applyNumberFormat="1" applyFont="1" applyAlignment="1" applyProtection="1">
      <alignment vertical="center" wrapText="1"/>
      <protection locked="0"/>
    </xf>
    <xf numFmtId="177" fontId="23" fillId="33" borderId="1" xfId="0" applyNumberFormat="1" applyFont="1" applyFill="1" applyBorder="1" applyAlignment="1" applyProtection="1">
      <alignment horizontal="center" vertical="center" wrapText="1"/>
    </xf>
    <xf numFmtId="0" fontId="23" fillId="33" borderId="1" xfId="0" applyNumberFormat="1" applyFont="1" applyFill="1" applyBorder="1" applyAlignment="1" applyProtection="1">
      <alignment horizontal="center" vertical="center" wrapText="1"/>
    </xf>
    <xf numFmtId="0" fontId="24" fillId="33" borderId="1" xfId="0" applyFont="1" applyFill="1" applyBorder="1" applyAlignment="1" applyProtection="1">
      <alignment horizontal="center" vertical="center" wrapText="1"/>
    </xf>
    <xf numFmtId="3" fontId="20" fillId="0" borderId="1" xfId="0" applyNumberFormat="1" applyFont="1" applyBorder="1" applyAlignment="1" applyProtection="1">
      <alignment vertical="center" wrapText="1"/>
      <protection locked="0"/>
    </xf>
    <xf numFmtId="14" fontId="20" fillId="0" borderId="1" xfId="0" applyNumberFormat="1" applyFont="1" applyBorder="1" applyAlignment="1" applyProtection="1">
      <alignment horizontal="center" vertical="center"/>
      <protection locked="0"/>
    </xf>
    <xf numFmtId="14" fontId="20" fillId="0" borderId="0" xfId="0" applyNumberFormat="1" applyFont="1" applyAlignment="1" applyProtection="1">
      <alignment horizontal="center" vertical="center"/>
      <protection locked="0"/>
    </xf>
    <xf numFmtId="14" fontId="23" fillId="33" borderId="1" xfId="0" applyNumberFormat="1" applyFont="1" applyFill="1" applyBorder="1" applyAlignment="1" applyProtection="1">
      <alignment horizontal="center" vertical="center"/>
    </xf>
    <xf numFmtId="3" fontId="20" fillId="0" borderId="1" xfId="42" applyNumberFormat="1" applyFont="1" applyBorder="1" applyAlignment="1" applyProtection="1">
      <alignment vertical="center" wrapText="1"/>
      <protection locked="0"/>
    </xf>
    <xf numFmtId="0" fontId="20" fillId="33" borderId="1" xfId="0" applyFont="1" applyFill="1" applyBorder="1" applyAlignment="1" applyProtection="1">
      <alignment horizontal="center" vertical="center" wrapText="1" shrinkToFit="1"/>
    </xf>
    <xf numFmtId="0" fontId="23" fillId="33" borderId="1" xfId="0" applyFont="1" applyFill="1" applyBorder="1" applyAlignment="1" applyProtection="1">
      <alignment horizontal="center" vertical="center" wrapText="1"/>
    </xf>
    <xf numFmtId="49" fontId="20" fillId="0" borderId="1" xfId="0" applyNumberFormat="1" applyFont="1" applyBorder="1" applyAlignment="1" applyProtection="1">
      <alignment horizontal="center" vertical="center"/>
      <protection locked="0"/>
    </xf>
    <xf numFmtId="0" fontId="20" fillId="0" borderId="0" xfId="0" applyFont="1" applyAlignment="1" applyProtection="1">
      <alignment vertical="center" wrapText="1"/>
    </xf>
    <xf numFmtId="0" fontId="20" fillId="0" borderId="0" xfId="0" applyFont="1" applyProtection="1">
      <alignment vertical="center"/>
    </xf>
    <xf numFmtId="178" fontId="20" fillId="0" borderId="0" xfId="0" applyNumberFormat="1" applyFont="1" applyAlignment="1" applyProtection="1">
      <alignment horizontal="center" vertical="center"/>
    </xf>
    <xf numFmtId="0" fontId="20" fillId="0" borderId="0" xfId="0" applyNumberFormat="1" applyFont="1" applyAlignment="1" applyProtection="1">
      <alignment horizontal="center" vertical="center"/>
    </xf>
    <xf numFmtId="0" fontId="20" fillId="0" borderId="0" xfId="0" applyNumberFormat="1" applyFont="1" applyProtection="1">
      <alignment vertical="center"/>
    </xf>
    <xf numFmtId="0" fontId="20" fillId="0" borderId="1" xfId="0" applyNumberFormat="1" applyFont="1" applyBorder="1" applyAlignment="1" applyProtection="1">
      <alignment vertical="center" wrapText="1"/>
    </xf>
    <xf numFmtId="0" fontId="20" fillId="0" borderId="1" xfId="0" applyNumberFormat="1" applyFont="1" applyBorder="1" applyProtection="1">
      <alignment vertical="center"/>
    </xf>
    <xf numFmtId="0" fontId="20" fillId="0" borderId="1" xfId="0" applyNumberFormat="1" applyFont="1" applyBorder="1" applyAlignment="1" applyProtection="1">
      <alignment horizontal="center" vertical="center"/>
    </xf>
    <xf numFmtId="179" fontId="20" fillId="0" borderId="0" xfId="0" applyNumberFormat="1" applyFont="1" applyProtection="1">
      <alignment vertical="center"/>
    </xf>
    <xf numFmtId="0" fontId="20" fillId="0" borderId="2" xfId="0" applyNumberFormat="1" applyFont="1" applyBorder="1" applyProtection="1">
      <alignment vertical="center"/>
    </xf>
    <xf numFmtId="0" fontId="23" fillId="33" borderId="1" xfId="0" applyFont="1" applyFill="1" applyBorder="1" applyAlignment="1" applyProtection="1">
      <alignment horizontal="center" vertical="center" wrapText="1" shrinkToFit="1"/>
    </xf>
    <xf numFmtId="0" fontId="20" fillId="0" borderId="0" xfId="44" applyFont="1" applyProtection="1">
      <alignment vertical="center"/>
      <protection locked="0"/>
    </xf>
    <xf numFmtId="49" fontId="23" fillId="33" borderId="17" xfId="0" applyNumberFormat="1"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shrinkToFit="1"/>
    </xf>
    <xf numFmtId="0" fontId="20" fillId="0" borderId="17" xfId="0" applyFont="1" applyBorder="1" applyAlignment="1" applyProtection="1">
      <alignment vertical="center" wrapText="1"/>
      <protection locked="0"/>
    </xf>
    <xf numFmtId="0" fontId="20" fillId="0" borderId="17" xfId="0" applyFont="1" applyBorder="1" applyProtection="1">
      <alignment vertical="center"/>
      <protection locked="0"/>
    </xf>
    <xf numFmtId="14" fontId="23" fillId="33" borderId="17" xfId="0" applyNumberFormat="1" applyFont="1" applyFill="1" applyBorder="1" applyAlignment="1" applyProtection="1">
      <alignment horizontal="center" vertical="center" wrapText="1"/>
    </xf>
    <xf numFmtId="0" fontId="20" fillId="0" borderId="17" xfId="0"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xf>
    <xf numFmtId="0" fontId="20" fillId="0" borderId="17"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xf>
    <xf numFmtId="14" fontId="20" fillId="0" borderId="0" xfId="0" applyNumberFormat="1" applyFont="1" applyAlignment="1" applyProtection="1">
      <alignment horizontal="center" vertical="center"/>
    </xf>
    <xf numFmtId="0" fontId="20" fillId="0" borderId="1" xfId="0" applyNumberFormat="1" applyFont="1" applyBorder="1" applyAlignment="1" applyProtection="1">
      <alignment horizontal="center" vertical="center" wrapText="1"/>
    </xf>
    <xf numFmtId="0" fontId="20" fillId="0" borderId="0" xfId="0" applyFont="1" applyAlignment="1" applyProtection="1">
      <alignment horizontal="center" vertical="center" wrapText="1"/>
    </xf>
    <xf numFmtId="41" fontId="23" fillId="33" borderId="17" xfId="0" applyNumberFormat="1" applyFont="1" applyFill="1" applyBorder="1" applyAlignment="1" applyProtection="1">
      <alignment horizontal="center" vertical="center" wrapText="1"/>
    </xf>
    <xf numFmtId="14" fontId="20" fillId="0" borderId="0" xfId="0" applyNumberFormat="1" applyFont="1" applyAlignment="1" applyProtection="1">
      <alignment horizontal="center" vertical="center" wrapText="1"/>
      <protection locked="0"/>
    </xf>
    <xf numFmtId="14" fontId="23" fillId="33" borderId="17" xfId="0" applyNumberFormat="1" applyFont="1" applyFill="1" applyBorder="1" applyAlignment="1" applyProtection="1">
      <alignment horizontal="center" vertical="center"/>
    </xf>
    <xf numFmtId="0" fontId="20" fillId="0" borderId="17" xfId="0" applyFont="1" applyBorder="1" applyAlignment="1" applyProtection="1">
      <alignment horizontal="left" vertical="center"/>
      <protection locked="0"/>
    </xf>
    <xf numFmtId="9" fontId="20" fillId="0" borderId="17" xfId="0" applyNumberFormat="1" applyFont="1" applyBorder="1" applyAlignment="1" applyProtection="1">
      <alignment horizontal="center" vertical="center" wrapText="1"/>
      <protection locked="0"/>
    </xf>
    <xf numFmtId="0" fontId="20" fillId="37" borderId="17" xfId="0" applyFont="1" applyFill="1" applyBorder="1" applyAlignment="1" applyProtection="1">
      <alignment horizontal="center" vertical="center" wrapText="1"/>
    </xf>
    <xf numFmtId="0" fontId="20" fillId="37" borderId="1" xfId="0" applyFont="1" applyFill="1" applyBorder="1" applyAlignment="1" applyProtection="1">
      <alignment horizontal="center" vertical="center" wrapText="1"/>
    </xf>
    <xf numFmtId="0" fontId="20" fillId="38" borderId="1" xfId="0" applyFont="1" applyFill="1" applyBorder="1" applyAlignment="1" applyProtection="1">
      <alignment horizontal="center" vertical="center" wrapText="1"/>
    </xf>
    <xf numFmtId="0" fontId="20" fillId="38" borderId="1" xfId="0" applyFont="1" applyFill="1" applyBorder="1" applyAlignment="1" applyProtection="1">
      <alignment horizontal="center" vertical="center"/>
    </xf>
    <xf numFmtId="0" fontId="20" fillId="38" borderId="17" xfId="0" applyFont="1" applyFill="1" applyBorder="1" applyAlignment="1" applyProtection="1">
      <alignment horizontal="center" vertical="center"/>
    </xf>
    <xf numFmtId="0" fontId="20" fillId="38" borderId="1" xfId="0" applyFont="1" applyFill="1" applyBorder="1" applyAlignment="1" applyProtection="1">
      <alignment horizontal="center" vertical="center"/>
      <protection locked="0"/>
    </xf>
    <xf numFmtId="0" fontId="20" fillId="38" borderId="17" xfId="0" applyFont="1" applyFill="1" applyBorder="1" applyAlignment="1" applyProtection="1">
      <alignment horizontal="center" vertical="center"/>
      <protection locked="0"/>
    </xf>
    <xf numFmtId="0" fontId="20" fillId="38" borderId="1" xfId="0" applyFont="1" applyFill="1" applyBorder="1" applyAlignment="1" applyProtection="1">
      <alignment horizontal="left" vertical="center"/>
      <protection locked="0"/>
    </xf>
    <xf numFmtId="0" fontId="20" fillId="0" borderId="17" xfId="0" applyFont="1" applyFill="1" applyBorder="1" applyAlignment="1" applyProtection="1">
      <alignment horizontal="center" vertical="center" wrapText="1"/>
    </xf>
    <xf numFmtId="0" fontId="20" fillId="0" borderId="0" xfId="0" applyFont="1" applyFill="1" applyAlignment="1" applyProtection="1">
      <alignment horizontal="center" vertical="center"/>
    </xf>
    <xf numFmtId="0" fontId="20" fillId="37" borderId="17" xfId="0" applyFont="1" applyFill="1" applyBorder="1" applyProtection="1">
      <alignment vertical="center"/>
      <protection locked="0"/>
    </xf>
    <xf numFmtId="0" fontId="20" fillId="37" borderId="0" xfId="0" applyFont="1" applyFill="1" applyProtection="1">
      <alignment vertical="center"/>
      <protection locked="0"/>
    </xf>
    <xf numFmtId="0" fontId="20" fillId="37" borderId="1" xfId="0" applyFont="1" applyFill="1" applyBorder="1" applyProtection="1">
      <alignment vertical="center"/>
      <protection locked="0"/>
    </xf>
    <xf numFmtId="0" fontId="20" fillId="0" borderId="17" xfId="0" applyNumberFormat="1" applyFont="1" applyBorder="1" applyAlignment="1" applyProtection="1">
      <alignment vertical="center" wrapText="1"/>
    </xf>
    <xf numFmtId="0" fontId="20" fillId="0" borderId="17" xfId="0" applyNumberFormat="1" applyFont="1" applyBorder="1" applyProtection="1">
      <alignment vertical="center"/>
    </xf>
    <xf numFmtId="0" fontId="20" fillId="0" borderId="17" xfId="0" applyNumberFormat="1" applyFont="1" applyBorder="1" applyAlignment="1" applyProtection="1">
      <alignment horizontal="center" vertical="center" wrapText="1"/>
    </xf>
    <xf numFmtId="14" fontId="20" fillId="0" borderId="17" xfId="0" applyNumberFormat="1" applyFont="1" applyBorder="1" applyAlignment="1" applyProtection="1">
      <alignment horizontal="center" vertical="center"/>
    </xf>
    <xf numFmtId="0" fontId="20" fillId="0" borderId="21" xfId="0" applyNumberFormat="1" applyFont="1" applyBorder="1" applyProtection="1">
      <alignment vertical="center"/>
    </xf>
    <xf numFmtId="0" fontId="20" fillId="0" borderId="17" xfId="0" applyFont="1" applyBorder="1" applyAlignment="1" applyProtection="1">
      <alignment horizontal="center" vertical="center"/>
    </xf>
    <xf numFmtId="0" fontId="20" fillId="0" borderId="17" xfId="0" applyFont="1" applyBorder="1" applyAlignment="1" applyProtection="1">
      <alignment vertical="center" wrapText="1"/>
    </xf>
    <xf numFmtId="0" fontId="20" fillId="0" borderId="17" xfId="0" applyFont="1" applyBorder="1" applyProtection="1">
      <alignment vertical="center"/>
    </xf>
    <xf numFmtId="0" fontId="20" fillId="0" borderId="17" xfId="0" applyFont="1" applyBorder="1" applyAlignment="1" applyProtection="1">
      <alignment horizontal="center" vertical="center" wrapText="1"/>
    </xf>
    <xf numFmtId="0" fontId="20" fillId="37" borderId="17" xfId="0" applyFont="1" applyFill="1" applyBorder="1" applyProtection="1">
      <alignment vertical="center"/>
    </xf>
    <xf numFmtId="0" fontId="20" fillId="37" borderId="1" xfId="0" applyNumberFormat="1" applyFont="1" applyFill="1" applyBorder="1" applyAlignment="1" applyProtection="1">
      <alignment vertical="center" wrapText="1"/>
    </xf>
    <xf numFmtId="0" fontId="20" fillId="37" borderId="1" xfId="0" applyNumberFormat="1" applyFont="1" applyFill="1" applyBorder="1" applyProtection="1">
      <alignment vertical="center"/>
    </xf>
    <xf numFmtId="0" fontId="20" fillId="37" borderId="17" xfId="0" applyNumberFormat="1" applyFont="1" applyFill="1" applyBorder="1" applyProtection="1">
      <alignment vertical="center"/>
    </xf>
    <xf numFmtId="0" fontId="20" fillId="37" borderId="17" xfId="0" applyNumberFormat="1" applyFont="1" applyFill="1" applyBorder="1" applyAlignment="1" applyProtection="1">
      <alignment vertical="center" wrapText="1"/>
    </xf>
    <xf numFmtId="0" fontId="20" fillId="37" borderId="1" xfId="0" applyFont="1" applyFill="1" applyBorder="1" applyAlignment="1" applyProtection="1">
      <alignment vertical="center" wrapText="1"/>
      <protection locked="0"/>
    </xf>
    <xf numFmtId="14" fontId="20" fillId="0" borderId="17"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wrapText="1"/>
      <protection locked="0"/>
    </xf>
    <xf numFmtId="176" fontId="20" fillId="0" borderId="17" xfId="43" applyNumberFormat="1" applyFont="1" applyBorder="1" applyAlignment="1" applyProtection="1">
      <alignment horizontal="center" vertical="center"/>
      <protection locked="0"/>
    </xf>
    <xf numFmtId="0" fontId="20" fillId="0" borderId="17" xfId="0" applyNumberFormat="1" applyFont="1" applyBorder="1" applyAlignment="1" applyProtection="1">
      <alignment vertical="center" wrapText="1"/>
      <protection locked="0"/>
    </xf>
    <xf numFmtId="0" fontId="20" fillId="37" borderId="21" xfId="0" applyFont="1" applyFill="1" applyBorder="1" applyAlignment="1" applyProtection="1">
      <alignment horizontal="center" vertical="center" wrapText="1"/>
    </xf>
    <xf numFmtId="14" fontId="20" fillId="0" borderId="17" xfId="0" applyNumberFormat="1" applyFont="1" applyBorder="1" applyAlignment="1" applyProtection="1">
      <alignment horizontal="center" vertical="center" wrapText="1"/>
      <protection locked="0"/>
    </xf>
    <xf numFmtId="0" fontId="23" fillId="37" borderId="17" xfId="0" applyFont="1" applyFill="1" applyBorder="1" applyAlignment="1" applyProtection="1">
      <alignment horizontal="center" vertical="center"/>
    </xf>
    <xf numFmtId="0" fontId="20" fillId="37" borderId="17" xfId="0" applyFont="1" applyFill="1" applyBorder="1" applyAlignment="1" applyProtection="1">
      <alignment horizontal="left" vertical="center"/>
      <protection locked="0"/>
    </xf>
    <xf numFmtId="14" fontId="20" fillId="0" borderId="17" xfId="0" applyNumberFormat="1" applyFont="1" applyBorder="1" applyAlignment="1" applyProtection="1">
      <alignment horizontal="left" vertical="center"/>
      <protection locked="0"/>
    </xf>
    <xf numFmtId="0" fontId="20" fillId="0" borderId="17" xfId="0" applyNumberFormat="1"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176" fontId="20" fillId="0" borderId="17" xfId="43" applyNumberFormat="1" applyFont="1" applyBorder="1" applyAlignment="1" applyProtection="1">
      <alignment horizontal="left" vertical="center"/>
      <protection locked="0"/>
    </xf>
    <xf numFmtId="14" fontId="20" fillId="0" borderId="17" xfId="0" applyNumberFormat="1" applyFont="1" applyBorder="1" applyAlignment="1" applyProtection="1">
      <alignment horizontal="left" vertical="center" wrapText="1"/>
      <protection locked="0"/>
    </xf>
    <xf numFmtId="0" fontId="20" fillId="33" borderId="17" xfId="0" applyFont="1" applyFill="1" applyBorder="1" applyAlignment="1" applyProtection="1">
      <alignment horizontal="center" vertical="center"/>
    </xf>
    <xf numFmtId="9" fontId="20" fillId="0" borderId="17" xfId="0" applyNumberFormat="1" applyFont="1" applyBorder="1" applyAlignment="1" applyProtection="1">
      <alignment vertical="center" wrapText="1"/>
      <protection locked="0"/>
    </xf>
    <xf numFmtId="183" fontId="23" fillId="33" borderId="17" xfId="0" applyNumberFormat="1" applyFont="1" applyFill="1" applyBorder="1" applyAlignment="1" applyProtection="1">
      <alignment horizontal="center" vertical="center" wrapText="1"/>
    </xf>
    <xf numFmtId="183" fontId="20" fillId="0" borderId="17" xfId="0" applyNumberFormat="1" applyFont="1" applyBorder="1" applyAlignment="1" applyProtection="1">
      <alignment horizontal="left" vertical="center"/>
      <protection locked="0"/>
    </xf>
    <xf numFmtId="183" fontId="20" fillId="0" borderId="17" xfId="0" applyNumberFormat="1" applyFont="1" applyBorder="1" applyAlignment="1" applyProtection="1">
      <alignment horizontal="center" vertical="center"/>
      <protection locked="0"/>
    </xf>
    <xf numFmtId="183" fontId="20" fillId="0" borderId="0" xfId="0" applyNumberFormat="1" applyFont="1" applyAlignment="1" applyProtection="1">
      <alignment horizontal="center" vertical="center"/>
      <protection locked="0"/>
    </xf>
    <xf numFmtId="0" fontId="23" fillId="33" borderId="17" xfId="29" applyFont="1" applyFill="1" applyBorder="1" applyAlignment="1" applyProtection="1">
      <alignment horizontal="center" vertical="center" wrapText="1"/>
    </xf>
    <xf numFmtId="0" fontId="20" fillId="38" borderId="21" xfId="0" applyFont="1" applyFill="1" applyBorder="1" applyAlignment="1" applyProtection="1">
      <alignment horizontal="center" vertical="center" wrapText="1"/>
    </xf>
    <xf numFmtId="0" fontId="20" fillId="38" borderId="19" xfId="0" applyFont="1" applyFill="1" applyBorder="1" applyAlignment="1" applyProtection="1">
      <alignment horizontal="center" vertical="center" wrapText="1"/>
    </xf>
    <xf numFmtId="0" fontId="20" fillId="38" borderId="20" xfId="0" applyFont="1" applyFill="1" applyBorder="1" applyAlignment="1" applyProtection="1">
      <alignment horizontal="center" vertical="center" wrapText="1"/>
    </xf>
    <xf numFmtId="0" fontId="20" fillId="33" borderId="21" xfId="0" applyFont="1" applyFill="1" applyBorder="1" applyAlignment="1" applyProtection="1">
      <alignment horizontal="center" vertical="center" wrapText="1"/>
    </xf>
    <xf numFmtId="0" fontId="20" fillId="33" borderId="19" xfId="0" applyFont="1" applyFill="1" applyBorder="1" applyAlignment="1" applyProtection="1">
      <alignment horizontal="center" vertical="center" wrapText="1"/>
    </xf>
    <xf numFmtId="0" fontId="20" fillId="33" borderId="20" xfId="0" applyFont="1" applyFill="1" applyBorder="1" applyAlignment="1" applyProtection="1">
      <alignment horizontal="center" vertical="center" wrapText="1"/>
    </xf>
    <xf numFmtId="0" fontId="23" fillId="33" borderId="17" xfId="0" applyNumberFormat="1"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177" fontId="23" fillId="33" borderId="2" xfId="0" applyNumberFormat="1" applyFont="1" applyFill="1" applyBorder="1" applyAlignment="1" applyProtection="1">
      <alignment horizontal="center" vertical="center" wrapText="1"/>
    </xf>
    <xf numFmtId="0" fontId="20" fillId="33" borderId="17" xfId="0" applyFont="1" applyFill="1" applyBorder="1" applyAlignment="1" applyProtection="1">
      <alignment horizontal="center" vertical="center" wrapText="1"/>
    </xf>
    <xf numFmtId="177" fontId="23" fillId="33" borderId="17" xfId="0" applyNumberFormat="1" applyFont="1" applyFill="1" applyBorder="1" applyAlignment="1" applyProtection="1">
      <alignment horizontal="center" vertical="center" wrapText="1"/>
    </xf>
    <xf numFmtId="0" fontId="23" fillId="33" borderId="2" xfId="0" applyFont="1" applyFill="1" applyBorder="1" applyAlignment="1" applyProtection="1">
      <alignment horizontal="center" vertical="center" wrapText="1"/>
    </xf>
    <xf numFmtId="0" fontId="20" fillId="38" borderId="17" xfId="0" applyFont="1" applyFill="1" applyBorder="1" applyProtection="1">
      <alignment vertical="center"/>
    </xf>
    <xf numFmtId="0" fontId="20" fillId="33" borderId="17" xfId="0" applyFont="1" applyFill="1" applyBorder="1" applyProtection="1">
      <alignment vertical="center"/>
    </xf>
    <xf numFmtId="0" fontId="20"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0" fontId="20"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0" fillId="33" borderId="17" xfId="0" applyFont="1" applyFill="1" applyBorder="1" applyAlignment="1" applyProtection="1">
      <alignment horizontal="left" vertical="center"/>
    </xf>
    <xf numFmtId="0" fontId="20" fillId="0" borderId="0" xfId="0" applyFont="1" applyAlignment="1" applyProtection="1">
      <alignment horizontal="left" vertical="center"/>
    </xf>
    <xf numFmtId="0" fontId="20" fillId="38" borderId="17" xfId="0" applyFont="1" applyFill="1" applyBorder="1" applyAlignment="1" applyProtection="1">
      <alignment horizontal="left" vertical="center"/>
    </xf>
    <xf numFmtId="0" fontId="20" fillId="33" borderId="21" xfId="0" applyFont="1" applyFill="1" applyBorder="1" applyAlignment="1" applyProtection="1">
      <alignment horizontal="left" vertical="center"/>
    </xf>
    <xf numFmtId="0" fontId="20" fillId="33" borderId="19" xfId="0" applyFont="1" applyFill="1" applyBorder="1" applyAlignment="1" applyProtection="1">
      <alignment horizontal="left" vertical="center"/>
    </xf>
    <xf numFmtId="0" fontId="20" fillId="33" borderId="20" xfId="0" applyFont="1" applyFill="1" applyBorder="1" applyAlignment="1" applyProtection="1">
      <alignment horizontal="left" vertical="center"/>
    </xf>
    <xf numFmtId="49" fontId="20" fillId="0" borderId="1" xfId="0" applyNumberFormat="1" applyFont="1" applyBorder="1" applyAlignment="1" applyProtection="1">
      <alignment horizontal="center" vertical="center" wrapText="1"/>
    </xf>
    <xf numFmtId="0" fontId="20" fillId="39" borderId="17" xfId="0" applyFont="1" applyFill="1" applyBorder="1" applyProtection="1">
      <alignment vertical="center"/>
    </xf>
    <xf numFmtId="0" fontId="20" fillId="37" borderId="0" xfId="0" applyFont="1" applyFill="1" applyProtection="1">
      <alignment vertical="center"/>
    </xf>
    <xf numFmtId="0" fontId="20" fillId="37" borderId="1" xfId="0" applyFont="1" applyFill="1" applyBorder="1" applyProtection="1">
      <alignment vertical="center"/>
    </xf>
    <xf numFmtId="3" fontId="20" fillId="0" borderId="0" xfId="0" applyNumberFormat="1" applyFont="1" applyProtection="1">
      <alignment vertical="center"/>
    </xf>
    <xf numFmtId="3" fontId="20" fillId="35" borderId="17" xfId="0" applyNumberFormat="1" applyFont="1" applyFill="1" applyBorder="1" applyAlignment="1" applyProtection="1">
      <alignment vertical="center"/>
      <protection hidden="1"/>
    </xf>
    <xf numFmtId="176" fontId="20" fillId="35" borderId="17" xfId="43" applyNumberFormat="1" applyFont="1" applyFill="1" applyBorder="1" applyAlignment="1" applyProtection="1">
      <alignment vertical="center"/>
      <protection hidden="1"/>
    </xf>
    <xf numFmtId="176" fontId="20" fillId="35" borderId="17" xfId="43" applyNumberFormat="1" applyFont="1" applyFill="1" applyBorder="1" applyAlignment="1" applyProtection="1">
      <alignment horizontal="center" vertical="center"/>
      <protection hidden="1"/>
    </xf>
    <xf numFmtId="3" fontId="20" fillId="35" borderId="17" xfId="0" applyNumberFormat="1" applyFont="1" applyFill="1" applyBorder="1" applyProtection="1">
      <alignment vertical="center"/>
      <protection hidden="1"/>
    </xf>
    <xf numFmtId="176" fontId="20" fillId="35" borderId="1" xfId="43" applyNumberFormat="1" applyFont="1" applyFill="1" applyBorder="1" applyProtection="1">
      <alignment vertical="center"/>
      <protection hidden="1"/>
    </xf>
    <xf numFmtId="0" fontId="23" fillId="37" borderId="17" xfId="0" applyFont="1" applyFill="1" applyBorder="1" applyAlignment="1" applyProtection="1">
      <alignment vertical="center" wrapText="1"/>
    </xf>
    <xf numFmtId="0" fontId="23" fillId="37" borderId="17" xfId="0" applyFont="1" applyFill="1" applyBorder="1" applyProtection="1">
      <alignment vertical="center"/>
    </xf>
    <xf numFmtId="0" fontId="23" fillId="0" borderId="17" xfId="0" applyFont="1" applyBorder="1" applyAlignment="1" applyProtection="1">
      <alignment vertical="center" wrapText="1"/>
    </xf>
    <xf numFmtId="0" fontId="23" fillId="0" borderId="17" xfId="0" applyFont="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7" xfId="0" applyFont="1" applyBorder="1" applyProtection="1">
      <alignment vertical="center"/>
    </xf>
    <xf numFmtId="0" fontId="23" fillId="0" borderId="17" xfId="0" applyNumberFormat="1" applyFont="1" applyBorder="1" applyProtection="1">
      <alignment vertical="center"/>
    </xf>
    <xf numFmtId="14" fontId="23" fillId="0" borderId="17" xfId="0" applyNumberFormat="1" applyFont="1" applyBorder="1" applyAlignment="1" applyProtection="1">
      <alignment horizontal="center" vertical="center"/>
    </xf>
    <xf numFmtId="178" fontId="23" fillId="0" borderId="17" xfId="0" applyNumberFormat="1" applyFont="1" applyBorder="1" applyAlignment="1" applyProtection="1">
      <alignment horizontal="center" vertical="center"/>
    </xf>
    <xf numFmtId="0" fontId="23" fillId="0" borderId="0" xfId="0" applyFont="1" applyProtection="1">
      <alignment vertical="center"/>
    </xf>
    <xf numFmtId="0" fontId="23" fillId="37" borderId="17" xfId="0" applyNumberFormat="1" applyFont="1" applyFill="1" applyBorder="1" applyAlignment="1" applyProtection="1">
      <alignment horizontal="center" vertical="center" wrapText="1"/>
    </xf>
    <xf numFmtId="49" fontId="23" fillId="0" borderId="17" xfId="0" applyNumberFormat="1" applyFont="1" applyBorder="1" applyAlignment="1" applyProtection="1">
      <alignment horizontal="center" vertical="center"/>
    </xf>
    <xf numFmtId="41" fontId="23" fillId="0" borderId="17" xfId="0" applyNumberFormat="1" applyFont="1" applyBorder="1" applyAlignment="1" applyProtection="1">
      <alignment horizontal="center" vertical="center"/>
    </xf>
    <xf numFmtId="41" fontId="20" fillId="0" borderId="1" xfId="0" applyNumberFormat="1" applyFont="1" applyBorder="1" applyAlignment="1" applyProtection="1">
      <alignment horizontal="center" vertical="center" wrapText="1"/>
    </xf>
    <xf numFmtId="0" fontId="20" fillId="0" borderId="1" xfId="0" applyFont="1" applyBorder="1" applyProtection="1">
      <alignment vertical="center"/>
    </xf>
    <xf numFmtId="49" fontId="20" fillId="0" borderId="17" xfId="0" applyNumberFormat="1" applyFont="1" applyBorder="1" applyAlignment="1" applyProtection="1">
      <alignment horizontal="center" vertical="center" wrapText="1"/>
    </xf>
    <xf numFmtId="41" fontId="20" fillId="0" borderId="17" xfId="0" applyNumberFormat="1" applyFont="1" applyBorder="1" applyAlignment="1" applyProtection="1">
      <alignment horizontal="center" vertical="center" wrapText="1"/>
    </xf>
    <xf numFmtId="49" fontId="20" fillId="0" borderId="0" xfId="0" applyNumberFormat="1" applyFont="1" applyAlignment="1" applyProtection="1">
      <alignment horizontal="center" vertical="center"/>
    </xf>
    <xf numFmtId="41" fontId="20" fillId="0" borderId="0" xfId="0" applyNumberFormat="1" applyFont="1" applyAlignment="1" applyProtection="1">
      <alignment horizontal="center" vertical="center"/>
    </xf>
    <xf numFmtId="0" fontId="23" fillId="37" borderId="1" xfId="0" applyFont="1" applyFill="1" applyBorder="1" applyAlignment="1" applyProtection="1">
      <alignment horizontal="center" vertical="center" wrapText="1"/>
    </xf>
    <xf numFmtId="183" fontId="23" fillId="0" borderId="17" xfId="0" applyNumberFormat="1" applyFont="1" applyBorder="1" applyAlignment="1" applyProtection="1">
      <alignment horizontal="center" vertical="center" wrapText="1"/>
    </xf>
    <xf numFmtId="0" fontId="23" fillId="0" borderId="17" xfId="0" applyFont="1" applyBorder="1" applyAlignment="1" applyProtection="1">
      <alignment horizontal="left" vertical="center"/>
    </xf>
    <xf numFmtId="183" fontId="20" fillId="0" borderId="0" xfId="0" applyNumberFormat="1" applyFont="1" applyAlignment="1" applyProtection="1">
      <alignment horizontal="center" vertical="center" wrapText="1"/>
    </xf>
    <xf numFmtId="183" fontId="20" fillId="0" borderId="17" xfId="0" applyNumberFormat="1" applyFont="1" applyBorder="1" applyProtection="1">
      <alignment vertical="center"/>
    </xf>
    <xf numFmtId="183" fontId="20" fillId="0" borderId="0" xfId="0" applyNumberFormat="1" applyFont="1" applyProtection="1">
      <alignment vertical="center"/>
    </xf>
    <xf numFmtId="177" fontId="20" fillId="0" borderId="17" xfId="0" applyNumberFormat="1" applyFont="1" applyBorder="1" applyAlignment="1" applyProtection="1">
      <alignment horizontal="center" vertical="center"/>
    </xf>
    <xf numFmtId="177" fontId="20" fillId="0" borderId="0" xfId="0" applyNumberFormat="1" applyFont="1" applyAlignment="1" applyProtection="1">
      <alignment horizontal="center" vertical="center"/>
    </xf>
    <xf numFmtId="0" fontId="20" fillId="37" borderId="21" xfId="0" applyFont="1" applyFill="1" applyBorder="1" applyProtection="1">
      <alignment vertical="center"/>
    </xf>
    <xf numFmtId="177" fontId="20" fillId="0" borderId="15" xfId="0" applyNumberFormat="1" applyFont="1" applyBorder="1" applyAlignment="1" applyProtection="1">
      <alignment horizontal="center" vertical="center"/>
    </xf>
    <xf numFmtId="180" fontId="29" fillId="36" borderId="1" xfId="44" applyNumberFormat="1" applyFont="1" applyFill="1" applyBorder="1" applyAlignment="1" applyProtection="1">
      <alignment horizontal="center" vertical="center" wrapText="1"/>
    </xf>
    <xf numFmtId="0" fontId="20" fillId="0" borderId="0" xfId="44" applyFont="1" applyProtection="1">
      <alignment vertical="center"/>
    </xf>
    <xf numFmtId="176" fontId="20" fillId="0" borderId="17" xfId="43" applyNumberFormat="1" applyFont="1" applyBorder="1" applyAlignment="1" applyProtection="1">
      <alignment horizontal="center" vertical="center"/>
    </xf>
    <xf numFmtId="177" fontId="20" fillId="0" borderId="17" xfId="0" applyNumberFormat="1" applyFont="1" applyBorder="1" applyAlignment="1" applyProtection="1">
      <alignment horizontal="center" vertical="center" wrapText="1"/>
    </xf>
    <xf numFmtId="0" fontId="20" fillId="0" borderId="0" xfId="0" applyNumberFormat="1" applyFont="1" applyAlignment="1" applyProtection="1">
      <alignment horizontal="center" vertical="center" wrapText="1"/>
    </xf>
    <xf numFmtId="176" fontId="20" fillId="0" borderId="0" xfId="43" applyNumberFormat="1" applyFont="1" applyAlignment="1" applyProtection="1">
      <alignment horizontal="center" vertical="center"/>
    </xf>
    <xf numFmtId="177" fontId="20" fillId="0" borderId="0" xfId="0" applyNumberFormat="1" applyFont="1" applyAlignment="1" applyProtection="1">
      <alignment horizontal="center" vertical="center" wrapText="1"/>
    </xf>
    <xf numFmtId="0" fontId="20" fillId="0" borderId="0" xfId="0" applyNumberFormat="1" applyFont="1" applyAlignment="1" applyProtection="1">
      <alignment vertical="center" wrapText="1"/>
    </xf>
    <xf numFmtId="0" fontId="23" fillId="0" borderId="14" xfId="0" applyFont="1" applyBorder="1" applyProtection="1">
      <alignment vertical="center"/>
    </xf>
    <xf numFmtId="3" fontId="20" fillId="35" borderId="1" xfId="0" applyNumberFormat="1" applyFont="1" applyFill="1" applyBorder="1" applyAlignment="1" applyProtection="1">
      <alignment vertical="center"/>
      <protection hidden="1"/>
    </xf>
    <xf numFmtId="178" fontId="20" fillId="35" borderId="1" xfId="0" applyNumberFormat="1" applyFont="1" applyFill="1" applyBorder="1" applyAlignment="1" applyProtection="1">
      <alignment horizontal="center" vertical="center"/>
      <protection hidden="1"/>
    </xf>
    <xf numFmtId="9" fontId="20" fillId="35" borderId="1" xfId="43" applyFont="1" applyFill="1" applyBorder="1" applyProtection="1">
      <alignment vertical="center"/>
      <protection hidden="1"/>
    </xf>
    <xf numFmtId="179" fontId="20" fillId="35" borderId="1" xfId="0" applyNumberFormat="1" applyFont="1" applyFill="1" applyBorder="1" applyProtection="1">
      <alignment vertical="center"/>
      <protection hidden="1"/>
    </xf>
    <xf numFmtId="178" fontId="20" fillId="35" borderId="17" xfId="0" applyNumberFormat="1" applyFont="1" applyFill="1" applyBorder="1" applyAlignment="1" applyProtection="1">
      <alignment horizontal="center" vertical="center"/>
      <protection hidden="1"/>
    </xf>
    <xf numFmtId="3" fontId="20" fillId="35" borderId="17" xfId="0" applyNumberFormat="1" applyFont="1" applyFill="1" applyBorder="1" applyAlignment="1" applyProtection="1">
      <alignment horizontal="center" vertical="center"/>
      <protection hidden="1"/>
    </xf>
    <xf numFmtId="183" fontId="20" fillId="0" borderId="0" xfId="0" applyNumberFormat="1" applyFont="1" applyAlignment="1" applyProtection="1">
      <alignment horizontal="center" vertical="center"/>
    </xf>
    <xf numFmtId="14" fontId="20" fillId="0" borderId="0" xfId="0" applyNumberFormat="1" applyFont="1" applyAlignment="1" applyProtection="1">
      <alignment horizontal="center" vertical="center" wrapText="1"/>
    </xf>
    <xf numFmtId="178" fontId="20" fillId="35" borderId="2" xfId="0" applyNumberFormat="1" applyFont="1" applyFill="1" applyBorder="1" applyAlignment="1" applyProtection="1">
      <alignment horizontal="center" vertical="center"/>
      <protection hidden="1"/>
    </xf>
    <xf numFmtId="3" fontId="20" fillId="0" borderId="0" xfId="0" applyNumberFormat="1" applyFont="1" applyFill="1" applyBorder="1" applyAlignment="1" applyProtection="1">
      <alignment vertical="center"/>
      <protection hidden="1"/>
    </xf>
    <xf numFmtId="0" fontId="20" fillId="0" borderId="17" xfId="0" applyFont="1" applyBorder="1" applyAlignment="1" applyProtection="1">
      <alignment vertical="center"/>
      <protection locked="0"/>
    </xf>
    <xf numFmtId="3" fontId="20" fillId="0" borderId="17" xfId="0" applyNumberFormat="1" applyFont="1" applyBorder="1" applyAlignment="1" applyProtection="1">
      <alignment vertical="center"/>
      <protection locked="0"/>
    </xf>
    <xf numFmtId="41" fontId="32" fillId="35" borderId="17" xfId="42" applyFont="1" applyFill="1" applyBorder="1" applyAlignment="1" applyProtection="1">
      <alignment horizontal="center" vertical="center"/>
    </xf>
    <xf numFmtId="176" fontId="20" fillId="0" borderId="17" xfId="43" applyNumberFormat="1" applyFont="1" applyBorder="1" applyAlignment="1" applyProtection="1">
      <alignment vertical="center"/>
      <protection locked="0"/>
    </xf>
    <xf numFmtId="176" fontId="32" fillId="35" borderId="17" xfId="43" applyNumberFormat="1" applyFont="1" applyFill="1" applyBorder="1" applyAlignment="1" applyProtection="1">
      <alignment horizontal="right" vertical="center"/>
    </xf>
    <xf numFmtId="0" fontId="23" fillId="33" borderId="17" xfId="0" applyNumberFormat="1" applyFont="1" applyFill="1" applyBorder="1" applyAlignment="1" applyProtection="1">
      <alignment horizontal="center" vertical="center" wrapText="1"/>
    </xf>
    <xf numFmtId="0" fontId="33" fillId="0" borderId="17" xfId="0" applyFont="1" applyBorder="1" applyAlignment="1" applyProtection="1">
      <alignment horizontal="center" vertical="center"/>
    </xf>
    <xf numFmtId="0" fontId="23" fillId="33" borderId="17" xfId="0" applyNumberFormat="1" applyFont="1" applyFill="1" applyBorder="1" applyAlignment="1" applyProtection="1">
      <alignment horizontal="center" vertical="center" wrapText="1"/>
    </xf>
    <xf numFmtId="0" fontId="29" fillId="33" borderId="17" xfId="0" applyNumberFormat="1" applyFont="1" applyFill="1" applyBorder="1" applyAlignment="1" applyProtection="1">
      <alignment horizontal="center" vertical="center" wrapText="1"/>
    </xf>
    <xf numFmtId="0" fontId="20" fillId="0" borderId="21" xfId="0" applyFont="1" applyBorder="1" applyAlignment="1" applyProtection="1">
      <alignment vertical="center" wrapText="1"/>
      <protection locked="0"/>
    </xf>
    <xf numFmtId="0" fontId="20" fillId="0" borderId="15" xfId="0" applyFont="1" applyBorder="1" applyAlignment="1" applyProtection="1">
      <alignment horizontal="center" vertical="center"/>
      <protection locked="0"/>
    </xf>
    <xf numFmtId="0" fontId="20" fillId="0" borderId="0" xfId="0" applyFont="1" applyBorder="1" applyAlignment="1" applyProtection="1">
      <alignment vertical="center" wrapText="1"/>
      <protection locked="0"/>
    </xf>
    <xf numFmtId="0" fontId="20" fillId="0" borderId="25" xfId="0" applyFont="1" applyBorder="1" applyProtection="1">
      <alignment vertical="center"/>
      <protection locked="0"/>
    </xf>
    <xf numFmtId="0" fontId="23" fillId="33" borderId="17" xfId="0" applyFont="1" applyFill="1" applyBorder="1" applyAlignment="1" applyProtection="1">
      <alignment horizontal="center" vertical="center" wrapText="1"/>
    </xf>
    <xf numFmtId="0" fontId="23" fillId="33" borderId="17" xfId="0" applyNumberFormat="1" applyFont="1" applyFill="1" applyBorder="1" applyAlignment="1" applyProtection="1">
      <alignment horizontal="centerContinuous" vertical="center" wrapText="1"/>
    </xf>
    <xf numFmtId="9" fontId="20" fillId="35" borderId="1" xfId="43" applyNumberFormat="1" applyFont="1" applyFill="1" applyBorder="1" applyAlignment="1" applyProtection="1">
      <alignment horizontal="center" vertical="center"/>
      <protection hidden="1"/>
    </xf>
    <xf numFmtId="0" fontId="23" fillId="33" borderId="17" xfId="0" applyNumberFormat="1" applyFont="1" applyFill="1" applyBorder="1" applyAlignment="1" applyProtection="1">
      <alignment horizontal="center" vertical="center" wrapText="1"/>
    </xf>
    <xf numFmtId="0" fontId="20" fillId="0" borderId="0" xfId="0" applyFont="1" applyFill="1" applyAlignment="1" applyProtection="1">
      <alignment vertical="center" wrapText="1"/>
    </xf>
    <xf numFmtId="0" fontId="20" fillId="0" borderId="0" xfId="0" applyFont="1" applyFill="1" applyProtection="1">
      <alignment vertical="center"/>
    </xf>
    <xf numFmtId="0" fontId="20" fillId="0" borderId="0" xfId="0" applyFont="1" applyFill="1" applyAlignment="1" applyProtection="1">
      <alignment horizontal="center" vertical="center" wrapText="1"/>
    </xf>
    <xf numFmtId="179" fontId="20" fillId="0" borderId="0" xfId="0" applyNumberFormat="1" applyFont="1" applyFill="1" applyAlignment="1" applyProtection="1">
      <alignment horizontal="center" vertical="center"/>
    </xf>
    <xf numFmtId="0" fontId="20" fillId="0" borderId="17" xfId="0" applyFont="1" applyFill="1" applyBorder="1" applyAlignment="1" applyProtection="1">
      <alignment vertical="center" wrapText="1"/>
      <protection locked="0"/>
    </xf>
    <xf numFmtId="183" fontId="20" fillId="0" borderId="17" xfId="0" applyNumberFormat="1" applyFont="1" applyFill="1" applyBorder="1" applyAlignment="1" applyProtection="1">
      <alignment horizontal="center" vertical="center"/>
      <protection hidden="1"/>
    </xf>
    <xf numFmtId="179" fontId="32" fillId="0" borderId="17" xfId="0" applyNumberFormat="1" applyFont="1" applyFill="1" applyBorder="1" applyProtection="1">
      <alignment vertical="center"/>
      <protection locked="0"/>
    </xf>
    <xf numFmtId="0" fontId="23" fillId="33" borderId="17" xfId="0" applyNumberFormat="1" applyFont="1" applyFill="1" applyBorder="1" applyAlignment="1" applyProtection="1">
      <alignment horizontal="center" vertical="center" wrapText="1"/>
    </xf>
    <xf numFmtId="3" fontId="20" fillId="0" borderId="17" xfId="42" applyNumberFormat="1" applyFont="1" applyBorder="1" applyAlignment="1" applyProtection="1">
      <alignment vertical="center" wrapText="1"/>
      <protection locked="0"/>
    </xf>
    <xf numFmtId="49" fontId="20" fillId="0" borderId="17" xfId="0" applyNumberFormat="1" applyFont="1" applyBorder="1" applyAlignment="1" applyProtection="1">
      <alignment horizontal="center" vertical="center" wrapText="1"/>
      <protection locked="0"/>
    </xf>
    <xf numFmtId="14" fontId="20" fillId="0" borderId="17" xfId="0" applyNumberFormat="1" applyFont="1" applyFill="1" applyBorder="1" applyAlignment="1" applyProtection="1">
      <alignment horizontal="center" vertical="center" wrapText="1"/>
      <protection locked="0"/>
    </xf>
    <xf numFmtId="3" fontId="20" fillId="0" borderId="17" xfId="0" applyNumberFormat="1" applyFont="1" applyBorder="1" applyProtection="1">
      <alignment vertical="center"/>
      <protection locked="0"/>
    </xf>
    <xf numFmtId="3" fontId="20" fillId="0" borderId="17" xfId="0" applyNumberFormat="1" applyFont="1" applyFill="1" applyBorder="1" applyProtection="1">
      <alignment vertical="center"/>
      <protection locked="0"/>
    </xf>
    <xf numFmtId="179" fontId="20" fillId="0" borderId="17" xfId="0" applyNumberFormat="1" applyFont="1" applyBorder="1" applyProtection="1">
      <alignment vertical="center"/>
      <protection locked="0"/>
    </xf>
    <xf numFmtId="9" fontId="20" fillId="0" borderId="17" xfId="43" applyFont="1" applyBorder="1" applyAlignment="1" applyProtection="1">
      <alignment horizontal="center" vertical="center"/>
      <protection locked="0"/>
    </xf>
    <xf numFmtId="179" fontId="20" fillId="0" borderId="17" xfId="0" applyNumberFormat="1" applyFont="1" applyFill="1" applyBorder="1" applyProtection="1">
      <alignment vertical="center"/>
      <protection locked="0"/>
    </xf>
    <xf numFmtId="3" fontId="20" fillId="0" borderId="17" xfId="0" applyNumberFormat="1" applyFont="1" applyBorder="1" applyAlignment="1" applyProtection="1">
      <alignment vertical="center" wrapText="1"/>
      <protection locked="0"/>
    </xf>
    <xf numFmtId="49" fontId="20" fillId="0" borderId="17" xfId="0" applyNumberFormat="1" applyFont="1" applyFill="1" applyBorder="1" applyAlignment="1" applyProtection="1">
      <alignment horizontal="center" vertical="center" wrapText="1"/>
      <protection locked="0"/>
    </xf>
    <xf numFmtId="14" fontId="20" fillId="0" borderId="17" xfId="0" applyNumberFormat="1" applyFont="1" applyFill="1" applyBorder="1" applyAlignment="1" applyProtection="1">
      <alignment horizontal="center" vertical="center"/>
      <protection locked="0"/>
    </xf>
    <xf numFmtId="49" fontId="20" fillId="0" borderId="17" xfId="0" applyNumberFormat="1"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34" borderId="17" xfId="0" applyFont="1" applyFill="1" applyBorder="1" applyAlignment="1" applyProtection="1">
      <alignment vertical="center" wrapText="1"/>
      <protection locked="0"/>
    </xf>
    <xf numFmtId="0" fontId="20" fillId="34" borderId="17" xfId="0" applyFont="1" applyFill="1" applyBorder="1" applyAlignment="1" applyProtection="1">
      <alignment horizontal="center" vertical="center"/>
      <protection locked="0"/>
    </xf>
    <xf numFmtId="14" fontId="20" fillId="34" borderId="17" xfId="0" applyNumberFormat="1" applyFont="1" applyFill="1" applyBorder="1" applyAlignment="1" applyProtection="1">
      <alignment horizontal="center" vertical="center"/>
      <protection locked="0"/>
    </xf>
    <xf numFmtId="14" fontId="35" fillId="34" borderId="17" xfId="0" applyNumberFormat="1" applyFont="1" applyFill="1" applyBorder="1" applyAlignment="1" applyProtection="1">
      <alignment horizontal="center" vertical="center"/>
      <protection locked="0"/>
    </xf>
    <xf numFmtId="0" fontId="20" fillId="34" borderId="27" xfId="0" applyFont="1" applyFill="1" applyBorder="1" applyAlignment="1" applyProtection="1">
      <alignment vertical="center" wrapText="1"/>
      <protection locked="0"/>
    </xf>
    <xf numFmtId="0" fontId="35" fillId="34" borderId="27" xfId="0" applyFont="1" applyFill="1" applyBorder="1" applyAlignment="1" applyProtection="1">
      <alignment vertical="center" wrapText="1"/>
      <protection locked="0"/>
    </xf>
    <xf numFmtId="0" fontId="20" fillId="35" borderId="17" xfId="0" applyFont="1" applyFill="1" applyBorder="1" applyAlignment="1" applyProtection="1">
      <alignment horizontal="center" vertical="center"/>
      <protection hidden="1"/>
    </xf>
    <xf numFmtId="0" fontId="20" fillId="0" borderId="17" xfId="0" applyNumberFormat="1" applyFont="1" applyFill="1" applyBorder="1" applyAlignment="1" applyProtection="1">
      <alignment horizontal="center" vertical="center" wrapText="1"/>
      <protection locked="0"/>
    </xf>
    <xf numFmtId="176" fontId="20" fillId="0" borderId="17" xfId="43"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vertical="center" wrapText="1"/>
      <protection locked="0"/>
    </xf>
    <xf numFmtId="0" fontId="34" fillId="0" borderId="17" xfId="49" applyBorder="1" applyAlignment="1" applyProtection="1">
      <alignment vertical="center" wrapText="1"/>
      <protection locked="0"/>
    </xf>
    <xf numFmtId="3" fontId="30" fillId="0" borderId="17" xfId="0" applyNumberFormat="1" applyFont="1" applyBorder="1" applyProtection="1">
      <alignment vertical="center"/>
      <protection locked="0"/>
    </xf>
    <xf numFmtId="177" fontId="20" fillId="0" borderId="17" xfId="0" applyNumberFormat="1" applyFont="1" applyBorder="1" applyAlignment="1" applyProtection="1">
      <alignment horizontal="center" vertical="center"/>
      <protection locked="0"/>
    </xf>
    <xf numFmtId="0" fontId="23" fillId="37" borderId="21" xfId="0" applyNumberFormat="1" applyFont="1" applyFill="1" applyBorder="1" applyAlignment="1" applyProtection="1">
      <alignment horizontal="center" vertical="center" wrapText="1"/>
    </xf>
    <xf numFmtId="0" fontId="20" fillId="37" borderId="21" xfId="0" applyNumberFormat="1" applyFont="1" applyFill="1" applyBorder="1" applyProtection="1">
      <alignment vertical="center"/>
    </xf>
    <xf numFmtId="0" fontId="20" fillId="37" borderId="21" xfId="0" applyFont="1" applyFill="1" applyBorder="1" applyProtection="1">
      <alignment vertical="center"/>
      <protection locked="0"/>
    </xf>
    <xf numFmtId="0" fontId="0" fillId="34" borderId="17" xfId="0" applyFont="1" applyFill="1" applyBorder="1" applyAlignment="1" applyProtection="1">
      <alignment vertical="center" wrapText="1"/>
      <protection locked="0"/>
    </xf>
    <xf numFmtId="0" fontId="0" fillId="34" borderId="17" xfId="0" applyFill="1" applyBorder="1" applyAlignment="1" applyProtection="1">
      <alignment vertical="center" wrapText="1"/>
      <protection locked="0"/>
    </xf>
    <xf numFmtId="10" fontId="20" fillId="0" borderId="1" xfId="0" applyNumberFormat="1" applyFont="1" applyFill="1" applyBorder="1" applyAlignment="1" applyProtection="1">
      <alignment vertical="center" wrapText="1"/>
      <protection locked="0"/>
    </xf>
    <xf numFmtId="176" fontId="37" fillId="0" borderId="17" xfId="43" applyNumberFormat="1" applyFont="1" applyFill="1" applyBorder="1" applyAlignment="1" applyProtection="1">
      <alignment horizontal="center" vertical="center"/>
      <protection locked="0"/>
    </xf>
    <xf numFmtId="0" fontId="20" fillId="0" borderId="17" xfId="0" applyFont="1" applyFill="1" applyBorder="1" applyProtection="1">
      <alignment vertical="center"/>
      <protection locked="0"/>
    </xf>
    <xf numFmtId="0" fontId="23" fillId="0" borderId="17" xfId="0" applyFont="1" applyFill="1" applyBorder="1" applyAlignment="1" applyProtection="1">
      <alignment vertical="center" wrapText="1"/>
      <protection locked="0"/>
    </xf>
    <xf numFmtId="0" fontId="20" fillId="0" borderId="1" xfId="0" applyFont="1" applyFill="1" applyBorder="1" applyProtection="1">
      <alignment vertical="center"/>
      <protection locked="0"/>
    </xf>
    <xf numFmtId="176" fontId="20" fillId="0" borderId="1" xfId="43" applyNumberFormat="1" applyFont="1" applyFill="1" applyBorder="1" applyAlignment="1" applyProtection="1">
      <alignment horizontal="center" vertical="center"/>
      <protection locked="0"/>
    </xf>
    <xf numFmtId="179" fontId="37" fillId="0" borderId="0" xfId="0" applyNumberFormat="1" applyFont="1" applyProtection="1">
      <alignment vertical="center"/>
    </xf>
    <xf numFmtId="185" fontId="38" fillId="0" borderId="0" xfId="0" applyNumberFormat="1" applyFont="1" applyProtection="1">
      <alignment vertical="center"/>
    </xf>
    <xf numFmtId="0" fontId="23" fillId="33" borderId="17" xfId="0" applyFont="1" applyFill="1" applyBorder="1" applyAlignment="1" applyProtection="1">
      <alignment horizontal="center" vertical="center" wrapText="1"/>
    </xf>
    <xf numFmtId="0" fontId="23" fillId="33" borderId="17" xfId="0" applyNumberFormat="1"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2" xfId="0" applyFont="1" applyFill="1" applyBorder="1" applyAlignment="1" applyProtection="1">
      <alignment horizontal="center" vertical="center" wrapText="1"/>
    </xf>
    <xf numFmtId="0" fontId="23" fillId="0" borderId="0" xfId="0" applyFont="1" applyAlignment="1" applyProtection="1">
      <alignment horizontal="center" vertical="center"/>
    </xf>
    <xf numFmtId="3" fontId="38" fillId="35" borderId="17" xfId="0" applyNumberFormat="1" applyFont="1" applyFill="1" applyBorder="1" applyProtection="1">
      <alignment vertical="center"/>
      <protection hidden="1"/>
    </xf>
    <xf numFmtId="176" fontId="38" fillId="35" borderId="17" xfId="43" applyNumberFormat="1" applyFont="1" applyFill="1" applyBorder="1" applyAlignment="1" applyProtection="1">
      <alignment horizontal="center" vertical="center"/>
      <protection hidden="1"/>
    </xf>
    <xf numFmtId="3" fontId="24" fillId="35" borderId="17" xfId="0" applyNumberFormat="1" applyFont="1" applyFill="1" applyBorder="1" applyProtection="1">
      <alignment vertical="center"/>
      <protection hidden="1"/>
    </xf>
    <xf numFmtId="0" fontId="38" fillId="0" borderId="1" xfId="0" applyFont="1" applyFill="1" applyBorder="1" applyAlignment="1" applyProtection="1">
      <alignment vertical="center" wrapText="1"/>
      <protection locked="0"/>
    </xf>
    <xf numFmtId="0" fontId="21" fillId="33" borderId="17" xfId="29" applyFont="1" applyFill="1" applyBorder="1" applyAlignment="1" applyProtection="1">
      <alignment horizontal="center" vertical="center" wrapText="1"/>
    </xf>
    <xf numFmtId="0" fontId="39" fillId="33" borderId="17" xfId="29" applyFont="1" applyFill="1" applyBorder="1" applyAlignment="1" applyProtection="1">
      <alignment horizontal="center" vertical="center" wrapText="1"/>
    </xf>
    <xf numFmtId="0" fontId="38" fillId="0" borderId="17" xfId="0" applyFont="1" applyBorder="1" applyAlignment="1" applyProtection="1">
      <alignment vertical="center" wrapText="1"/>
      <protection locked="0"/>
    </xf>
    <xf numFmtId="0" fontId="38" fillId="0" borderId="17" xfId="0" applyFont="1" applyFill="1" applyBorder="1" applyAlignment="1" applyProtection="1">
      <alignment vertical="center" wrapText="1"/>
      <protection locked="0"/>
    </xf>
    <xf numFmtId="184" fontId="31" fillId="34" borderId="17" xfId="42" applyNumberFormat="1" applyFont="1" applyFill="1" applyBorder="1" applyAlignment="1">
      <alignment vertical="center"/>
    </xf>
    <xf numFmtId="14" fontId="31" fillId="34" borderId="17" xfId="44" applyNumberFormat="1" applyFont="1" applyFill="1" applyBorder="1" applyAlignment="1">
      <alignment horizontal="center" vertical="center"/>
    </xf>
    <xf numFmtId="0" fontId="20" fillId="34" borderId="31" xfId="0" applyFont="1" applyFill="1" applyBorder="1" applyAlignment="1" applyProtection="1">
      <alignment vertical="center" wrapText="1"/>
      <protection locked="0"/>
    </xf>
    <xf numFmtId="14" fontId="35" fillId="34" borderId="28" xfId="51" applyNumberFormat="1" applyFont="1" applyFill="1" applyBorder="1" applyAlignment="1">
      <alignment horizontal="center" vertical="center" wrapText="1"/>
    </xf>
    <xf numFmtId="14" fontId="35" fillId="34" borderId="29" xfId="51" applyNumberFormat="1" applyFont="1" applyFill="1" applyBorder="1" applyAlignment="1">
      <alignment horizontal="center" vertical="center" wrapText="1"/>
    </xf>
    <xf numFmtId="14" fontId="35" fillId="34" borderId="29" xfId="53" applyNumberFormat="1" applyFont="1" applyFill="1" applyBorder="1" applyAlignment="1">
      <alignment horizontal="center" vertical="center" wrapText="1"/>
    </xf>
    <xf numFmtId="14" fontId="35" fillId="34" borderId="29" xfId="55" applyNumberFormat="1" applyFont="1" applyFill="1" applyBorder="1" applyAlignment="1">
      <alignment horizontal="center" vertical="center" wrapText="1"/>
    </xf>
    <xf numFmtId="14" fontId="35" fillId="34" borderId="28" xfId="57" applyNumberFormat="1" applyFont="1" applyFill="1" applyBorder="1" applyAlignment="1">
      <alignment horizontal="center" vertical="center" wrapText="1"/>
    </xf>
    <xf numFmtId="14" fontId="35" fillId="34" borderId="29" xfId="57" applyNumberFormat="1" applyFont="1" applyFill="1" applyBorder="1" applyAlignment="1">
      <alignment horizontal="center" vertical="center" wrapText="1"/>
    </xf>
    <xf numFmtId="14" fontId="35" fillId="34" borderId="28" xfId="59" applyNumberFormat="1" applyFont="1" applyFill="1" applyBorder="1" applyAlignment="1">
      <alignment horizontal="center" vertical="center" wrapText="1"/>
    </xf>
    <xf numFmtId="14" fontId="35" fillId="34" borderId="29" xfId="59" applyNumberFormat="1" applyFont="1" applyFill="1" applyBorder="1" applyAlignment="1">
      <alignment horizontal="center" vertical="center" wrapText="1"/>
    </xf>
    <xf numFmtId="14" fontId="35" fillId="34" borderId="30" xfId="59" applyNumberFormat="1" applyFont="1" applyFill="1" applyBorder="1" applyAlignment="1">
      <alignment horizontal="center" vertical="center" wrapText="1"/>
    </xf>
    <xf numFmtId="14" fontId="36" fillId="34" borderId="28" xfId="61" applyNumberFormat="1" applyFont="1" applyFill="1" applyBorder="1" applyAlignment="1">
      <alignment horizontal="center" vertical="center" wrapText="1"/>
    </xf>
    <xf numFmtId="14" fontId="36" fillId="34" borderId="29" xfId="61" applyNumberFormat="1" applyFont="1" applyFill="1" applyBorder="1" applyAlignment="1">
      <alignment horizontal="center" vertical="center" wrapText="1"/>
    </xf>
    <xf numFmtId="14" fontId="35" fillId="34" borderId="29" xfId="61" applyNumberFormat="1" applyFont="1" applyFill="1" applyBorder="1" applyAlignment="1">
      <alignment horizontal="center" vertical="center" wrapText="1"/>
    </xf>
    <xf numFmtId="14" fontId="35" fillId="34" borderId="28" xfId="62" applyNumberFormat="1" applyFont="1" applyFill="1" applyBorder="1" applyAlignment="1">
      <alignment horizontal="center" vertical="center" wrapText="1"/>
    </xf>
    <xf numFmtId="14" fontId="35" fillId="34" borderId="29" xfId="62" applyNumberFormat="1" applyFont="1" applyFill="1" applyBorder="1" applyAlignment="1">
      <alignment horizontal="center" vertical="center" wrapText="1"/>
    </xf>
    <xf numFmtId="14" fontId="35" fillId="34" borderId="28" xfId="63" applyNumberFormat="1" applyFont="1" applyFill="1" applyBorder="1" applyAlignment="1">
      <alignment horizontal="center" vertical="center" wrapText="1"/>
    </xf>
    <xf numFmtId="14" fontId="35" fillId="34" borderId="29" xfId="63" applyNumberFormat="1" applyFont="1" applyFill="1" applyBorder="1" applyAlignment="1">
      <alignment horizontal="center" vertical="center" wrapText="1"/>
    </xf>
    <xf numFmtId="14" fontId="20" fillId="0" borderId="0" xfId="44" applyNumberFormat="1" applyFont="1" applyProtection="1">
      <alignment vertical="center"/>
    </xf>
    <xf numFmtId="0" fontId="23" fillId="33" borderId="17" xfId="0" applyNumberFormat="1" applyFont="1" applyFill="1" applyBorder="1" applyAlignment="1" applyProtection="1">
      <alignment horizontal="center" vertical="center" wrapText="1"/>
    </xf>
    <xf numFmtId="3" fontId="20" fillId="35" borderId="20" xfId="0" applyNumberFormat="1" applyFont="1" applyFill="1" applyBorder="1" applyAlignment="1" applyProtection="1">
      <alignment vertical="center"/>
      <protection hidden="1"/>
    </xf>
    <xf numFmtId="3" fontId="20" fillId="35" borderId="21" xfId="0" applyNumberFormat="1" applyFont="1" applyFill="1" applyBorder="1" applyAlignment="1" applyProtection="1">
      <alignment vertical="center"/>
      <protection hidden="1"/>
    </xf>
    <xf numFmtId="14" fontId="20" fillId="35" borderId="1" xfId="0" applyNumberFormat="1" applyFont="1" applyFill="1" applyBorder="1" applyAlignment="1" applyProtection="1">
      <alignment horizontal="center" vertical="center"/>
      <protection hidden="1"/>
    </xf>
    <xf numFmtId="0" fontId="23" fillId="33" borderId="17" xfId="0" applyNumberFormat="1"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2" xfId="0" applyFont="1" applyFill="1" applyBorder="1" applyAlignment="1" applyProtection="1">
      <alignment horizontal="center" vertical="center" wrapText="1"/>
    </xf>
    <xf numFmtId="0" fontId="23" fillId="33" borderId="21" xfId="29" applyFont="1" applyFill="1" applyBorder="1" applyAlignment="1" applyProtection="1">
      <alignment horizontal="center" vertical="center" wrapText="1"/>
    </xf>
    <xf numFmtId="0" fontId="23" fillId="33" borderId="20" xfId="29" applyFont="1" applyFill="1" applyBorder="1" applyAlignment="1" applyProtection="1">
      <alignment horizontal="center" vertical="center" wrapText="1"/>
    </xf>
    <xf numFmtId="14" fontId="20" fillId="35" borderId="17" xfId="0" applyNumberFormat="1" applyFont="1" applyFill="1" applyBorder="1" applyAlignment="1" applyProtection="1">
      <alignment vertical="center"/>
      <protection hidden="1"/>
    </xf>
    <xf numFmtId="0" fontId="20" fillId="0" borderId="1" xfId="0" applyFont="1" applyBorder="1" applyAlignment="1" applyProtection="1">
      <alignment horizontal="left" vertical="center"/>
      <protection locked="0"/>
    </xf>
    <xf numFmtId="0" fontId="20" fillId="33" borderId="17" xfId="0" applyFont="1" applyFill="1" applyBorder="1" applyAlignment="1" applyProtection="1">
      <alignment horizontal="center" vertical="center" wrapText="1"/>
    </xf>
    <xf numFmtId="49" fontId="20" fillId="0" borderId="17" xfId="0" applyNumberFormat="1" applyFont="1" applyBorder="1" applyAlignment="1" applyProtection="1">
      <alignment horizontal="center" vertical="center"/>
      <protection locked="0"/>
    </xf>
    <xf numFmtId="0" fontId="20" fillId="37" borderId="17" xfId="0" applyFont="1" applyFill="1" applyBorder="1" applyAlignment="1" applyProtection="1">
      <alignment vertical="center" wrapText="1"/>
      <protection locked="0"/>
    </xf>
    <xf numFmtId="0" fontId="20" fillId="34" borderId="17" xfId="0" applyFont="1" applyFill="1" applyBorder="1" applyAlignment="1" applyProtection="1">
      <alignment horizontal="center" vertical="center" shrinkToFit="1"/>
      <protection locked="0"/>
    </xf>
    <xf numFmtId="0" fontId="20" fillId="33" borderId="21" xfId="0" applyFont="1" applyFill="1" applyBorder="1" applyAlignment="1" applyProtection="1">
      <alignment horizontal="center" vertical="center" wrapText="1" shrinkToFit="1"/>
    </xf>
    <xf numFmtId="0" fontId="34" fillId="0" borderId="21" xfId="49" applyBorder="1" applyAlignment="1" applyProtection="1">
      <alignment horizontal="left" vertical="center" wrapText="1"/>
      <protection locked="0"/>
    </xf>
    <xf numFmtId="3" fontId="20" fillId="0" borderId="15" xfId="0" applyNumberFormat="1" applyFont="1" applyFill="1" applyBorder="1" applyAlignment="1" applyProtection="1">
      <alignment vertical="center"/>
      <protection hidden="1"/>
    </xf>
    <xf numFmtId="176" fontId="20" fillId="0" borderId="0" xfId="43" applyNumberFormat="1" applyFont="1" applyFill="1" applyBorder="1" applyAlignment="1" applyProtection="1">
      <alignment vertical="center"/>
      <protection hidden="1"/>
    </xf>
    <xf numFmtId="176" fontId="20" fillId="0" borderId="0" xfId="43" applyNumberFormat="1" applyFont="1" applyFill="1" applyBorder="1" applyAlignment="1" applyProtection="1">
      <alignment horizontal="center" vertical="center"/>
      <protection hidden="1"/>
    </xf>
    <xf numFmtId="3" fontId="20" fillId="0" borderId="0" xfId="0" applyNumberFormat="1" applyFont="1" applyFill="1" applyBorder="1" applyProtection="1">
      <alignment vertical="center"/>
      <protection hidden="1"/>
    </xf>
    <xf numFmtId="3" fontId="38" fillId="0" borderId="0" xfId="0" applyNumberFormat="1" applyFont="1" applyFill="1" applyBorder="1" applyProtection="1">
      <alignment vertical="center"/>
      <protection hidden="1"/>
    </xf>
    <xf numFmtId="3" fontId="24" fillId="0" borderId="0" xfId="0" applyNumberFormat="1" applyFont="1" applyFill="1" applyBorder="1" applyProtection="1">
      <alignment vertical="center"/>
      <protection hidden="1"/>
    </xf>
    <xf numFmtId="176" fontId="38" fillId="0" borderId="0" xfId="43" applyNumberFormat="1" applyFont="1" applyFill="1" applyBorder="1" applyAlignment="1" applyProtection="1">
      <alignment horizontal="center" vertical="center"/>
      <protection hidden="1"/>
    </xf>
    <xf numFmtId="0" fontId="23" fillId="0" borderId="15" xfId="29" applyFont="1" applyFill="1" applyBorder="1" applyAlignment="1" applyProtection="1">
      <alignment horizontal="center" vertical="center" wrapText="1"/>
    </xf>
    <xf numFmtId="0" fontId="23" fillId="0" borderId="0" xfId="29" applyFont="1" applyFill="1" applyBorder="1" applyAlignment="1" applyProtection="1">
      <alignment horizontal="center" vertical="center" wrapText="1"/>
    </xf>
    <xf numFmtId="0" fontId="21" fillId="0" borderId="0" xfId="29" applyFont="1" applyFill="1" applyBorder="1" applyAlignment="1" applyProtection="1">
      <alignment horizontal="center" vertical="center" wrapText="1"/>
    </xf>
    <xf numFmtId="0" fontId="39" fillId="0" borderId="0" xfId="29"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3" fillId="33" borderId="17" xfId="0" applyFont="1" applyFill="1" applyBorder="1" applyAlignment="1" applyProtection="1">
      <alignment horizontal="center" vertical="center" wrapText="1"/>
    </xf>
    <xf numFmtId="0" fontId="20" fillId="33" borderId="17" xfId="0" applyFont="1" applyFill="1" applyBorder="1" applyAlignment="1">
      <alignment horizontal="center" vertical="center"/>
    </xf>
    <xf numFmtId="0" fontId="20" fillId="33" borderId="17" xfId="0" applyFont="1" applyFill="1" applyBorder="1" applyAlignment="1">
      <alignment horizontal="center" vertical="center" wrapText="1"/>
    </xf>
    <xf numFmtId="0" fontId="20" fillId="0" borderId="0" xfId="0" applyFont="1">
      <alignment vertical="center"/>
    </xf>
    <xf numFmtId="0" fontId="20" fillId="0" borderId="17" xfId="0" applyFont="1" applyBorder="1">
      <alignment vertical="center"/>
    </xf>
    <xf numFmtId="0" fontId="20" fillId="0" borderId="17" xfId="0" applyFont="1" applyBorder="1" applyAlignment="1">
      <alignment horizontal="center" vertical="center"/>
    </xf>
    <xf numFmtId="14" fontId="20" fillId="0" borderId="17" xfId="0" applyNumberFormat="1" applyFont="1" applyBorder="1" applyAlignment="1">
      <alignment horizontal="center" vertical="center"/>
    </xf>
    <xf numFmtId="0" fontId="20" fillId="0" borderId="0" xfId="0" applyFont="1" applyAlignment="1">
      <alignment horizontal="center" vertical="center"/>
    </xf>
    <xf numFmtId="14" fontId="20" fillId="35" borderId="17" xfId="0" applyNumberFormat="1" applyFont="1" applyFill="1" applyBorder="1" applyAlignment="1" applyProtection="1">
      <alignment horizontal="center" vertical="center"/>
      <protection hidden="1"/>
    </xf>
    <xf numFmtId="0" fontId="23" fillId="33" borderId="17" xfId="0" applyFont="1" applyFill="1" applyBorder="1" applyAlignment="1" applyProtection="1">
      <alignment horizontal="center" vertical="center" wrapText="1"/>
    </xf>
    <xf numFmtId="0" fontId="23" fillId="33" borderId="14" xfId="0" applyFont="1" applyFill="1" applyBorder="1" applyAlignment="1" applyProtection="1">
      <alignment horizontal="center" vertical="center" wrapText="1"/>
    </xf>
    <xf numFmtId="186" fontId="23" fillId="0" borderId="17" xfId="0" applyNumberFormat="1"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186" fontId="23" fillId="0" borderId="17" xfId="0" applyNumberFormat="1" applyFont="1" applyFill="1" applyBorder="1" applyAlignment="1" applyProtection="1">
      <alignment vertical="center" wrapText="1"/>
    </xf>
    <xf numFmtId="0" fontId="23" fillId="0" borderId="17" xfId="0" applyFont="1" applyFill="1" applyBorder="1" applyAlignment="1" applyProtection="1">
      <alignment vertical="center" wrapText="1"/>
    </xf>
    <xf numFmtId="186" fontId="23" fillId="33" borderId="14" xfId="0" applyNumberFormat="1" applyFont="1" applyFill="1" applyBorder="1" applyAlignment="1" applyProtection="1">
      <alignment horizontal="center" vertical="center" wrapText="1"/>
    </xf>
    <xf numFmtId="0" fontId="23" fillId="33" borderId="16" xfId="0" applyFont="1" applyFill="1" applyBorder="1" applyAlignment="1" applyProtection="1">
      <alignment vertical="center" wrapText="1"/>
    </xf>
    <xf numFmtId="186" fontId="20" fillId="0" borderId="17" xfId="0" applyNumberFormat="1" applyFont="1" applyFill="1" applyBorder="1" applyAlignment="1" applyProtection="1">
      <alignment horizontal="center" vertical="center" wrapText="1"/>
    </xf>
    <xf numFmtId="186" fontId="20" fillId="0" borderId="17" xfId="0" applyNumberFormat="1" applyFont="1" applyFill="1" applyBorder="1" applyAlignment="1" applyProtection="1">
      <alignment horizontal="center" vertical="center"/>
      <protection locked="0"/>
    </xf>
    <xf numFmtId="0" fontId="20" fillId="35" borderId="17" xfId="0" applyFont="1" applyFill="1" applyBorder="1" applyAlignment="1" applyProtection="1">
      <alignment horizontal="center" vertical="center"/>
      <protection locked="0"/>
    </xf>
    <xf numFmtId="186" fontId="20" fillId="0" borderId="0" xfId="0" applyNumberFormat="1" applyFont="1" applyFill="1" applyAlignment="1" applyProtection="1">
      <alignment vertical="center" wrapText="1"/>
    </xf>
    <xf numFmtId="186" fontId="38" fillId="0" borderId="0" xfId="0" applyNumberFormat="1" applyFont="1" applyFill="1" applyProtection="1">
      <alignment vertical="center"/>
    </xf>
    <xf numFmtId="185" fontId="38" fillId="0" borderId="0" xfId="0" applyNumberFormat="1" applyFont="1" applyFill="1" applyProtection="1">
      <alignment vertical="center"/>
    </xf>
    <xf numFmtId="186" fontId="20" fillId="0" borderId="0" xfId="0" applyNumberFormat="1" applyFont="1" applyAlignment="1" applyProtection="1">
      <alignment vertical="center" wrapText="1"/>
    </xf>
    <xf numFmtId="186" fontId="20" fillId="0" borderId="0" xfId="0" applyNumberFormat="1" applyFont="1" applyFill="1" applyAlignment="1" applyProtection="1">
      <alignment horizontal="center" vertical="center"/>
    </xf>
    <xf numFmtId="176" fontId="23" fillId="33" borderId="17" xfId="43" applyNumberFormat="1" applyFont="1" applyFill="1" applyBorder="1" applyAlignment="1" applyProtection="1">
      <alignment horizontal="center" vertical="center" wrapText="1"/>
    </xf>
    <xf numFmtId="41" fontId="20" fillId="0" borderId="17" xfId="42" applyFont="1" applyBorder="1" applyAlignment="1" applyProtection="1">
      <alignment horizontal="left" vertical="center"/>
      <protection locked="0"/>
    </xf>
    <xf numFmtId="41" fontId="20" fillId="0" borderId="17" xfId="42" applyFont="1" applyBorder="1" applyProtection="1">
      <alignment vertical="center"/>
      <protection locked="0"/>
    </xf>
    <xf numFmtId="41" fontId="20" fillId="0" borderId="0" xfId="42" applyFont="1" applyProtection="1">
      <alignment vertical="center"/>
    </xf>
    <xf numFmtId="9" fontId="20" fillId="0" borderId="0" xfId="0" applyNumberFormat="1" applyFont="1" applyProtection="1">
      <alignment vertical="center"/>
      <protection locked="0"/>
    </xf>
    <xf numFmtId="0" fontId="20" fillId="0" borderId="1" xfId="0" applyFont="1" applyFill="1" applyBorder="1" applyAlignment="1" applyProtection="1">
      <alignment vertical="center"/>
      <protection locked="0"/>
    </xf>
    <xf numFmtId="0" fontId="20" fillId="0" borderId="1" xfId="0" applyFont="1" applyFill="1" applyBorder="1" applyAlignment="1" applyProtection="1">
      <alignment horizontal="center" vertical="center"/>
      <protection locked="0"/>
    </xf>
    <xf numFmtId="3" fontId="20" fillId="0" borderId="17" xfId="0" applyNumberFormat="1" applyFont="1" applyFill="1" applyBorder="1" applyAlignment="1" applyProtection="1">
      <alignment vertical="center"/>
      <protection locked="0"/>
    </xf>
    <xf numFmtId="176" fontId="20" fillId="0" borderId="17" xfId="43" applyNumberFormat="1"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14" fontId="20" fillId="0" borderId="17" xfId="0" applyNumberFormat="1" applyFont="1" applyBorder="1" applyAlignment="1" applyProtection="1">
      <alignment vertical="center" wrapText="1"/>
      <protection locked="0"/>
    </xf>
    <xf numFmtId="0" fontId="20" fillId="33" borderId="17" xfId="0" applyFont="1" applyFill="1" applyBorder="1" applyAlignment="1" applyProtection="1">
      <alignment horizontal="center" vertical="center" wrapText="1"/>
    </xf>
    <xf numFmtId="0" fontId="23" fillId="33" borderId="17" xfId="0" applyNumberFormat="1" applyFont="1" applyFill="1" applyBorder="1" applyAlignment="1" applyProtection="1">
      <alignment horizontal="center" vertical="center" wrapText="1"/>
    </xf>
    <xf numFmtId="0" fontId="20" fillId="0" borderId="17" xfId="0" applyFont="1" applyBorder="1" applyAlignment="1" applyProtection="1">
      <alignment horizontal="left" vertical="center"/>
    </xf>
    <xf numFmtId="9" fontId="20" fillId="0" borderId="17" xfId="0" applyNumberFormat="1" applyFont="1" applyBorder="1" applyAlignment="1" applyProtection="1">
      <alignment horizontal="center" vertical="center"/>
    </xf>
    <xf numFmtId="9" fontId="20" fillId="0" borderId="17" xfId="0" applyNumberFormat="1" applyFont="1" applyBorder="1" applyAlignment="1" applyProtection="1">
      <alignment horizontal="left" vertical="center"/>
    </xf>
    <xf numFmtId="0" fontId="20" fillId="38" borderId="21" xfId="0" applyFont="1" applyFill="1" applyBorder="1" applyAlignment="1" applyProtection="1">
      <alignment horizontal="center" vertical="center" wrapText="1"/>
    </xf>
    <xf numFmtId="0" fontId="20" fillId="38" borderId="19" xfId="0" applyFont="1" applyFill="1" applyBorder="1" applyAlignment="1" applyProtection="1">
      <alignment horizontal="center" vertical="center" wrapText="1"/>
    </xf>
    <xf numFmtId="0" fontId="20" fillId="38" borderId="20" xfId="0" applyFont="1" applyFill="1" applyBorder="1" applyAlignment="1" applyProtection="1">
      <alignment horizontal="center" vertical="center" wrapText="1"/>
    </xf>
    <xf numFmtId="0" fontId="20" fillId="33" borderId="21" xfId="0" applyFont="1" applyFill="1" applyBorder="1" applyAlignment="1" applyProtection="1">
      <alignment horizontal="center" vertical="center" wrapText="1"/>
    </xf>
    <xf numFmtId="0" fontId="20" fillId="33" borderId="19" xfId="0" applyFont="1" applyFill="1" applyBorder="1" applyAlignment="1" applyProtection="1">
      <alignment horizontal="center" vertical="center" wrapText="1"/>
    </xf>
    <xf numFmtId="0" fontId="20" fillId="33" borderId="20" xfId="0" applyFont="1" applyFill="1" applyBorder="1" applyAlignment="1" applyProtection="1">
      <alignment horizontal="center" vertical="center" wrapText="1"/>
    </xf>
    <xf numFmtId="0" fontId="20" fillId="33" borderId="2" xfId="0" applyFont="1" applyFill="1" applyBorder="1" applyAlignment="1" applyProtection="1">
      <alignment horizontal="center" vertical="center" wrapText="1"/>
    </xf>
    <xf numFmtId="0" fontId="20" fillId="33" borderId="3" xfId="0" applyFont="1" applyFill="1" applyBorder="1" applyAlignment="1" applyProtection="1">
      <alignment horizontal="center" vertical="center" wrapText="1"/>
    </xf>
    <xf numFmtId="0" fontId="20" fillId="33" borderId="4" xfId="0" applyFont="1" applyFill="1" applyBorder="1" applyAlignment="1" applyProtection="1">
      <alignment horizontal="center" vertical="center" wrapText="1"/>
    </xf>
    <xf numFmtId="0" fontId="32" fillId="33" borderId="18" xfId="0" applyFont="1" applyFill="1" applyBorder="1" applyAlignment="1" applyProtection="1">
      <alignment horizontal="center" vertical="center" wrapText="1"/>
    </xf>
    <xf numFmtId="0" fontId="32" fillId="33" borderId="14" xfId="0" applyFont="1" applyFill="1" applyBorder="1" applyAlignment="1" applyProtection="1">
      <alignment horizontal="center" vertical="center" wrapText="1"/>
    </xf>
    <xf numFmtId="0" fontId="20" fillId="33" borderId="18" xfId="0" applyFont="1" applyFill="1" applyBorder="1" applyAlignment="1" applyProtection="1">
      <alignment horizontal="center" vertical="center" wrapText="1"/>
    </xf>
    <xf numFmtId="0" fontId="20" fillId="33" borderId="16" xfId="0" applyFont="1" applyFill="1" applyBorder="1" applyAlignment="1" applyProtection="1">
      <alignment horizontal="center" vertical="center" wrapText="1"/>
    </xf>
    <xf numFmtId="0" fontId="20" fillId="33" borderId="14" xfId="0" applyFont="1" applyFill="1" applyBorder="1" applyAlignment="1" applyProtection="1">
      <alignment horizontal="center" vertical="center" wrapText="1"/>
    </xf>
    <xf numFmtId="0" fontId="32" fillId="0" borderId="21" xfId="0" applyFont="1" applyFill="1" applyBorder="1" applyAlignment="1" applyProtection="1">
      <alignment horizontal="center" vertical="center"/>
    </xf>
    <xf numFmtId="0" fontId="32" fillId="0" borderId="19"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20" fillId="33" borderId="17" xfId="0" applyFont="1" applyFill="1" applyBorder="1" applyAlignment="1" applyProtection="1">
      <alignment horizontal="center" vertical="center" wrapText="1"/>
    </xf>
    <xf numFmtId="0" fontId="23" fillId="0" borderId="0" xfId="29" applyFont="1" applyFill="1" applyBorder="1" applyAlignment="1" applyProtection="1">
      <alignment horizontal="center" vertical="center" wrapText="1"/>
    </xf>
    <xf numFmtId="0" fontId="23" fillId="33" borderId="21" xfId="29" applyFont="1" applyFill="1" applyBorder="1" applyAlignment="1" applyProtection="1">
      <alignment horizontal="center" vertical="center" wrapText="1"/>
    </xf>
    <xf numFmtId="0" fontId="23" fillId="33" borderId="19" xfId="29" applyFont="1" applyFill="1" applyBorder="1" applyAlignment="1" applyProtection="1">
      <alignment horizontal="center" vertical="center" wrapText="1"/>
    </xf>
    <xf numFmtId="0" fontId="23" fillId="33" borderId="20" xfId="29" applyFont="1" applyFill="1" applyBorder="1" applyAlignment="1" applyProtection="1">
      <alignment horizontal="center" vertical="center" wrapText="1"/>
    </xf>
    <xf numFmtId="0" fontId="23" fillId="33" borderId="17" xfId="0" applyNumberFormat="1" applyFont="1" applyFill="1" applyBorder="1" applyAlignment="1" applyProtection="1">
      <alignment horizontal="center" vertical="center" wrapText="1"/>
    </xf>
    <xf numFmtId="0" fontId="23" fillId="0" borderId="15" xfId="29" applyFont="1" applyFill="1" applyBorder="1" applyAlignment="1" applyProtection="1">
      <alignment horizontal="center" vertical="center" wrapText="1"/>
    </xf>
    <xf numFmtId="0" fontId="20" fillId="0" borderId="17" xfId="0" applyFont="1" applyBorder="1" applyAlignment="1" applyProtection="1">
      <alignment horizontal="center" vertical="center"/>
    </xf>
    <xf numFmtId="0" fontId="23" fillId="33" borderId="21" xfId="0" applyNumberFormat="1" applyFont="1" applyFill="1" applyBorder="1" applyAlignment="1" applyProtection="1">
      <alignment horizontal="center" vertical="center" wrapText="1"/>
    </xf>
    <xf numFmtId="0" fontId="23" fillId="33" borderId="19" xfId="0" applyNumberFormat="1" applyFont="1" applyFill="1" applyBorder="1" applyAlignment="1" applyProtection="1">
      <alignment horizontal="center" vertical="center" wrapText="1"/>
    </xf>
    <xf numFmtId="0" fontId="23" fillId="33" borderId="20" xfId="0" applyNumberFormat="1" applyFont="1" applyFill="1" applyBorder="1" applyAlignment="1" applyProtection="1">
      <alignment horizontal="center" vertical="center" wrapText="1"/>
    </xf>
    <xf numFmtId="0" fontId="23" fillId="33" borderId="18" xfId="0" applyFont="1" applyFill="1" applyBorder="1" applyAlignment="1" applyProtection="1">
      <alignment horizontal="center" vertical="center" wrapText="1"/>
    </xf>
    <xf numFmtId="0" fontId="23" fillId="33" borderId="14" xfId="0" applyFont="1" applyFill="1" applyBorder="1" applyAlignment="1" applyProtection="1">
      <alignment horizontal="center" vertical="center" wrapText="1"/>
    </xf>
    <xf numFmtId="0" fontId="23" fillId="33" borderId="18" xfId="0" applyNumberFormat="1" applyFont="1" applyFill="1" applyBorder="1" applyAlignment="1" applyProtection="1">
      <alignment horizontal="center" vertical="center" wrapText="1"/>
    </xf>
    <xf numFmtId="0" fontId="23" fillId="33" borderId="14" xfId="0" applyNumberFormat="1"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9" xfId="0" applyFont="1" applyFill="1" applyBorder="1" applyAlignment="1" applyProtection="1">
      <alignment horizontal="center" vertical="center" wrapText="1"/>
    </xf>
    <xf numFmtId="0" fontId="23" fillId="33" borderId="20" xfId="0" applyFont="1" applyFill="1" applyBorder="1" applyAlignment="1" applyProtection="1">
      <alignment horizontal="center" vertical="center" wrapText="1"/>
    </xf>
    <xf numFmtId="0" fontId="29" fillId="33" borderId="18" xfId="0" applyNumberFormat="1" applyFont="1" applyFill="1" applyBorder="1" applyAlignment="1" applyProtection="1">
      <alignment horizontal="center" vertical="center" wrapText="1"/>
    </xf>
    <xf numFmtId="0" fontId="29" fillId="33" borderId="14" xfId="0" applyNumberFormat="1" applyFont="1" applyFill="1" applyBorder="1" applyAlignment="1" applyProtection="1">
      <alignment horizontal="center" vertical="center" wrapText="1"/>
    </xf>
    <xf numFmtId="0" fontId="23" fillId="33" borderId="22" xfId="0" applyFont="1" applyFill="1" applyBorder="1" applyAlignment="1" applyProtection="1">
      <alignment horizontal="center" vertical="center"/>
    </xf>
    <xf numFmtId="0" fontId="23" fillId="33" borderId="23" xfId="0" applyFont="1" applyFill="1" applyBorder="1" applyAlignment="1" applyProtection="1">
      <alignment horizontal="center" vertical="center"/>
    </xf>
    <xf numFmtId="0" fontId="23" fillId="33" borderId="24" xfId="0" applyFont="1" applyFill="1" applyBorder="1" applyAlignment="1" applyProtection="1">
      <alignment horizontal="center" vertical="center"/>
    </xf>
    <xf numFmtId="177" fontId="23" fillId="33" borderId="21" xfId="0" applyNumberFormat="1" applyFont="1" applyFill="1" applyBorder="1" applyAlignment="1" applyProtection="1">
      <alignment horizontal="center" vertical="center" wrapText="1"/>
    </xf>
    <xf numFmtId="177" fontId="23" fillId="33" borderId="19" xfId="0" applyNumberFormat="1" applyFont="1" applyFill="1" applyBorder="1" applyAlignment="1" applyProtection="1">
      <alignment horizontal="center" vertical="center" wrapText="1"/>
    </xf>
    <xf numFmtId="177" fontId="23" fillId="33" borderId="20" xfId="0" applyNumberFormat="1" applyFont="1" applyFill="1" applyBorder="1" applyAlignment="1" applyProtection="1">
      <alignment horizontal="center" vertical="center" wrapText="1"/>
    </xf>
    <xf numFmtId="0" fontId="23" fillId="33" borderId="21" xfId="0" applyFont="1" applyFill="1" applyBorder="1" applyAlignment="1" applyProtection="1">
      <alignment horizontal="center" vertical="center"/>
    </xf>
    <xf numFmtId="0" fontId="23" fillId="33" borderId="19" xfId="0" applyFont="1" applyFill="1" applyBorder="1" applyAlignment="1" applyProtection="1">
      <alignment horizontal="center" vertical="center"/>
    </xf>
    <xf numFmtId="0" fontId="23" fillId="33" borderId="20" xfId="0" applyFont="1" applyFill="1" applyBorder="1" applyAlignment="1" applyProtection="1">
      <alignment horizontal="center" vertical="center"/>
    </xf>
    <xf numFmtId="0" fontId="23" fillId="33" borderId="21" xfId="0" applyFont="1" applyFill="1" applyBorder="1" applyAlignment="1" applyProtection="1">
      <alignment horizontal="center" vertical="center" wrapText="1"/>
    </xf>
    <xf numFmtId="0" fontId="20" fillId="0" borderId="21" xfId="0" applyNumberFormat="1" applyFont="1" applyBorder="1" applyAlignment="1" applyProtection="1">
      <alignment vertical="center" wrapText="1"/>
      <protection locked="0"/>
    </xf>
    <xf numFmtId="0" fontId="20" fillId="0" borderId="20" xfId="0" applyNumberFormat="1"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20" fillId="0" borderId="21"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3" fillId="33" borderId="17" xfId="0" applyFont="1" applyFill="1" applyBorder="1" applyAlignment="1" applyProtection="1">
      <alignment horizontal="center" vertical="center"/>
    </xf>
    <xf numFmtId="0" fontId="23" fillId="33" borderId="22" xfId="0" applyFont="1" applyFill="1" applyBorder="1" applyAlignment="1" applyProtection="1">
      <alignment horizontal="center" vertical="center" wrapText="1"/>
    </xf>
    <xf numFmtId="0" fontId="23" fillId="33" borderId="26" xfId="0" applyFont="1" applyFill="1" applyBorder="1" applyAlignment="1" applyProtection="1">
      <alignment horizontal="center" vertical="center" wrapText="1"/>
    </xf>
    <xf numFmtId="0" fontId="23" fillId="33" borderId="2" xfId="0" applyFont="1" applyFill="1" applyBorder="1" applyAlignment="1" applyProtection="1">
      <alignment horizontal="center" vertical="center" wrapText="1"/>
    </xf>
    <xf numFmtId="0" fontId="23" fillId="33" borderId="4" xfId="0" applyFont="1" applyFill="1" applyBorder="1" applyAlignment="1" applyProtection="1">
      <alignment horizontal="center" vertical="center" wrapText="1"/>
    </xf>
    <xf numFmtId="0" fontId="23" fillId="33" borderId="3" xfId="0" applyFont="1" applyFill="1" applyBorder="1" applyAlignment="1" applyProtection="1">
      <alignment horizontal="center" vertical="center" wrapText="1"/>
    </xf>
    <xf numFmtId="177" fontId="23" fillId="33" borderId="18" xfId="0" applyNumberFormat="1" applyFont="1" applyFill="1" applyBorder="1" applyAlignment="1" applyProtection="1">
      <alignment horizontal="center" vertical="center" wrapText="1"/>
    </xf>
    <xf numFmtId="177" fontId="23" fillId="33" borderId="14" xfId="0" applyNumberFormat="1" applyFont="1" applyFill="1" applyBorder="1" applyAlignment="1" applyProtection="1">
      <alignment horizontal="center" vertical="center" wrapText="1"/>
    </xf>
  </cellXfs>
  <cellStyles count="65">
    <cellStyle name="20% - 강조색1" xfId="1" builtinId="30" customBuiltin="1"/>
    <cellStyle name="20% - 강조색2" xfId="2" builtinId="34" customBuiltin="1"/>
    <cellStyle name="20% - 강조색3" xfId="3" builtinId="38" customBuiltin="1"/>
    <cellStyle name="20% - 강조색4" xfId="4" builtinId="42" customBuiltin="1"/>
    <cellStyle name="20% - 강조색5" xfId="5" builtinId="46" customBuiltin="1"/>
    <cellStyle name="20% - 강조색6" xfId="6" builtinId="50" customBuiltin="1"/>
    <cellStyle name="40% - 강조색1" xfId="7" builtinId="31" customBuiltin="1"/>
    <cellStyle name="40% - 강조색2" xfId="8" builtinId="35" customBuiltin="1"/>
    <cellStyle name="40% - 강조색3" xfId="9" builtinId="39" customBuiltin="1"/>
    <cellStyle name="40% - 강조색4" xfId="10" builtinId="43" customBuiltin="1"/>
    <cellStyle name="40% - 강조색5" xfId="11" builtinId="47" customBuiltin="1"/>
    <cellStyle name="40% - 강조색6" xfId="12" builtinId="51" customBuiltin="1"/>
    <cellStyle name="60% - 강조색1" xfId="13" builtinId="32" customBuiltin="1"/>
    <cellStyle name="60% - 강조색2" xfId="14" builtinId="36" customBuiltin="1"/>
    <cellStyle name="60% - 강조색3" xfId="15" builtinId="40" customBuiltin="1"/>
    <cellStyle name="60% - 강조색4" xfId="16" builtinId="44" customBuiltin="1"/>
    <cellStyle name="60% - 강조색5" xfId="17" builtinId="48" customBuiltin="1"/>
    <cellStyle name="60% - 강조색6" xfId="18" builtinId="52" customBuiltin="1"/>
    <cellStyle name="Blue" xfId="45"/>
    <cellStyle name="multiple" xfId="46"/>
    <cellStyle name="Normal" xfId="47"/>
    <cellStyle name="p" xfId="48"/>
    <cellStyle name="강조색1" xfId="19" builtinId="29" customBuiltin="1"/>
    <cellStyle name="강조색2" xfId="20" builtinId="33" customBuiltin="1"/>
    <cellStyle name="강조색3" xfId="21" builtinId="37" customBuiltin="1"/>
    <cellStyle name="강조색4" xfId="22" builtinId="41" customBuiltin="1"/>
    <cellStyle name="강조색5" xfId="23" builtinId="45" customBuiltin="1"/>
    <cellStyle name="강조색6" xfId="24" builtinId="49" customBuiltin="1"/>
    <cellStyle name="경고문" xfId="25" builtinId="11" customBuiltin="1"/>
    <cellStyle name="계산" xfId="26" builtinId="22" customBuiltin="1"/>
    <cellStyle name="나쁨" xfId="27" builtinId="27" customBuiltin="1"/>
    <cellStyle name="메모" xfId="28" builtinId="10" customBuiltin="1"/>
    <cellStyle name="백분율" xfId="43" builtinId="5"/>
    <cellStyle name="보통" xfId="29" builtinId="28" customBuiltin="1"/>
    <cellStyle name="설명 텍스트" xfId="30" builtinId="53" customBuiltin="1"/>
    <cellStyle name="셀 확인" xfId="31" builtinId="23" customBuiltin="1"/>
    <cellStyle name="쉼표 [0]" xfId="42" builtinId="6"/>
    <cellStyle name="연결된 셀" xfId="32" builtinId="24" customBuiltin="1"/>
    <cellStyle name="요약" xfId="33" builtinId="25" customBuiltin="1"/>
    <cellStyle name="입력" xfId="34" builtinId="20" customBuiltin="1"/>
    <cellStyle name="제목" xfId="35" builtinId="15" customBuiltin="1"/>
    <cellStyle name="제목 1" xfId="36" builtinId="16" customBuiltin="1"/>
    <cellStyle name="제목 2" xfId="37" builtinId="17" customBuiltin="1"/>
    <cellStyle name="제목 3" xfId="38" builtinId="18" customBuiltin="1"/>
    <cellStyle name="제목 4" xfId="39" builtinId="19" customBuiltin="1"/>
    <cellStyle name="좋음" xfId="40" builtinId="26" customBuiltin="1"/>
    <cellStyle name="출력" xfId="41" builtinId="21" customBuiltin="1"/>
    <cellStyle name="표준" xfId="0" builtinId="0"/>
    <cellStyle name="표준 10" xfId="58"/>
    <cellStyle name="표준 11" xfId="57"/>
    <cellStyle name="표준 12" xfId="60"/>
    <cellStyle name="표준 13" xfId="59"/>
    <cellStyle name="표준 14" xfId="61"/>
    <cellStyle name="표준 15" xfId="62"/>
    <cellStyle name="표준 16" xfId="64"/>
    <cellStyle name="표준 17" xfId="63"/>
    <cellStyle name="표준 2" xfId="44"/>
    <cellStyle name="표준 3" xfId="50"/>
    <cellStyle name="표준 4" xfId="52"/>
    <cellStyle name="표준 5" xfId="54"/>
    <cellStyle name="표준 6" xfId="51"/>
    <cellStyle name="표준 7" xfId="53"/>
    <cellStyle name="표준 8" xfId="55"/>
    <cellStyle name="표준 9" xfId="56"/>
    <cellStyle name="하이퍼링크" xfId="49"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11"/>
  <sheetViews>
    <sheetView showGridLines="0" topLeftCell="F3" zoomScale="85" zoomScaleNormal="85" zoomScaleSheetLayoutView="70" workbookViewId="0">
      <selection activeCell="F11" sqref="F11"/>
    </sheetView>
  </sheetViews>
  <sheetFormatPr defaultColWidth="9" defaultRowHeight="13.5" x14ac:dyDescent="0.3"/>
  <cols>
    <col min="1" max="5" width="12.75" style="2" hidden="1" customWidth="1"/>
    <col min="6" max="6" width="10.625" style="2" customWidth="1"/>
    <col min="7" max="7" width="11.375" style="2" customWidth="1"/>
    <col min="8" max="9" width="8.625" style="2" customWidth="1"/>
    <col min="10" max="10" width="7.625" style="2" customWidth="1"/>
    <col min="11" max="11" width="10.625" style="2" customWidth="1"/>
    <col min="12" max="13" width="4.625" style="2" customWidth="1"/>
    <col min="14" max="14" width="8.625" style="2" customWidth="1"/>
    <col min="15" max="16" width="6.625" style="2" customWidth="1"/>
    <col min="17" max="17" width="10.625" style="2" customWidth="1"/>
    <col min="18" max="18" width="11.375" style="2" customWidth="1"/>
    <col min="19" max="19" width="9.625" style="2" customWidth="1"/>
    <col min="20" max="21" width="7.625" style="2" customWidth="1"/>
    <col min="22" max="24" width="6.125" style="2" customWidth="1"/>
    <col min="25" max="25" width="9.625" style="2" customWidth="1"/>
    <col min="26" max="27" width="7.625" style="2" customWidth="1"/>
    <col min="28" max="30" width="6.125" style="2" customWidth="1"/>
    <col min="31" max="31" width="9.625" style="2" customWidth="1"/>
    <col min="32" max="33" width="7.625" style="2" customWidth="1"/>
    <col min="34" max="36" width="6.125" style="2" customWidth="1"/>
    <col min="37" max="37" width="6.625" style="2" customWidth="1"/>
    <col min="38" max="38" width="9.625" style="2" customWidth="1"/>
    <col min="39" max="39" width="6.625" style="2" customWidth="1"/>
    <col min="40" max="47" width="9" style="2"/>
    <col min="48" max="48" width="5.5" style="2" customWidth="1"/>
    <col min="49" max="49" width="4.875" style="2" customWidth="1"/>
    <col min="50" max="50" width="9" style="2"/>
    <col min="51" max="52" width="5" style="2" customWidth="1"/>
    <col min="53" max="16384" width="9" style="2"/>
  </cols>
  <sheetData>
    <row r="1" spans="1:39" hidden="1" x14ac:dyDescent="0.3">
      <c r="A1" s="118" t="s">
        <v>135</v>
      </c>
      <c r="B1" s="118" t="s">
        <v>136</v>
      </c>
      <c r="C1" s="118" t="s">
        <v>137</v>
      </c>
      <c r="D1" s="118" t="s">
        <v>138</v>
      </c>
      <c r="E1" s="118" t="s">
        <v>139</v>
      </c>
      <c r="F1" s="119" t="s">
        <v>333</v>
      </c>
      <c r="G1" s="119" t="s">
        <v>140</v>
      </c>
      <c r="H1" s="119" t="s">
        <v>141</v>
      </c>
      <c r="I1" s="119" t="s">
        <v>142</v>
      </c>
      <c r="J1" s="119" t="s">
        <v>143</v>
      </c>
      <c r="K1" s="119" t="s">
        <v>144</v>
      </c>
      <c r="L1" s="119" t="s">
        <v>145</v>
      </c>
      <c r="M1" s="119" t="s">
        <v>146</v>
      </c>
      <c r="N1" s="119" t="s">
        <v>134</v>
      </c>
      <c r="O1" s="119" t="s">
        <v>147</v>
      </c>
      <c r="P1" s="119" t="s">
        <v>148</v>
      </c>
      <c r="Q1" s="119" t="s">
        <v>149</v>
      </c>
      <c r="R1" s="119" t="s">
        <v>150</v>
      </c>
      <c r="S1" s="119" t="s">
        <v>151</v>
      </c>
      <c r="T1" s="119" t="s">
        <v>152</v>
      </c>
      <c r="U1" s="119" t="s">
        <v>153</v>
      </c>
      <c r="V1" s="119" t="s">
        <v>330</v>
      </c>
      <c r="W1" s="119" t="s">
        <v>154</v>
      </c>
      <c r="X1" s="119" t="s">
        <v>155</v>
      </c>
      <c r="Y1" s="119" t="s">
        <v>156</v>
      </c>
      <c r="Z1" s="119" t="s">
        <v>157</v>
      </c>
      <c r="AA1" s="119" t="s">
        <v>158</v>
      </c>
      <c r="AB1" s="119" t="s">
        <v>331</v>
      </c>
      <c r="AC1" s="119" t="s">
        <v>159</v>
      </c>
      <c r="AD1" s="119" t="s">
        <v>160</v>
      </c>
      <c r="AE1" s="119" t="s">
        <v>161</v>
      </c>
      <c r="AF1" s="119" t="s">
        <v>162</v>
      </c>
      <c r="AG1" s="119" t="s">
        <v>163</v>
      </c>
      <c r="AH1" s="119" t="s">
        <v>332</v>
      </c>
      <c r="AI1" s="119" t="s">
        <v>164</v>
      </c>
      <c r="AJ1" s="119" t="s">
        <v>165</v>
      </c>
      <c r="AK1" s="119" t="s">
        <v>166</v>
      </c>
      <c r="AL1" s="119" t="s">
        <v>167</v>
      </c>
      <c r="AM1" s="119" t="s">
        <v>168</v>
      </c>
    </row>
    <row r="2" spans="1:39" hidden="1" x14ac:dyDescent="0.3">
      <c r="A2" s="106"/>
      <c r="B2" s="107"/>
      <c r="C2" s="107"/>
      <c r="D2" s="107"/>
      <c r="E2" s="108"/>
      <c r="F2" s="109"/>
      <c r="G2" s="109"/>
      <c r="H2" s="110"/>
      <c r="I2" s="110"/>
      <c r="J2" s="110"/>
      <c r="K2" s="110"/>
      <c r="L2" s="110"/>
      <c r="M2" s="110"/>
      <c r="N2" s="110"/>
      <c r="O2" s="111"/>
      <c r="P2" s="109"/>
      <c r="Q2" s="110"/>
      <c r="R2" s="111"/>
      <c r="S2" s="109"/>
      <c r="T2" s="110"/>
      <c r="U2" s="110"/>
      <c r="V2" s="110"/>
      <c r="W2" s="110"/>
      <c r="X2" s="111"/>
      <c r="Y2" s="109"/>
      <c r="Z2" s="110"/>
      <c r="AA2" s="110"/>
      <c r="AB2" s="110"/>
      <c r="AC2" s="110"/>
      <c r="AD2" s="111"/>
      <c r="AE2" s="109"/>
      <c r="AF2" s="110"/>
      <c r="AG2" s="110"/>
      <c r="AH2" s="110"/>
      <c r="AI2" s="110"/>
      <c r="AJ2" s="111"/>
      <c r="AK2" s="109"/>
      <c r="AL2" s="110"/>
      <c r="AM2" s="111"/>
    </row>
    <row r="3" spans="1:39" ht="30" customHeight="1" x14ac:dyDescent="0.3">
      <c r="A3" s="356"/>
      <c r="B3" s="357"/>
      <c r="C3" s="357"/>
      <c r="D3" s="357"/>
      <c r="E3" s="358"/>
      <c r="F3" s="365" t="s">
        <v>508</v>
      </c>
      <c r="G3" s="359" t="s">
        <v>23</v>
      </c>
      <c r="H3" s="360"/>
      <c r="I3" s="360"/>
      <c r="J3" s="360"/>
      <c r="K3" s="360"/>
      <c r="L3" s="360"/>
      <c r="M3" s="360"/>
      <c r="N3" s="360"/>
      <c r="O3" s="361"/>
      <c r="P3" s="362" t="s">
        <v>98</v>
      </c>
      <c r="Q3" s="363"/>
      <c r="R3" s="364"/>
      <c r="S3" s="359" t="s">
        <v>65</v>
      </c>
      <c r="T3" s="360"/>
      <c r="U3" s="360"/>
      <c r="V3" s="360"/>
      <c r="W3" s="360"/>
      <c r="X3" s="361"/>
      <c r="Y3" s="359" t="s">
        <v>67</v>
      </c>
      <c r="Z3" s="360"/>
      <c r="AA3" s="360"/>
      <c r="AB3" s="360"/>
      <c r="AC3" s="360"/>
      <c r="AD3" s="361"/>
      <c r="AE3" s="359" t="s">
        <v>68</v>
      </c>
      <c r="AF3" s="360"/>
      <c r="AG3" s="360"/>
      <c r="AH3" s="360"/>
      <c r="AI3" s="360"/>
      <c r="AJ3" s="361"/>
      <c r="AK3" s="362" t="s">
        <v>60</v>
      </c>
      <c r="AL3" s="363"/>
      <c r="AM3" s="364"/>
    </row>
    <row r="4" spans="1:39" ht="60" customHeight="1" x14ac:dyDescent="0.3">
      <c r="A4" s="60" t="s">
        <v>15</v>
      </c>
      <c r="B4" s="60" t="s">
        <v>24</v>
      </c>
      <c r="C4" s="60" t="s">
        <v>28</v>
      </c>
      <c r="D4" s="60" t="s">
        <v>29</v>
      </c>
      <c r="E4" s="60" t="s">
        <v>30</v>
      </c>
      <c r="F4" s="366"/>
      <c r="G4" s="6" t="s">
        <v>7</v>
      </c>
      <c r="H4" s="6" t="s">
        <v>100</v>
      </c>
      <c r="I4" s="6" t="s">
        <v>686</v>
      </c>
      <c r="J4" s="6" t="s">
        <v>101</v>
      </c>
      <c r="K4" s="6" t="s">
        <v>688</v>
      </c>
      <c r="L4" s="6" t="s">
        <v>63</v>
      </c>
      <c r="M4" s="6" t="s">
        <v>64</v>
      </c>
      <c r="N4" s="6" t="s">
        <v>99</v>
      </c>
      <c r="O4" s="115" t="s">
        <v>490</v>
      </c>
      <c r="P4" s="6" t="s">
        <v>97</v>
      </c>
      <c r="Q4" s="27" t="s">
        <v>25</v>
      </c>
      <c r="R4" s="6" t="s">
        <v>478</v>
      </c>
      <c r="S4" s="6" t="s">
        <v>66</v>
      </c>
      <c r="T4" s="6" t="s">
        <v>123</v>
      </c>
      <c r="U4" s="6" t="s">
        <v>71</v>
      </c>
      <c r="V4" s="115" t="s">
        <v>678</v>
      </c>
      <c r="W4" s="6" t="s">
        <v>327</v>
      </c>
      <c r="X4" s="6" t="s">
        <v>328</v>
      </c>
      <c r="Y4" s="6" t="s">
        <v>66</v>
      </c>
      <c r="Z4" s="6" t="s">
        <v>123</v>
      </c>
      <c r="AA4" s="6" t="s">
        <v>69</v>
      </c>
      <c r="AB4" s="351" t="s">
        <v>678</v>
      </c>
      <c r="AC4" s="6" t="s">
        <v>327</v>
      </c>
      <c r="AD4" s="6" t="s">
        <v>328</v>
      </c>
      <c r="AE4" s="6" t="s">
        <v>66</v>
      </c>
      <c r="AF4" s="6" t="s">
        <v>123</v>
      </c>
      <c r="AG4" s="6" t="s">
        <v>69</v>
      </c>
      <c r="AH4" s="351" t="s">
        <v>678</v>
      </c>
      <c r="AI4" s="6" t="s">
        <v>327</v>
      </c>
      <c r="AJ4" s="6" t="s">
        <v>328</v>
      </c>
      <c r="AK4" s="6" t="s">
        <v>61</v>
      </c>
      <c r="AL4" s="6" t="s">
        <v>96</v>
      </c>
      <c r="AM4" s="20" t="s">
        <v>62</v>
      </c>
    </row>
    <row r="5" spans="1:39" s="67" customFormat="1" hidden="1" x14ac:dyDescent="0.3">
      <c r="A5" s="66"/>
      <c r="B5" s="66"/>
      <c r="C5" s="66"/>
      <c r="D5" s="66"/>
      <c r="E5" s="66"/>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3"/>
    </row>
    <row r="6" spans="1:39" s="67" customFormat="1" hidden="1" x14ac:dyDescent="0.3">
      <c r="A6" s="66"/>
      <c r="B6" s="66"/>
      <c r="C6" s="66"/>
      <c r="D6" s="66"/>
      <c r="E6" s="66"/>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3"/>
    </row>
    <row r="7" spans="1:39" s="67" customFormat="1" hidden="1" x14ac:dyDescent="0.3">
      <c r="A7" s="66"/>
      <c r="B7" s="66"/>
      <c r="C7" s="66"/>
      <c r="D7" s="66"/>
      <c r="E7" s="66"/>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3"/>
    </row>
    <row r="8" spans="1:39" s="67" customFormat="1" hidden="1" x14ac:dyDescent="0.3">
      <c r="A8" s="66"/>
      <c r="B8" s="66"/>
      <c r="C8" s="66"/>
      <c r="D8" s="66"/>
      <c r="E8" s="66"/>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3"/>
    </row>
    <row r="9" spans="1:39" s="67" customFormat="1" hidden="1" x14ac:dyDescent="0.3">
      <c r="A9" s="66"/>
      <c r="B9" s="66"/>
      <c r="C9" s="66"/>
      <c r="D9" s="66"/>
      <c r="E9" s="66"/>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3"/>
    </row>
    <row r="10" spans="1:39" s="67" customFormat="1" hidden="1" x14ac:dyDescent="0.3">
      <c r="A10" s="66"/>
      <c r="B10" s="66"/>
      <c r="C10" s="66"/>
      <c r="D10" s="66"/>
      <c r="E10" s="66"/>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3"/>
    </row>
    <row r="11" spans="1:39" s="52" customFormat="1" ht="80.099999999999994" customHeight="1" x14ac:dyDescent="0.3">
      <c r="A11" s="60"/>
      <c r="B11" s="60"/>
      <c r="C11" s="60"/>
      <c r="D11" s="60"/>
      <c r="E11" s="60"/>
      <c r="F11" s="294">
        <v>42825</v>
      </c>
      <c r="G11" s="43" t="s">
        <v>559</v>
      </c>
      <c r="H11" s="43" t="s">
        <v>88</v>
      </c>
      <c r="I11" s="209" t="s">
        <v>689</v>
      </c>
      <c r="J11" s="213">
        <v>50000</v>
      </c>
      <c r="K11" s="213">
        <v>22500</v>
      </c>
      <c r="L11" s="48">
        <v>10</v>
      </c>
      <c r="M11" s="48">
        <v>4</v>
      </c>
      <c r="N11" s="48" t="s">
        <v>677</v>
      </c>
      <c r="O11" s="57" t="s">
        <v>560</v>
      </c>
      <c r="P11" s="57">
        <v>7.0000000000000007E-2</v>
      </c>
      <c r="Q11" s="260"/>
      <c r="R11" s="244"/>
      <c r="S11" s="43" t="s">
        <v>561</v>
      </c>
      <c r="T11" s="43" t="s">
        <v>562</v>
      </c>
      <c r="U11" s="213">
        <v>10000</v>
      </c>
      <c r="V11" s="100">
        <v>0</v>
      </c>
      <c r="W11" s="48">
        <v>3</v>
      </c>
      <c r="X11" s="48">
        <v>2</v>
      </c>
      <c r="Y11" s="11" t="s">
        <v>563</v>
      </c>
      <c r="Z11" s="11" t="s">
        <v>562</v>
      </c>
      <c r="AA11" s="11"/>
      <c r="AB11" s="100">
        <v>0</v>
      </c>
      <c r="AC11" s="13">
        <v>3</v>
      </c>
      <c r="AD11" s="13">
        <v>2</v>
      </c>
      <c r="AE11" s="11"/>
      <c r="AF11" s="11"/>
      <c r="AG11" s="25"/>
      <c r="AH11" s="100"/>
      <c r="AI11" s="13"/>
      <c r="AJ11" s="13"/>
      <c r="AK11" s="48" t="s">
        <v>564</v>
      </c>
      <c r="AL11" s="48" t="s">
        <v>561</v>
      </c>
      <c r="AM11" s="48" t="s">
        <v>565</v>
      </c>
    </row>
  </sheetData>
  <sheetProtection selectLockedCells="1"/>
  <mergeCells count="8">
    <mergeCell ref="A3:E3"/>
    <mergeCell ref="G3:O3"/>
    <mergeCell ref="AK3:AM3"/>
    <mergeCell ref="P3:R3"/>
    <mergeCell ref="Y3:AD3"/>
    <mergeCell ref="S3:X3"/>
    <mergeCell ref="AE3:AJ3"/>
    <mergeCell ref="F3:F4"/>
  </mergeCells>
  <phoneticPr fontId="1" type="noConversion"/>
  <dataValidations count="7">
    <dataValidation type="decimal" allowBlank="1" showInputMessage="1" showErrorMessage="1" error="숫자로 입력" sqref="L11:M11">
      <formula1>0.1</formula1>
      <formula2>99</formula2>
    </dataValidation>
    <dataValidation type="whole" allowBlank="1" showInputMessage="1" showErrorMessage="1" error="숫자로 입력" sqref="J11:K11">
      <formula1>0</formula1>
      <formula2>9000000</formula2>
    </dataValidation>
    <dataValidation type="decimal" allowBlank="1" showInputMessage="1" showErrorMessage="1" error="%로 입력" sqref="P11">
      <formula1>0</formula1>
      <formula2>99.9</formula2>
    </dataValidation>
    <dataValidation type="decimal" allowBlank="1" showInputMessage="1" showErrorMessage="1" error="숫자로 입력" sqref="AG11:AH11 U11:V11 AA11:AB11">
      <formula1>0</formula1>
      <formula2>1000000</formula2>
    </dataValidation>
    <dataValidation allowBlank="1" showInputMessage="1" showErrorMessage="1" error="숫자로 입력" sqref="Z11 T11"/>
    <dataValidation type="list" allowBlank="1" showInputMessage="1" showErrorMessage="1" error="목록에서 선택" sqref="H11">
      <formula1>펀드법적유형</formula1>
    </dataValidation>
    <dataValidation type="date" allowBlank="1" showInputMessage="1" showErrorMessage="1" error="연월일을 입력" sqref="F11">
      <formula1>1</formula1>
      <formula2>2958101</formula2>
    </dataValidation>
  </dataValidations>
  <pageMargins left="0.19685039370078741" right="0.19685039370078741" top="1.1023622047244095" bottom="0.19685039370078741" header="0.78740157480314965" footer="0.19685039370078741"/>
  <pageSetup paperSize="9" scale="50" orientation="landscape" r:id="rId1"/>
  <headerFooter>
    <oddHeader>&amp;L&amp;"-,굵게"&amp;18 1.1. 제안펀드 &amp;R
(단위 :  백만원, %, 년, 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955"/>
  <sheetViews>
    <sheetView showGridLines="0" topLeftCell="D4" zoomScale="85" zoomScaleNormal="85" zoomScaleSheetLayoutView="85" workbookViewId="0">
      <selection activeCell="I15" sqref="I15"/>
    </sheetView>
  </sheetViews>
  <sheetFormatPr defaultColWidth="9" defaultRowHeight="13.5" x14ac:dyDescent="0.3"/>
  <cols>
    <col min="1" max="3" width="12.75" style="2" hidden="1" customWidth="1"/>
    <col min="4" max="4" width="18.125" style="2" bestFit="1" customWidth="1"/>
    <col min="5" max="5" width="19.375" style="2" bestFit="1" customWidth="1"/>
    <col min="6" max="6" width="12.625" style="2" bestFit="1" customWidth="1"/>
    <col min="7" max="7" width="15.625" style="2" customWidth="1"/>
    <col min="8" max="8" width="7.25" style="2" bestFit="1" customWidth="1"/>
    <col min="9" max="9" width="8.75" style="2" bestFit="1" customWidth="1"/>
    <col min="10" max="11" width="8.125" style="2" bestFit="1" customWidth="1"/>
    <col min="12" max="13" width="7.75" style="2" bestFit="1" customWidth="1"/>
    <col min="14" max="14" width="14.875" style="2" customWidth="1"/>
    <col min="15" max="15" width="11.375" style="2" customWidth="1"/>
    <col min="16" max="17" width="18.375" style="2" customWidth="1"/>
    <col min="18" max="18" width="14.75" style="2" customWidth="1"/>
    <col min="19" max="58" width="9" style="2"/>
    <col min="59" max="59" width="5.5" style="2" customWidth="1"/>
    <col min="60" max="60" width="4.875" style="2" customWidth="1"/>
    <col min="61" max="61" width="9" style="2"/>
    <col min="62" max="63" width="5" style="2" customWidth="1"/>
    <col min="64" max="16384" width="9" style="2"/>
  </cols>
  <sheetData>
    <row r="1" spans="1:23" hidden="1" x14ac:dyDescent="0.3">
      <c r="A1" s="118" t="s">
        <v>135</v>
      </c>
      <c r="B1" s="118" t="s">
        <v>136</v>
      </c>
      <c r="C1" s="118" t="s">
        <v>169</v>
      </c>
      <c r="D1" s="119" t="s">
        <v>170</v>
      </c>
      <c r="E1" s="119" t="s">
        <v>171</v>
      </c>
      <c r="F1" s="119" t="s">
        <v>175</v>
      </c>
      <c r="G1" s="119" t="s">
        <v>174</v>
      </c>
      <c r="H1" s="119" t="s">
        <v>512</v>
      </c>
      <c r="I1" s="119" t="s">
        <v>518</v>
      </c>
      <c r="J1" s="119" t="s">
        <v>513</v>
      </c>
      <c r="K1" s="119" t="s">
        <v>519</v>
      </c>
      <c r="L1" s="119" t="s">
        <v>514</v>
      </c>
      <c r="M1" s="119" t="s">
        <v>520</v>
      </c>
      <c r="N1" s="119" t="s">
        <v>329</v>
      </c>
      <c r="O1" s="119" t="s">
        <v>173</v>
      </c>
      <c r="P1" s="119" t="s">
        <v>172</v>
      </c>
      <c r="Q1" s="119" t="s">
        <v>521</v>
      </c>
    </row>
    <row r="2" spans="1:23" ht="13.5" hidden="1" customHeight="1" x14ac:dyDescent="0.3">
      <c r="A2" s="62"/>
      <c r="B2" s="62"/>
      <c r="C2" s="62"/>
      <c r="D2" s="115"/>
      <c r="E2" s="115"/>
      <c r="F2" s="115"/>
      <c r="G2" s="115"/>
      <c r="H2" s="115"/>
      <c r="I2" s="115"/>
      <c r="J2" s="115"/>
      <c r="K2" s="115"/>
      <c r="L2" s="115"/>
      <c r="M2" s="115"/>
      <c r="N2" s="115"/>
      <c r="O2" s="115"/>
      <c r="P2" s="115"/>
      <c r="Q2" s="296"/>
    </row>
    <row r="3" spans="1:23" hidden="1" x14ac:dyDescent="0.3">
      <c r="A3" s="61"/>
      <c r="B3" s="61"/>
      <c r="C3" s="62"/>
      <c r="D3" s="1"/>
      <c r="E3" s="1"/>
      <c r="F3" s="1"/>
      <c r="G3" s="1"/>
      <c r="H3" s="1"/>
      <c r="I3" s="99"/>
      <c r="J3" s="1"/>
      <c r="K3" s="99"/>
      <c r="L3" s="1"/>
      <c r="M3" s="99"/>
      <c r="N3" s="99"/>
      <c r="O3" s="1"/>
      <c r="P3" s="1"/>
      <c r="Q3" s="1"/>
    </row>
    <row r="4" spans="1:23" x14ac:dyDescent="0.3">
      <c r="A4" s="61" t="s">
        <v>15</v>
      </c>
      <c r="B4" s="61" t="s">
        <v>24</v>
      </c>
      <c r="C4" s="62" t="s">
        <v>124</v>
      </c>
      <c r="D4" s="367" t="s">
        <v>26</v>
      </c>
      <c r="E4" s="367" t="s">
        <v>27</v>
      </c>
      <c r="F4" s="367" t="s">
        <v>70</v>
      </c>
      <c r="G4" s="367" t="s">
        <v>72</v>
      </c>
      <c r="H4" s="373" t="s">
        <v>515</v>
      </c>
      <c r="I4" s="373"/>
      <c r="J4" s="373"/>
      <c r="K4" s="373"/>
      <c r="L4" s="373"/>
      <c r="M4" s="373"/>
      <c r="N4" s="367" t="s">
        <v>679</v>
      </c>
      <c r="O4" s="367" t="s">
        <v>73</v>
      </c>
      <c r="P4" s="367" t="s">
        <v>2</v>
      </c>
      <c r="Q4" s="367" t="s">
        <v>2</v>
      </c>
      <c r="W4" s="256"/>
    </row>
    <row r="5" spans="1:23" x14ac:dyDescent="0.3">
      <c r="A5" s="62"/>
      <c r="B5" s="62"/>
      <c r="C5" s="62"/>
      <c r="D5" s="368"/>
      <c r="E5" s="368"/>
      <c r="F5" s="368"/>
      <c r="G5" s="368"/>
      <c r="H5" s="373" t="s">
        <v>509</v>
      </c>
      <c r="I5" s="373"/>
      <c r="J5" s="373" t="s">
        <v>511</v>
      </c>
      <c r="K5" s="373"/>
      <c r="L5" s="373" t="s">
        <v>510</v>
      </c>
      <c r="M5" s="373"/>
      <c r="N5" s="368"/>
      <c r="O5" s="368"/>
      <c r="P5" s="368"/>
      <c r="Q5" s="368"/>
    </row>
    <row r="6" spans="1:23" x14ac:dyDescent="0.3">
      <c r="A6" s="62"/>
      <c r="B6" s="62"/>
      <c r="C6" s="62"/>
      <c r="D6" s="369"/>
      <c r="E6" s="369"/>
      <c r="F6" s="369"/>
      <c r="G6" s="369"/>
      <c r="H6" s="115" t="s">
        <v>516</v>
      </c>
      <c r="I6" s="115" t="s">
        <v>517</v>
      </c>
      <c r="J6" s="115" t="s">
        <v>516</v>
      </c>
      <c r="K6" s="115" t="s">
        <v>517</v>
      </c>
      <c r="L6" s="115" t="s">
        <v>516</v>
      </c>
      <c r="M6" s="115" t="s">
        <v>517</v>
      </c>
      <c r="N6" s="369"/>
      <c r="O6" s="369"/>
      <c r="P6" s="369"/>
      <c r="Q6" s="369"/>
    </row>
    <row r="7" spans="1:23" ht="13.5" hidden="1" customHeight="1" x14ac:dyDescent="0.3">
      <c r="A7" s="62"/>
      <c r="B7" s="62"/>
      <c r="C7" s="62"/>
      <c r="D7" s="115"/>
      <c r="E7" s="115"/>
      <c r="F7" s="115"/>
      <c r="G7" s="115"/>
      <c r="H7" s="115"/>
      <c r="I7" s="115"/>
      <c r="J7" s="115"/>
      <c r="K7" s="115"/>
      <c r="L7" s="115"/>
      <c r="M7" s="115"/>
      <c r="N7" s="115"/>
      <c r="O7" s="115"/>
      <c r="P7" s="115"/>
      <c r="Q7" s="296"/>
    </row>
    <row r="8" spans="1:23" ht="13.5" hidden="1" customHeight="1" x14ac:dyDescent="0.3">
      <c r="A8" s="62"/>
      <c r="B8" s="62"/>
      <c r="C8" s="62"/>
      <c r="D8" s="115"/>
      <c r="E8" s="115"/>
      <c r="F8" s="115"/>
      <c r="G8" s="115"/>
      <c r="H8" s="115"/>
      <c r="I8" s="115"/>
      <c r="J8" s="115"/>
      <c r="K8" s="115"/>
      <c r="L8" s="115"/>
      <c r="M8" s="115"/>
      <c r="N8" s="115"/>
      <c r="O8" s="115"/>
      <c r="P8" s="115"/>
      <c r="Q8" s="296"/>
    </row>
    <row r="9" spans="1:23" ht="13.5" hidden="1" customHeight="1" x14ac:dyDescent="0.3">
      <c r="A9" s="62"/>
      <c r="B9" s="62"/>
      <c r="C9" s="62"/>
      <c r="D9" s="115"/>
      <c r="E9" s="115"/>
      <c r="F9" s="115"/>
      <c r="G9" s="115"/>
      <c r="H9" s="115"/>
      <c r="I9" s="115"/>
      <c r="J9" s="115"/>
      <c r="K9" s="115"/>
      <c r="L9" s="115"/>
      <c r="M9" s="115"/>
      <c r="N9" s="115"/>
      <c r="O9" s="115"/>
      <c r="P9" s="115"/>
      <c r="Q9" s="296"/>
    </row>
    <row r="10" spans="1:23" ht="13.5" hidden="1" customHeight="1" x14ac:dyDescent="0.3">
      <c r="A10" s="62"/>
      <c r="B10" s="62"/>
      <c r="C10" s="62"/>
      <c r="D10" s="115"/>
      <c r="E10" s="115"/>
      <c r="F10" s="115"/>
      <c r="G10" s="115"/>
      <c r="H10" s="115"/>
      <c r="I10" s="115"/>
      <c r="J10" s="115"/>
      <c r="K10" s="115"/>
      <c r="L10" s="115"/>
      <c r="M10" s="115"/>
      <c r="N10" s="115"/>
      <c r="O10" s="115"/>
      <c r="P10" s="115"/>
      <c r="Q10" s="296"/>
    </row>
    <row r="11" spans="1:23" x14ac:dyDescent="0.3">
      <c r="A11" s="63"/>
      <c r="B11" s="63"/>
      <c r="C11" s="64"/>
      <c r="D11" s="345" t="s">
        <v>687</v>
      </c>
      <c r="E11" s="345" t="s">
        <v>687</v>
      </c>
      <c r="F11" s="346" t="s">
        <v>526</v>
      </c>
      <c r="G11" s="347">
        <v>12500</v>
      </c>
      <c r="H11" s="348"/>
      <c r="I11" s="178"/>
      <c r="J11" s="191">
        <f>G11/$G$51</f>
        <v>0.25</v>
      </c>
      <c r="K11" s="178">
        <f>IF(OR(ISBLANK(J11),0),"",$G$51*J11)</f>
        <v>12500</v>
      </c>
      <c r="L11" s="191"/>
      <c r="M11" s="178"/>
      <c r="N11" s="191"/>
      <c r="O11" s="178" t="str">
        <f>IF(OR(ISBLANK(N11),0),"",$G$51*N11)</f>
        <v/>
      </c>
      <c r="P11" s="295"/>
      <c r="Q11" s="295"/>
    </row>
    <row r="12" spans="1:23" x14ac:dyDescent="0.3">
      <c r="A12" s="64"/>
      <c r="B12" s="64"/>
      <c r="C12" s="64"/>
      <c r="D12" s="349" t="s">
        <v>687</v>
      </c>
      <c r="E12" s="345" t="s">
        <v>690</v>
      </c>
      <c r="F12" s="225" t="s">
        <v>526</v>
      </c>
      <c r="G12" s="347">
        <v>2500</v>
      </c>
      <c r="H12" s="348"/>
      <c r="I12" s="178"/>
      <c r="J12" s="191"/>
      <c r="K12" s="178"/>
      <c r="L12" s="191">
        <f>G12/$G$51</f>
        <v>0.05</v>
      </c>
      <c r="M12" s="178">
        <f>IF(OR(ISBLANK(L12),0),"",$G$51*L12)</f>
        <v>2500</v>
      </c>
      <c r="N12" s="191"/>
      <c r="O12" s="178" t="str">
        <f t="shared" ref="O12:O50" si="0">IF(OR(ISBLANK(N12),0),"",$G$51*N12)</f>
        <v/>
      </c>
      <c r="P12" s="56"/>
      <c r="Q12" s="56"/>
    </row>
    <row r="13" spans="1:23" x14ac:dyDescent="0.3">
      <c r="A13" s="64"/>
      <c r="B13" s="64"/>
      <c r="C13" s="64"/>
      <c r="D13" s="349" t="s">
        <v>674</v>
      </c>
      <c r="E13" s="349" t="s">
        <v>675</v>
      </c>
      <c r="F13" s="225" t="s">
        <v>526</v>
      </c>
      <c r="G13" s="347">
        <v>2500</v>
      </c>
      <c r="H13" s="348"/>
      <c r="I13" s="178"/>
      <c r="J13" s="191"/>
      <c r="K13" s="178"/>
      <c r="L13" s="191">
        <f>G13/$G$51</f>
        <v>0.05</v>
      </c>
      <c r="M13" s="178">
        <f>IF(OR(ISBLANK(L13),0),"",$G$51*L13)</f>
        <v>2500</v>
      </c>
      <c r="N13" s="191"/>
      <c r="O13" s="178" t="str">
        <f t="shared" si="0"/>
        <v/>
      </c>
      <c r="P13" s="56"/>
      <c r="Q13" s="56"/>
    </row>
    <row r="14" spans="1:23" x14ac:dyDescent="0.3">
      <c r="A14" s="64"/>
      <c r="B14" s="64"/>
      <c r="C14" s="64"/>
      <c r="D14" s="349" t="s">
        <v>674</v>
      </c>
      <c r="E14" s="349" t="s">
        <v>676</v>
      </c>
      <c r="F14" s="225" t="s">
        <v>526</v>
      </c>
      <c r="G14" s="347">
        <v>5000</v>
      </c>
      <c r="H14" s="348"/>
      <c r="I14" s="178"/>
      <c r="J14" s="191">
        <f>G14/$G$51</f>
        <v>0.1</v>
      </c>
      <c r="K14" s="178">
        <f t="shared" ref="K14:K50" si="1">IF(OR(ISBLANK(J14),0),"",$G$51*J14)</f>
        <v>5000</v>
      </c>
      <c r="L14" s="191"/>
      <c r="M14" s="178" t="str">
        <f t="shared" ref="M14:M50" si="2">IF(OR(ISBLANK(L14),0),"",$G$51*L14)</f>
        <v/>
      </c>
      <c r="N14" s="191"/>
      <c r="O14" s="178" t="str">
        <f t="shared" si="0"/>
        <v/>
      </c>
      <c r="P14" s="56"/>
      <c r="Q14" s="56"/>
    </row>
    <row r="15" spans="1:23" x14ac:dyDescent="0.3">
      <c r="A15" s="64"/>
      <c r="B15" s="64"/>
      <c r="C15" s="64"/>
      <c r="D15" s="349" t="s">
        <v>653</v>
      </c>
      <c r="E15" s="349" t="s">
        <v>680</v>
      </c>
      <c r="F15" s="225" t="s">
        <v>31</v>
      </c>
      <c r="G15" s="347">
        <v>1000</v>
      </c>
      <c r="H15" s="348"/>
      <c r="I15" s="178" t="str">
        <f>IF(OR(ISBLANK(H15),0),"",$G$51*H15)</f>
        <v/>
      </c>
      <c r="J15" s="191"/>
      <c r="K15" s="178" t="str">
        <f t="shared" si="1"/>
        <v/>
      </c>
      <c r="L15" s="191">
        <f>G15/$G$51</f>
        <v>0.02</v>
      </c>
      <c r="M15" s="178">
        <f t="shared" si="2"/>
        <v>1000</v>
      </c>
      <c r="N15" s="191"/>
      <c r="O15" s="178" t="str">
        <f t="shared" si="0"/>
        <v/>
      </c>
      <c r="P15" s="56"/>
      <c r="Q15" s="56"/>
    </row>
    <row r="16" spans="1:23" x14ac:dyDescent="0.3">
      <c r="A16" s="64"/>
      <c r="B16" s="64"/>
      <c r="C16" s="64"/>
      <c r="D16" s="188" t="s">
        <v>34</v>
      </c>
      <c r="E16" s="188" t="s">
        <v>684</v>
      </c>
      <c r="F16" s="46" t="s">
        <v>526</v>
      </c>
      <c r="G16" s="189">
        <v>600</v>
      </c>
      <c r="H16" s="348">
        <f>G16/$G$51</f>
        <v>1.2E-2</v>
      </c>
      <c r="I16" s="178">
        <f t="shared" ref="I16:I19" si="3">IF(OR(ISBLANK(H16),0),"",$G$51*H16)</f>
        <v>600</v>
      </c>
      <c r="J16" s="191"/>
      <c r="K16" s="178" t="str">
        <f t="shared" si="1"/>
        <v/>
      </c>
      <c r="L16" s="191"/>
      <c r="M16" s="178" t="str">
        <f t="shared" si="2"/>
        <v/>
      </c>
      <c r="N16" s="191"/>
      <c r="O16" s="178" t="str">
        <f t="shared" si="0"/>
        <v/>
      </c>
      <c r="P16" s="56"/>
      <c r="Q16" s="56"/>
    </row>
    <row r="17" spans="1:17" x14ac:dyDescent="0.3">
      <c r="A17" s="64"/>
      <c r="B17" s="64"/>
      <c r="C17" s="64"/>
      <c r="D17" s="188" t="s">
        <v>34</v>
      </c>
      <c r="E17" s="188" t="s">
        <v>685</v>
      </c>
      <c r="F17" s="46" t="s">
        <v>526</v>
      </c>
      <c r="G17" s="189">
        <v>400</v>
      </c>
      <c r="H17" s="348">
        <f>G17/$G$51</f>
        <v>8.0000000000000002E-3</v>
      </c>
      <c r="I17" s="178">
        <f t="shared" si="3"/>
        <v>400</v>
      </c>
      <c r="J17" s="191"/>
      <c r="K17" s="178" t="str">
        <f t="shared" si="1"/>
        <v/>
      </c>
      <c r="L17" s="191"/>
      <c r="M17" s="178" t="str">
        <f t="shared" si="2"/>
        <v/>
      </c>
      <c r="N17" s="191"/>
      <c r="O17" s="178" t="str">
        <f t="shared" si="0"/>
        <v/>
      </c>
      <c r="P17" s="56"/>
      <c r="Q17" s="56"/>
    </row>
    <row r="18" spans="1:17" x14ac:dyDescent="0.3">
      <c r="A18" s="64"/>
      <c r="B18" s="64"/>
      <c r="C18" s="64"/>
      <c r="D18" s="188" t="s">
        <v>32</v>
      </c>
      <c r="E18" s="188" t="s">
        <v>681</v>
      </c>
      <c r="F18" s="46" t="s">
        <v>526</v>
      </c>
      <c r="G18" s="189">
        <v>16000</v>
      </c>
      <c r="H18" s="348">
        <f t="shared" ref="H18:H19" si="4">G18/$G$51</f>
        <v>0.32</v>
      </c>
      <c r="I18" s="178">
        <f t="shared" si="3"/>
        <v>16000</v>
      </c>
      <c r="J18" s="191"/>
      <c r="K18" s="178" t="str">
        <f t="shared" si="1"/>
        <v/>
      </c>
      <c r="L18" s="191"/>
      <c r="M18" s="178" t="str">
        <f t="shared" si="2"/>
        <v/>
      </c>
      <c r="N18" s="191"/>
      <c r="O18" s="178" t="str">
        <f t="shared" si="0"/>
        <v/>
      </c>
      <c r="P18" s="56"/>
      <c r="Q18" s="56"/>
    </row>
    <row r="19" spans="1:17" x14ac:dyDescent="0.3">
      <c r="A19" s="64"/>
      <c r="B19" s="64"/>
      <c r="C19" s="64"/>
      <c r="D19" s="188" t="s">
        <v>33</v>
      </c>
      <c r="E19" s="188" t="s">
        <v>682</v>
      </c>
      <c r="F19" s="46" t="s">
        <v>526</v>
      </c>
      <c r="G19" s="189">
        <v>9500</v>
      </c>
      <c r="H19" s="348">
        <f t="shared" si="4"/>
        <v>0.19</v>
      </c>
      <c r="I19" s="178">
        <f t="shared" si="3"/>
        <v>9500</v>
      </c>
      <c r="J19" s="191"/>
      <c r="K19" s="178" t="str">
        <f t="shared" si="1"/>
        <v/>
      </c>
      <c r="L19" s="191"/>
      <c r="M19" s="178" t="str">
        <f t="shared" si="2"/>
        <v/>
      </c>
      <c r="N19" s="191"/>
      <c r="O19" s="178" t="str">
        <f t="shared" si="0"/>
        <v/>
      </c>
      <c r="P19" s="56"/>
      <c r="Q19" s="56"/>
    </row>
    <row r="20" spans="1:17" x14ac:dyDescent="0.3">
      <c r="A20" s="64"/>
      <c r="B20" s="64"/>
      <c r="C20" s="64"/>
      <c r="D20" s="188"/>
      <c r="E20" s="188"/>
      <c r="F20" s="46"/>
      <c r="G20" s="189"/>
      <c r="H20" s="191"/>
      <c r="I20" s="178" t="str">
        <f t="shared" ref="I20:I50" si="5">IF(OR(ISBLANK(H20),0),"",$G$51*H20)</f>
        <v/>
      </c>
      <c r="J20" s="191"/>
      <c r="K20" s="178" t="str">
        <f t="shared" si="1"/>
        <v/>
      </c>
      <c r="L20" s="191"/>
      <c r="M20" s="178" t="str">
        <f t="shared" si="2"/>
        <v/>
      </c>
      <c r="N20" s="191"/>
      <c r="O20" s="178" t="str">
        <f t="shared" si="0"/>
        <v/>
      </c>
      <c r="P20" s="56"/>
      <c r="Q20" s="56"/>
    </row>
    <row r="21" spans="1:17" x14ac:dyDescent="0.3">
      <c r="A21" s="64"/>
      <c r="B21" s="64"/>
      <c r="C21" s="64"/>
      <c r="D21" s="188"/>
      <c r="E21" s="188"/>
      <c r="F21" s="46"/>
      <c r="G21" s="189"/>
      <c r="H21" s="191"/>
      <c r="I21" s="178" t="str">
        <f t="shared" si="5"/>
        <v/>
      </c>
      <c r="J21" s="191"/>
      <c r="K21" s="178" t="str">
        <f t="shared" si="1"/>
        <v/>
      </c>
      <c r="L21" s="191"/>
      <c r="M21" s="178" t="str">
        <f t="shared" si="2"/>
        <v/>
      </c>
      <c r="N21" s="191"/>
      <c r="O21" s="178" t="str">
        <f t="shared" si="0"/>
        <v/>
      </c>
      <c r="P21" s="56"/>
      <c r="Q21" s="56"/>
    </row>
    <row r="22" spans="1:17" x14ac:dyDescent="0.3">
      <c r="A22" s="64"/>
      <c r="B22" s="64"/>
      <c r="C22" s="64"/>
      <c r="D22" s="188"/>
      <c r="E22" s="188"/>
      <c r="F22" s="46"/>
      <c r="G22" s="189"/>
      <c r="H22" s="191"/>
      <c r="I22" s="178" t="str">
        <f t="shared" si="5"/>
        <v/>
      </c>
      <c r="J22" s="191"/>
      <c r="K22" s="178" t="str">
        <f t="shared" si="1"/>
        <v/>
      </c>
      <c r="L22" s="191"/>
      <c r="M22" s="178" t="str">
        <f t="shared" si="2"/>
        <v/>
      </c>
      <c r="N22" s="191"/>
      <c r="O22" s="178" t="str">
        <f t="shared" si="0"/>
        <v/>
      </c>
      <c r="P22" s="56"/>
      <c r="Q22" s="56"/>
    </row>
    <row r="23" spans="1:17" x14ac:dyDescent="0.3">
      <c r="A23" s="64"/>
      <c r="B23" s="64"/>
      <c r="C23" s="64"/>
      <c r="D23" s="188"/>
      <c r="E23" s="188"/>
      <c r="F23" s="46"/>
      <c r="G23" s="189"/>
      <c r="H23" s="191"/>
      <c r="I23" s="178" t="str">
        <f t="shared" si="5"/>
        <v/>
      </c>
      <c r="J23" s="191"/>
      <c r="K23" s="178" t="str">
        <f t="shared" si="1"/>
        <v/>
      </c>
      <c r="L23" s="191"/>
      <c r="M23" s="178" t="str">
        <f t="shared" si="2"/>
        <v/>
      </c>
      <c r="N23" s="191"/>
      <c r="O23" s="178" t="str">
        <f t="shared" si="0"/>
        <v/>
      </c>
      <c r="P23" s="56"/>
      <c r="Q23" s="56"/>
    </row>
    <row r="24" spans="1:17" x14ac:dyDescent="0.3">
      <c r="A24" s="64"/>
      <c r="B24" s="64"/>
      <c r="C24" s="64"/>
      <c r="D24" s="188"/>
      <c r="E24" s="188"/>
      <c r="F24" s="46"/>
      <c r="G24" s="189"/>
      <c r="H24" s="191"/>
      <c r="I24" s="178" t="str">
        <f t="shared" si="5"/>
        <v/>
      </c>
      <c r="J24" s="191"/>
      <c r="K24" s="178" t="str">
        <f t="shared" si="1"/>
        <v/>
      </c>
      <c r="L24" s="191"/>
      <c r="M24" s="178" t="str">
        <f t="shared" si="2"/>
        <v/>
      </c>
      <c r="N24" s="191"/>
      <c r="O24" s="178" t="str">
        <f t="shared" si="0"/>
        <v/>
      </c>
      <c r="P24" s="56"/>
      <c r="Q24" s="56"/>
    </row>
    <row r="25" spans="1:17" x14ac:dyDescent="0.3">
      <c r="A25" s="64"/>
      <c r="B25" s="64"/>
      <c r="C25" s="64"/>
      <c r="D25" s="188"/>
      <c r="E25" s="188"/>
      <c r="F25" s="46"/>
      <c r="G25" s="189"/>
      <c r="H25" s="191"/>
      <c r="I25" s="178" t="str">
        <f t="shared" si="5"/>
        <v/>
      </c>
      <c r="J25" s="191"/>
      <c r="K25" s="178" t="str">
        <f t="shared" si="1"/>
        <v/>
      </c>
      <c r="L25" s="191"/>
      <c r="M25" s="178" t="str">
        <f t="shared" si="2"/>
        <v/>
      </c>
      <c r="N25" s="191"/>
      <c r="O25" s="178" t="str">
        <f t="shared" si="0"/>
        <v/>
      </c>
      <c r="P25" s="56"/>
      <c r="Q25" s="56"/>
    </row>
    <row r="26" spans="1:17" x14ac:dyDescent="0.3">
      <c r="A26" s="64"/>
      <c r="B26" s="64"/>
      <c r="C26" s="64"/>
      <c r="D26" s="188"/>
      <c r="E26" s="188"/>
      <c r="F26" s="46"/>
      <c r="G26" s="189"/>
      <c r="H26" s="191"/>
      <c r="I26" s="178" t="str">
        <f t="shared" si="5"/>
        <v/>
      </c>
      <c r="J26" s="191"/>
      <c r="K26" s="178" t="str">
        <f t="shared" si="1"/>
        <v/>
      </c>
      <c r="L26" s="191"/>
      <c r="M26" s="178" t="str">
        <f t="shared" si="2"/>
        <v/>
      </c>
      <c r="N26" s="191"/>
      <c r="O26" s="178" t="str">
        <f t="shared" si="0"/>
        <v/>
      </c>
      <c r="P26" s="56"/>
      <c r="Q26" s="56"/>
    </row>
    <row r="27" spans="1:17" x14ac:dyDescent="0.3">
      <c r="A27" s="64"/>
      <c r="B27" s="64"/>
      <c r="C27" s="64"/>
      <c r="D27" s="188"/>
      <c r="E27" s="188"/>
      <c r="F27" s="46"/>
      <c r="G27" s="189"/>
      <c r="H27" s="191"/>
      <c r="I27" s="178" t="str">
        <f t="shared" si="5"/>
        <v/>
      </c>
      <c r="J27" s="191"/>
      <c r="K27" s="178" t="str">
        <f t="shared" si="1"/>
        <v/>
      </c>
      <c r="L27" s="191"/>
      <c r="M27" s="178" t="str">
        <f t="shared" si="2"/>
        <v/>
      </c>
      <c r="N27" s="191"/>
      <c r="O27" s="178" t="str">
        <f t="shared" si="0"/>
        <v/>
      </c>
      <c r="P27" s="56"/>
      <c r="Q27" s="56"/>
    </row>
    <row r="28" spans="1:17" x14ac:dyDescent="0.3">
      <c r="A28" s="64"/>
      <c r="B28" s="64"/>
      <c r="C28" s="64"/>
      <c r="D28" s="188"/>
      <c r="E28" s="188"/>
      <c r="F28" s="46"/>
      <c r="G28" s="189"/>
      <c r="H28" s="191"/>
      <c r="I28" s="178" t="str">
        <f t="shared" si="5"/>
        <v/>
      </c>
      <c r="J28" s="191"/>
      <c r="K28" s="178" t="str">
        <f t="shared" si="1"/>
        <v/>
      </c>
      <c r="L28" s="191"/>
      <c r="M28" s="178" t="str">
        <f t="shared" si="2"/>
        <v/>
      </c>
      <c r="N28" s="191"/>
      <c r="O28" s="178" t="str">
        <f t="shared" si="0"/>
        <v/>
      </c>
      <c r="P28" s="56"/>
      <c r="Q28" s="56"/>
    </row>
    <row r="29" spans="1:17" x14ac:dyDescent="0.3">
      <c r="A29" s="64"/>
      <c r="B29" s="64"/>
      <c r="C29" s="64"/>
      <c r="D29" s="188"/>
      <c r="E29" s="188"/>
      <c r="F29" s="46"/>
      <c r="G29" s="189"/>
      <c r="H29" s="191"/>
      <c r="I29" s="178" t="str">
        <f t="shared" si="5"/>
        <v/>
      </c>
      <c r="J29" s="191"/>
      <c r="K29" s="178" t="str">
        <f t="shared" si="1"/>
        <v/>
      </c>
      <c r="L29" s="191"/>
      <c r="M29" s="178" t="str">
        <f t="shared" si="2"/>
        <v/>
      </c>
      <c r="N29" s="191"/>
      <c r="O29" s="178" t="str">
        <f t="shared" si="0"/>
        <v/>
      </c>
      <c r="P29" s="56"/>
      <c r="Q29" s="56"/>
    </row>
    <row r="30" spans="1:17" x14ac:dyDescent="0.3">
      <c r="A30" s="64"/>
      <c r="B30" s="64"/>
      <c r="C30" s="64"/>
      <c r="D30" s="188"/>
      <c r="E30" s="188"/>
      <c r="F30" s="46"/>
      <c r="G30" s="189"/>
      <c r="H30" s="191"/>
      <c r="I30" s="178" t="str">
        <f t="shared" si="5"/>
        <v/>
      </c>
      <c r="J30" s="191"/>
      <c r="K30" s="178" t="str">
        <f t="shared" si="1"/>
        <v/>
      </c>
      <c r="L30" s="191"/>
      <c r="M30" s="178" t="str">
        <f t="shared" si="2"/>
        <v/>
      </c>
      <c r="N30" s="191"/>
      <c r="O30" s="178" t="str">
        <f t="shared" si="0"/>
        <v/>
      </c>
      <c r="P30" s="56"/>
      <c r="Q30" s="56"/>
    </row>
    <row r="31" spans="1:17" x14ac:dyDescent="0.3">
      <c r="A31" s="64"/>
      <c r="B31" s="64"/>
      <c r="C31" s="64"/>
      <c r="D31" s="188"/>
      <c r="E31" s="188"/>
      <c r="F31" s="46"/>
      <c r="G31" s="189"/>
      <c r="H31" s="191"/>
      <c r="I31" s="178" t="str">
        <f t="shared" si="5"/>
        <v/>
      </c>
      <c r="J31" s="191"/>
      <c r="K31" s="178" t="str">
        <f t="shared" si="1"/>
        <v/>
      </c>
      <c r="L31" s="191"/>
      <c r="M31" s="178" t="str">
        <f t="shared" si="2"/>
        <v/>
      </c>
      <c r="N31" s="191"/>
      <c r="O31" s="178" t="str">
        <f t="shared" si="0"/>
        <v/>
      </c>
      <c r="P31" s="56"/>
      <c r="Q31" s="56"/>
    </row>
    <row r="32" spans="1:17" x14ac:dyDescent="0.3">
      <c r="A32" s="64"/>
      <c r="B32" s="64"/>
      <c r="C32" s="64"/>
      <c r="D32" s="188"/>
      <c r="E32" s="188"/>
      <c r="F32" s="46"/>
      <c r="G32" s="189"/>
      <c r="H32" s="191"/>
      <c r="I32" s="178" t="str">
        <f t="shared" si="5"/>
        <v/>
      </c>
      <c r="J32" s="191"/>
      <c r="K32" s="178" t="str">
        <f t="shared" si="1"/>
        <v/>
      </c>
      <c r="L32" s="191"/>
      <c r="M32" s="178" t="str">
        <f t="shared" si="2"/>
        <v/>
      </c>
      <c r="N32" s="191"/>
      <c r="O32" s="178" t="str">
        <f t="shared" si="0"/>
        <v/>
      </c>
      <c r="P32" s="56"/>
      <c r="Q32" s="56"/>
    </row>
    <row r="33" spans="1:17" x14ac:dyDescent="0.3">
      <c r="A33" s="64"/>
      <c r="B33" s="64"/>
      <c r="C33" s="64"/>
      <c r="D33" s="188"/>
      <c r="E33" s="188"/>
      <c r="F33" s="46"/>
      <c r="G33" s="189"/>
      <c r="H33" s="191"/>
      <c r="I33" s="178" t="str">
        <f t="shared" si="5"/>
        <v/>
      </c>
      <c r="J33" s="191"/>
      <c r="K33" s="178" t="str">
        <f t="shared" si="1"/>
        <v/>
      </c>
      <c r="L33" s="191"/>
      <c r="M33" s="178" t="str">
        <f t="shared" si="2"/>
        <v/>
      </c>
      <c r="N33" s="191"/>
      <c r="O33" s="178" t="str">
        <f t="shared" si="0"/>
        <v/>
      </c>
      <c r="P33" s="56"/>
      <c r="Q33" s="56"/>
    </row>
    <row r="34" spans="1:17" x14ac:dyDescent="0.3">
      <c r="A34" s="64"/>
      <c r="B34" s="64"/>
      <c r="C34" s="64"/>
      <c r="D34" s="188"/>
      <c r="E34" s="188"/>
      <c r="F34" s="46"/>
      <c r="G34" s="189"/>
      <c r="H34" s="191"/>
      <c r="I34" s="178" t="str">
        <f t="shared" si="5"/>
        <v/>
      </c>
      <c r="J34" s="191"/>
      <c r="K34" s="178" t="str">
        <f t="shared" si="1"/>
        <v/>
      </c>
      <c r="L34" s="191"/>
      <c r="M34" s="178" t="str">
        <f t="shared" si="2"/>
        <v/>
      </c>
      <c r="N34" s="191"/>
      <c r="O34" s="178" t="str">
        <f t="shared" si="0"/>
        <v/>
      </c>
      <c r="P34" s="56"/>
      <c r="Q34" s="56"/>
    </row>
    <row r="35" spans="1:17" x14ac:dyDescent="0.3">
      <c r="A35" s="64"/>
      <c r="B35" s="64"/>
      <c r="C35" s="64"/>
      <c r="D35" s="188"/>
      <c r="E35" s="188"/>
      <c r="F35" s="46"/>
      <c r="G35" s="189"/>
      <c r="H35" s="191"/>
      <c r="I35" s="178" t="str">
        <f t="shared" si="5"/>
        <v/>
      </c>
      <c r="J35" s="191"/>
      <c r="K35" s="178" t="str">
        <f t="shared" si="1"/>
        <v/>
      </c>
      <c r="L35" s="191"/>
      <c r="M35" s="178" t="str">
        <f t="shared" si="2"/>
        <v/>
      </c>
      <c r="N35" s="191"/>
      <c r="O35" s="178" t="str">
        <f t="shared" si="0"/>
        <v/>
      </c>
      <c r="P35" s="56"/>
      <c r="Q35" s="56"/>
    </row>
    <row r="36" spans="1:17" x14ac:dyDescent="0.3">
      <c r="A36" s="64"/>
      <c r="B36" s="64"/>
      <c r="C36" s="64"/>
      <c r="D36" s="188"/>
      <c r="E36" s="188"/>
      <c r="F36" s="46"/>
      <c r="G36" s="189"/>
      <c r="H36" s="191"/>
      <c r="I36" s="178" t="str">
        <f t="shared" si="5"/>
        <v/>
      </c>
      <c r="J36" s="191"/>
      <c r="K36" s="178" t="str">
        <f t="shared" si="1"/>
        <v/>
      </c>
      <c r="L36" s="191"/>
      <c r="M36" s="178" t="str">
        <f t="shared" si="2"/>
        <v/>
      </c>
      <c r="N36" s="191"/>
      <c r="O36" s="178" t="str">
        <f t="shared" si="0"/>
        <v/>
      </c>
      <c r="P36" s="56"/>
      <c r="Q36" s="56"/>
    </row>
    <row r="37" spans="1:17" x14ac:dyDescent="0.3">
      <c r="A37" s="64"/>
      <c r="B37" s="64"/>
      <c r="C37" s="64"/>
      <c r="D37" s="188"/>
      <c r="E37" s="188"/>
      <c r="F37" s="46"/>
      <c r="G37" s="189"/>
      <c r="H37" s="191"/>
      <c r="I37" s="178" t="str">
        <f t="shared" si="5"/>
        <v/>
      </c>
      <c r="J37" s="191"/>
      <c r="K37" s="178" t="str">
        <f t="shared" si="1"/>
        <v/>
      </c>
      <c r="L37" s="191"/>
      <c r="M37" s="178" t="str">
        <f t="shared" si="2"/>
        <v/>
      </c>
      <c r="N37" s="191"/>
      <c r="O37" s="178" t="str">
        <f t="shared" si="0"/>
        <v/>
      </c>
      <c r="P37" s="56"/>
      <c r="Q37" s="56"/>
    </row>
    <row r="38" spans="1:17" x14ac:dyDescent="0.3">
      <c r="A38" s="64"/>
      <c r="B38" s="64"/>
      <c r="C38" s="64"/>
      <c r="D38" s="188"/>
      <c r="E38" s="188"/>
      <c r="F38" s="46"/>
      <c r="G38" s="189"/>
      <c r="H38" s="191"/>
      <c r="I38" s="178" t="str">
        <f t="shared" si="5"/>
        <v/>
      </c>
      <c r="J38" s="191"/>
      <c r="K38" s="178" t="str">
        <f t="shared" si="1"/>
        <v/>
      </c>
      <c r="L38" s="191"/>
      <c r="M38" s="178" t="str">
        <f t="shared" si="2"/>
        <v/>
      </c>
      <c r="N38" s="191"/>
      <c r="O38" s="178" t="str">
        <f t="shared" si="0"/>
        <v/>
      </c>
      <c r="P38" s="56"/>
      <c r="Q38" s="56"/>
    </row>
    <row r="39" spans="1:17" x14ac:dyDescent="0.3">
      <c r="A39" s="64"/>
      <c r="B39" s="64"/>
      <c r="C39" s="64"/>
      <c r="D39" s="188"/>
      <c r="E39" s="188"/>
      <c r="F39" s="46"/>
      <c r="G39" s="189"/>
      <c r="H39" s="191"/>
      <c r="I39" s="178" t="str">
        <f t="shared" si="5"/>
        <v/>
      </c>
      <c r="J39" s="191"/>
      <c r="K39" s="178" t="str">
        <f t="shared" si="1"/>
        <v/>
      </c>
      <c r="L39" s="191"/>
      <c r="M39" s="178" t="str">
        <f t="shared" si="2"/>
        <v/>
      </c>
      <c r="N39" s="191"/>
      <c r="O39" s="178" t="str">
        <f t="shared" si="0"/>
        <v/>
      </c>
      <c r="P39" s="56"/>
      <c r="Q39" s="56"/>
    </row>
    <row r="40" spans="1:17" x14ac:dyDescent="0.3">
      <c r="A40" s="64"/>
      <c r="B40" s="64"/>
      <c r="C40" s="64"/>
      <c r="D40" s="188"/>
      <c r="E40" s="188"/>
      <c r="F40" s="46"/>
      <c r="G40" s="189"/>
      <c r="H40" s="191"/>
      <c r="I40" s="178" t="str">
        <f t="shared" si="5"/>
        <v/>
      </c>
      <c r="J40" s="191"/>
      <c r="K40" s="178" t="str">
        <f t="shared" si="1"/>
        <v/>
      </c>
      <c r="L40" s="191"/>
      <c r="M40" s="178" t="str">
        <f t="shared" si="2"/>
        <v/>
      </c>
      <c r="N40" s="191"/>
      <c r="O40" s="178" t="str">
        <f t="shared" si="0"/>
        <v/>
      </c>
      <c r="P40" s="56"/>
      <c r="Q40" s="56"/>
    </row>
    <row r="41" spans="1:17" x14ac:dyDescent="0.3">
      <c r="A41" s="64"/>
      <c r="B41" s="64"/>
      <c r="C41" s="64"/>
      <c r="D41" s="188"/>
      <c r="E41" s="188"/>
      <c r="F41" s="46"/>
      <c r="G41" s="189"/>
      <c r="H41" s="191"/>
      <c r="I41" s="178" t="str">
        <f t="shared" si="5"/>
        <v/>
      </c>
      <c r="J41" s="191"/>
      <c r="K41" s="178" t="str">
        <f t="shared" si="1"/>
        <v/>
      </c>
      <c r="L41" s="191"/>
      <c r="M41" s="178" t="str">
        <f t="shared" si="2"/>
        <v/>
      </c>
      <c r="N41" s="191"/>
      <c r="O41" s="178" t="str">
        <f t="shared" si="0"/>
        <v/>
      </c>
      <c r="P41" s="56"/>
      <c r="Q41" s="56"/>
    </row>
    <row r="42" spans="1:17" x14ac:dyDescent="0.3">
      <c r="A42" s="64"/>
      <c r="B42" s="64"/>
      <c r="C42" s="64"/>
      <c r="D42" s="188"/>
      <c r="E42" s="188"/>
      <c r="F42" s="46"/>
      <c r="G42" s="189"/>
      <c r="H42" s="191"/>
      <c r="I42" s="178" t="str">
        <f t="shared" si="5"/>
        <v/>
      </c>
      <c r="J42" s="191"/>
      <c r="K42" s="178" t="str">
        <f t="shared" si="1"/>
        <v/>
      </c>
      <c r="L42" s="191"/>
      <c r="M42" s="178" t="str">
        <f t="shared" si="2"/>
        <v/>
      </c>
      <c r="N42" s="191"/>
      <c r="O42" s="178" t="str">
        <f t="shared" si="0"/>
        <v/>
      </c>
      <c r="P42" s="56"/>
      <c r="Q42" s="56"/>
    </row>
    <row r="43" spans="1:17" x14ac:dyDescent="0.3">
      <c r="A43" s="64"/>
      <c r="B43" s="64"/>
      <c r="C43" s="64"/>
      <c r="D43" s="188"/>
      <c r="E43" s="188"/>
      <c r="F43" s="46"/>
      <c r="G43" s="189"/>
      <c r="H43" s="191"/>
      <c r="I43" s="178" t="str">
        <f t="shared" si="5"/>
        <v/>
      </c>
      <c r="J43" s="191"/>
      <c r="K43" s="178" t="str">
        <f t="shared" si="1"/>
        <v/>
      </c>
      <c r="L43" s="191"/>
      <c r="M43" s="178" t="str">
        <f t="shared" si="2"/>
        <v/>
      </c>
      <c r="N43" s="191"/>
      <c r="O43" s="178" t="str">
        <f t="shared" si="0"/>
        <v/>
      </c>
      <c r="P43" s="56"/>
      <c r="Q43" s="56"/>
    </row>
    <row r="44" spans="1:17" x14ac:dyDescent="0.3">
      <c r="A44" s="64"/>
      <c r="B44" s="64"/>
      <c r="C44" s="64"/>
      <c r="D44" s="188"/>
      <c r="E44" s="188"/>
      <c r="F44" s="46"/>
      <c r="G44" s="189"/>
      <c r="H44" s="191"/>
      <c r="I44" s="178" t="str">
        <f t="shared" si="5"/>
        <v/>
      </c>
      <c r="J44" s="191"/>
      <c r="K44" s="178" t="str">
        <f t="shared" si="1"/>
        <v/>
      </c>
      <c r="L44" s="191"/>
      <c r="M44" s="178" t="str">
        <f t="shared" si="2"/>
        <v/>
      </c>
      <c r="N44" s="191"/>
      <c r="O44" s="178" t="str">
        <f t="shared" si="0"/>
        <v/>
      </c>
      <c r="P44" s="56"/>
      <c r="Q44" s="56"/>
    </row>
    <row r="45" spans="1:17" x14ac:dyDescent="0.3">
      <c r="A45" s="63"/>
      <c r="B45" s="63"/>
      <c r="C45" s="64"/>
      <c r="D45" s="188"/>
      <c r="E45" s="188"/>
      <c r="F45" s="46"/>
      <c r="G45" s="189"/>
      <c r="H45" s="191"/>
      <c r="I45" s="178" t="str">
        <f t="shared" si="5"/>
        <v/>
      </c>
      <c r="J45" s="191"/>
      <c r="K45" s="178" t="str">
        <f t="shared" si="1"/>
        <v/>
      </c>
      <c r="L45" s="191"/>
      <c r="M45" s="178" t="str">
        <f t="shared" si="2"/>
        <v/>
      </c>
      <c r="N45" s="191"/>
      <c r="O45" s="178" t="str">
        <f t="shared" si="0"/>
        <v/>
      </c>
      <c r="P45" s="295"/>
      <c r="Q45" s="295"/>
    </row>
    <row r="46" spans="1:17" x14ac:dyDescent="0.3">
      <c r="A46" s="64"/>
      <c r="B46" s="64"/>
      <c r="C46" s="64"/>
      <c r="D46" s="188"/>
      <c r="E46" s="188"/>
      <c r="F46" s="46"/>
      <c r="G46" s="189"/>
      <c r="H46" s="191"/>
      <c r="I46" s="178" t="str">
        <f t="shared" si="5"/>
        <v/>
      </c>
      <c r="J46" s="191"/>
      <c r="K46" s="178" t="str">
        <f t="shared" si="1"/>
        <v/>
      </c>
      <c r="L46" s="191"/>
      <c r="M46" s="178" t="str">
        <f t="shared" si="2"/>
        <v/>
      </c>
      <c r="N46" s="191"/>
      <c r="O46" s="178" t="str">
        <f t="shared" si="0"/>
        <v/>
      </c>
      <c r="P46" s="56"/>
      <c r="Q46" s="56"/>
    </row>
    <row r="47" spans="1:17" x14ac:dyDescent="0.3">
      <c r="A47" s="64"/>
      <c r="B47" s="64"/>
      <c r="C47" s="64"/>
      <c r="D47" s="188"/>
      <c r="E47" s="188"/>
      <c r="F47" s="46"/>
      <c r="G47" s="189"/>
      <c r="H47" s="191"/>
      <c r="I47" s="178" t="str">
        <f t="shared" si="5"/>
        <v/>
      </c>
      <c r="J47" s="191"/>
      <c r="K47" s="178" t="str">
        <f t="shared" si="1"/>
        <v/>
      </c>
      <c r="L47" s="191"/>
      <c r="M47" s="178" t="str">
        <f t="shared" si="2"/>
        <v/>
      </c>
      <c r="N47" s="191"/>
      <c r="O47" s="178" t="str">
        <f t="shared" si="0"/>
        <v/>
      </c>
      <c r="P47" s="56"/>
      <c r="Q47" s="56"/>
    </row>
    <row r="48" spans="1:17" x14ac:dyDescent="0.3">
      <c r="A48" s="64"/>
      <c r="B48" s="64"/>
      <c r="C48" s="64"/>
      <c r="D48" s="188"/>
      <c r="E48" s="188"/>
      <c r="F48" s="46"/>
      <c r="G48" s="189"/>
      <c r="H48" s="191"/>
      <c r="I48" s="178" t="str">
        <f t="shared" si="5"/>
        <v/>
      </c>
      <c r="J48" s="191"/>
      <c r="K48" s="178" t="str">
        <f t="shared" si="1"/>
        <v/>
      </c>
      <c r="L48" s="191"/>
      <c r="M48" s="178" t="str">
        <f t="shared" si="2"/>
        <v/>
      </c>
      <c r="N48" s="191"/>
      <c r="O48" s="178" t="str">
        <f t="shared" si="0"/>
        <v/>
      </c>
      <c r="P48" s="56"/>
      <c r="Q48" s="56"/>
    </row>
    <row r="49" spans="1:17" x14ac:dyDescent="0.3">
      <c r="A49" s="64"/>
      <c r="B49" s="64"/>
      <c r="C49" s="64"/>
      <c r="D49" s="188"/>
      <c r="E49" s="188"/>
      <c r="F49" s="46"/>
      <c r="G49" s="189"/>
      <c r="H49" s="191"/>
      <c r="I49" s="178" t="str">
        <f t="shared" si="5"/>
        <v/>
      </c>
      <c r="J49" s="191"/>
      <c r="K49" s="178" t="str">
        <f t="shared" si="1"/>
        <v/>
      </c>
      <c r="L49" s="191"/>
      <c r="M49" s="178" t="str">
        <f t="shared" si="2"/>
        <v/>
      </c>
      <c r="N49" s="191"/>
      <c r="O49" s="178" t="str">
        <f t="shared" si="0"/>
        <v/>
      </c>
      <c r="P49" s="56"/>
      <c r="Q49" s="56"/>
    </row>
    <row r="50" spans="1:17" x14ac:dyDescent="0.3">
      <c r="A50" s="64"/>
      <c r="B50" s="64"/>
      <c r="C50" s="64"/>
      <c r="D50" s="188"/>
      <c r="E50" s="188"/>
      <c r="F50" s="46"/>
      <c r="G50" s="189"/>
      <c r="H50" s="191"/>
      <c r="I50" s="178" t="str">
        <f t="shared" si="5"/>
        <v/>
      </c>
      <c r="J50" s="191"/>
      <c r="K50" s="178" t="str">
        <f t="shared" si="1"/>
        <v/>
      </c>
      <c r="L50" s="191"/>
      <c r="M50" s="178" t="str">
        <f t="shared" si="2"/>
        <v/>
      </c>
      <c r="N50" s="191"/>
      <c r="O50" s="178" t="str">
        <f t="shared" si="0"/>
        <v/>
      </c>
      <c r="P50" s="56"/>
      <c r="Q50" s="56"/>
    </row>
    <row r="51" spans="1:17" x14ac:dyDescent="0.3">
      <c r="D51" s="370" t="s">
        <v>475</v>
      </c>
      <c r="E51" s="371"/>
      <c r="F51" s="372"/>
      <c r="G51" s="190">
        <f>SUM(G11:G50)</f>
        <v>50000</v>
      </c>
      <c r="H51" s="192">
        <f t="shared" ref="H51:L51" si="6">SUM(H11:H50)</f>
        <v>0.53</v>
      </c>
      <c r="I51" s="190">
        <f>SUM(I11:I50)</f>
        <v>26500</v>
      </c>
      <c r="J51" s="192">
        <f t="shared" si="6"/>
        <v>0.35</v>
      </c>
      <c r="K51" s="190">
        <f>SUM(K11:K50)</f>
        <v>17500</v>
      </c>
      <c r="L51" s="192">
        <f t="shared" si="6"/>
        <v>0.12000000000000001</v>
      </c>
      <c r="M51" s="190">
        <f>SUM(M11:M50)</f>
        <v>6000</v>
      </c>
      <c r="N51" s="192">
        <f>SUM(N11:N50)</f>
        <v>0</v>
      </c>
      <c r="O51" s="190">
        <f>SUM(O11:O50)</f>
        <v>0</v>
      </c>
      <c r="P51" s="194" t="str">
        <f>IF(G51='1.1.제안펀드'!J11,"","차이 확인필요")</f>
        <v/>
      </c>
      <c r="Q51" s="194" t="str">
        <f>IF(H51+J51+L51=100%,"","출자형태100% 확인필요")</f>
        <v/>
      </c>
    </row>
    <row r="52" spans="1:17" x14ac:dyDescent="0.3">
      <c r="O52" s="2" t="str">
        <f t="shared" ref="O52:O115" si="7">IF(OR(ISBLANK(N52),0),"",G52*N52)</f>
        <v/>
      </c>
    </row>
    <row r="53" spans="1:17" x14ac:dyDescent="0.3">
      <c r="O53" s="2" t="str">
        <f t="shared" si="7"/>
        <v/>
      </c>
    </row>
    <row r="54" spans="1:17" x14ac:dyDescent="0.3">
      <c r="O54" s="2" t="str">
        <f t="shared" si="7"/>
        <v/>
      </c>
    </row>
    <row r="55" spans="1:17" x14ac:dyDescent="0.3">
      <c r="O55" s="2" t="str">
        <f t="shared" si="7"/>
        <v/>
      </c>
    </row>
    <row r="56" spans="1:17" x14ac:dyDescent="0.3">
      <c r="O56" s="2" t="str">
        <f t="shared" si="7"/>
        <v/>
      </c>
    </row>
    <row r="57" spans="1:17" x14ac:dyDescent="0.3">
      <c r="O57" s="2" t="str">
        <f t="shared" si="7"/>
        <v/>
      </c>
    </row>
    <row r="58" spans="1:17" x14ac:dyDescent="0.3">
      <c r="O58" s="2" t="str">
        <f t="shared" si="7"/>
        <v/>
      </c>
    </row>
    <row r="59" spans="1:17" x14ac:dyDescent="0.3">
      <c r="O59" s="2" t="str">
        <f t="shared" si="7"/>
        <v/>
      </c>
    </row>
    <row r="60" spans="1:17" x14ac:dyDescent="0.3">
      <c r="O60" s="2" t="str">
        <f t="shared" si="7"/>
        <v/>
      </c>
    </row>
    <row r="61" spans="1:17" x14ac:dyDescent="0.3">
      <c r="O61" s="2" t="str">
        <f t="shared" si="7"/>
        <v/>
      </c>
    </row>
    <row r="62" spans="1:17" x14ac:dyDescent="0.3">
      <c r="O62" s="2" t="str">
        <f t="shared" si="7"/>
        <v/>
      </c>
    </row>
    <row r="63" spans="1:17" x14ac:dyDescent="0.3">
      <c r="O63" s="2" t="str">
        <f t="shared" si="7"/>
        <v/>
      </c>
    </row>
    <row r="64" spans="1:17" x14ac:dyDescent="0.3">
      <c r="O64" s="2" t="str">
        <f t="shared" si="7"/>
        <v/>
      </c>
    </row>
    <row r="65" spans="15:15" x14ac:dyDescent="0.3">
      <c r="O65" s="187" t="str">
        <f t="shared" si="7"/>
        <v/>
      </c>
    </row>
    <row r="66" spans="15:15" x14ac:dyDescent="0.3">
      <c r="O66" s="187" t="str">
        <f t="shared" si="7"/>
        <v/>
      </c>
    </row>
    <row r="67" spans="15:15" x14ac:dyDescent="0.3">
      <c r="O67" s="187" t="str">
        <f t="shared" si="7"/>
        <v/>
      </c>
    </row>
    <row r="68" spans="15:15" x14ac:dyDescent="0.3">
      <c r="O68" s="187" t="str">
        <f t="shared" si="7"/>
        <v/>
      </c>
    </row>
    <row r="69" spans="15:15" x14ac:dyDescent="0.3">
      <c r="O69" s="187" t="str">
        <f t="shared" si="7"/>
        <v/>
      </c>
    </row>
    <row r="70" spans="15:15" x14ac:dyDescent="0.3">
      <c r="O70" s="187" t="str">
        <f t="shared" si="7"/>
        <v/>
      </c>
    </row>
    <row r="71" spans="15:15" x14ac:dyDescent="0.3">
      <c r="O71" s="187" t="str">
        <f t="shared" si="7"/>
        <v/>
      </c>
    </row>
    <row r="72" spans="15:15" x14ac:dyDescent="0.3">
      <c r="O72" s="187" t="str">
        <f t="shared" si="7"/>
        <v/>
      </c>
    </row>
    <row r="73" spans="15:15" x14ac:dyDescent="0.3">
      <c r="O73" s="187" t="str">
        <f t="shared" si="7"/>
        <v/>
      </c>
    </row>
    <row r="74" spans="15:15" x14ac:dyDescent="0.3">
      <c r="O74" s="187" t="str">
        <f t="shared" si="7"/>
        <v/>
      </c>
    </row>
    <row r="75" spans="15:15" x14ac:dyDescent="0.3">
      <c r="O75" s="187" t="str">
        <f t="shared" si="7"/>
        <v/>
      </c>
    </row>
    <row r="76" spans="15:15" x14ac:dyDescent="0.3">
      <c r="O76" s="187" t="str">
        <f t="shared" si="7"/>
        <v/>
      </c>
    </row>
    <row r="77" spans="15:15" x14ac:dyDescent="0.3">
      <c r="O77" s="187" t="str">
        <f t="shared" si="7"/>
        <v/>
      </c>
    </row>
    <row r="78" spans="15:15" x14ac:dyDescent="0.3">
      <c r="O78" s="187" t="str">
        <f t="shared" si="7"/>
        <v/>
      </c>
    </row>
    <row r="79" spans="15:15" x14ac:dyDescent="0.3">
      <c r="O79" s="187" t="str">
        <f t="shared" si="7"/>
        <v/>
      </c>
    </row>
    <row r="80" spans="15:15" x14ac:dyDescent="0.3">
      <c r="O80" s="187" t="str">
        <f t="shared" si="7"/>
        <v/>
      </c>
    </row>
    <row r="81" spans="15:15" x14ac:dyDescent="0.3">
      <c r="O81" s="187" t="str">
        <f t="shared" si="7"/>
        <v/>
      </c>
    </row>
    <row r="82" spans="15:15" x14ac:dyDescent="0.3">
      <c r="O82" s="187" t="str">
        <f t="shared" si="7"/>
        <v/>
      </c>
    </row>
    <row r="83" spans="15:15" x14ac:dyDescent="0.3">
      <c r="O83" s="187" t="str">
        <f t="shared" si="7"/>
        <v/>
      </c>
    </row>
    <row r="84" spans="15:15" x14ac:dyDescent="0.3">
      <c r="O84" s="187" t="str">
        <f t="shared" si="7"/>
        <v/>
      </c>
    </row>
    <row r="85" spans="15:15" x14ac:dyDescent="0.3">
      <c r="O85" s="187" t="str">
        <f t="shared" si="7"/>
        <v/>
      </c>
    </row>
    <row r="86" spans="15:15" x14ac:dyDescent="0.3">
      <c r="O86" s="187" t="str">
        <f t="shared" si="7"/>
        <v/>
      </c>
    </row>
    <row r="87" spans="15:15" x14ac:dyDescent="0.3">
      <c r="O87" s="187" t="str">
        <f t="shared" si="7"/>
        <v/>
      </c>
    </row>
    <row r="88" spans="15:15" x14ac:dyDescent="0.3">
      <c r="O88" s="187" t="str">
        <f t="shared" si="7"/>
        <v/>
      </c>
    </row>
    <row r="89" spans="15:15" x14ac:dyDescent="0.3">
      <c r="O89" s="187" t="str">
        <f t="shared" si="7"/>
        <v/>
      </c>
    </row>
    <row r="90" spans="15:15" x14ac:dyDescent="0.3">
      <c r="O90" s="187" t="str">
        <f t="shared" si="7"/>
        <v/>
      </c>
    </row>
    <row r="91" spans="15:15" x14ac:dyDescent="0.3">
      <c r="O91" s="187" t="str">
        <f t="shared" si="7"/>
        <v/>
      </c>
    </row>
    <row r="92" spans="15:15" x14ac:dyDescent="0.3">
      <c r="O92" s="187" t="str">
        <f t="shared" si="7"/>
        <v/>
      </c>
    </row>
    <row r="93" spans="15:15" x14ac:dyDescent="0.3">
      <c r="O93" s="187" t="str">
        <f t="shared" si="7"/>
        <v/>
      </c>
    </row>
    <row r="94" spans="15:15" x14ac:dyDescent="0.3">
      <c r="O94" s="187" t="str">
        <f t="shared" si="7"/>
        <v/>
      </c>
    </row>
    <row r="95" spans="15:15" x14ac:dyDescent="0.3">
      <c r="O95" s="187" t="str">
        <f t="shared" si="7"/>
        <v/>
      </c>
    </row>
    <row r="96" spans="15:15" x14ac:dyDescent="0.3">
      <c r="O96" s="187" t="str">
        <f t="shared" si="7"/>
        <v/>
      </c>
    </row>
    <row r="97" spans="15:15" x14ac:dyDescent="0.3">
      <c r="O97" s="187" t="str">
        <f t="shared" si="7"/>
        <v/>
      </c>
    </row>
    <row r="98" spans="15:15" x14ac:dyDescent="0.3">
      <c r="O98" s="187" t="str">
        <f t="shared" si="7"/>
        <v/>
      </c>
    </row>
    <row r="99" spans="15:15" x14ac:dyDescent="0.3">
      <c r="O99" s="187" t="str">
        <f t="shared" si="7"/>
        <v/>
      </c>
    </row>
    <row r="100" spans="15:15" x14ac:dyDescent="0.3">
      <c r="O100" s="187" t="str">
        <f t="shared" si="7"/>
        <v/>
      </c>
    </row>
    <row r="101" spans="15:15" x14ac:dyDescent="0.3">
      <c r="O101" s="187" t="str">
        <f t="shared" si="7"/>
        <v/>
      </c>
    </row>
    <row r="102" spans="15:15" x14ac:dyDescent="0.3">
      <c r="O102" s="187" t="str">
        <f t="shared" si="7"/>
        <v/>
      </c>
    </row>
    <row r="103" spans="15:15" x14ac:dyDescent="0.3">
      <c r="O103" s="187" t="str">
        <f t="shared" si="7"/>
        <v/>
      </c>
    </row>
    <row r="104" spans="15:15" x14ac:dyDescent="0.3">
      <c r="O104" s="187" t="str">
        <f t="shared" si="7"/>
        <v/>
      </c>
    </row>
    <row r="105" spans="15:15" x14ac:dyDescent="0.3">
      <c r="O105" s="187" t="str">
        <f t="shared" si="7"/>
        <v/>
      </c>
    </row>
    <row r="106" spans="15:15" x14ac:dyDescent="0.3">
      <c r="O106" s="187" t="str">
        <f t="shared" si="7"/>
        <v/>
      </c>
    </row>
    <row r="107" spans="15:15" x14ac:dyDescent="0.3">
      <c r="O107" s="187" t="str">
        <f t="shared" si="7"/>
        <v/>
      </c>
    </row>
    <row r="108" spans="15:15" x14ac:dyDescent="0.3">
      <c r="O108" s="187" t="str">
        <f t="shared" si="7"/>
        <v/>
      </c>
    </row>
    <row r="109" spans="15:15" x14ac:dyDescent="0.3">
      <c r="O109" s="187" t="str">
        <f t="shared" si="7"/>
        <v/>
      </c>
    </row>
    <row r="110" spans="15:15" x14ac:dyDescent="0.3">
      <c r="O110" s="187" t="str">
        <f t="shared" si="7"/>
        <v/>
      </c>
    </row>
    <row r="111" spans="15:15" x14ac:dyDescent="0.3">
      <c r="O111" s="187" t="str">
        <f t="shared" si="7"/>
        <v/>
      </c>
    </row>
    <row r="112" spans="15:15" x14ac:dyDescent="0.3">
      <c r="O112" s="187" t="str">
        <f t="shared" si="7"/>
        <v/>
      </c>
    </row>
    <row r="113" spans="15:15" x14ac:dyDescent="0.3">
      <c r="O113" s="187" t="str">
        <f t="shared" si="7"/>
        <v/>
      </c>
    </row>
    <row r="114" spans="15:15" x14ac:dyDescent="0.3">
      <c r="O114" s="187" t="str">
        <f t="shared" si="7"/>
        <v/>
      </c>
    </row>
    <row r="115" spans="15:15" x14ac:dyDescent="0.3">
      <c r="O115" s="187" t="str">
        <f t="shared" si="7"/>
        <v/>
      </c>
    </row>
    <row r="116" spans="15:15" x14ac:dyDescent="0.3">
      <c r="O116" s="187" t="str">
        <f t="shared" ref="O116:O179" si="8">IF(OR(ISBLANK(N116),0),"",G116*N116)</f>
        <v/>
      </c>
    </row>
    <row r="117" spans="15:15" x14ac:dyDescent="0.3">
      <c r="O117" s="187" t="str">
        <f t="shared" si="8"/>
        <v/>
      </c>
    </row>
    <row r="118" spans="15:15" x14ac:dyDescent="0.3">
      <c r="O118" s="187" t="str">
        <f t="shared" si="8"/>
        <v/>
      </c>
    </row>
    <row r="119" spans="15:15" x14ac:dyDescent="0.3">
      <c r="O119" s="187" t="str">
        <f t="shared" si="8"/>
        <v/>
      </c>
    </row>
    <row r="120" spans="15:15" x14ac:dyDescent="0.3">
      <c r="O120" s="187" t="str">
        <f t="shared" si="8"/>
        <v/>
      </c>
    </row>
    <row r="121" spans="15:15" x14ac:dyDescent="0.3">
      <c r="O121" s="187" t="str">
        <f t="shared" si="8"/>
        <v/>
      </c>
    </row>
    <row r="122" spans="15:15" x14ac:dyDescent="0.3">
      <c r="O122" s="187" t="str">
        <f t="shared" si="8"/>
        <v/>
      </c>
    </row>
    <row r="123" spans="15:15" x14ac:dyDescent="0.3">
      <c r="O123" s="187" t="str">
        <f t="shared" si="8"/>
        <v/>
      </c>
    </row>
    <row r="124" spans="15:15" x14ac:dyDescent="0.3">
      <c r="O124" s="187" t="str">
        <f t="shared" si="8"/>
        <v/>
      </c>
    </row>
    <row r="125" spans="15:15" x14ac:dyDescent="0.3">
      <c r="O125" s="187" t="str">
        <f t="shared" si="8"/>
        <v/>
      </c>
    </row>
    <row r="126" spans="15:15" x14ac:dyDescent="0.3">
      <c r="O126" s="187" t="str">
        <f t="shared" si="8"/>
        <v/>
      </c>
    </row>
    <row r="127" spans="15:15" x14ac:dyDescent="0.3">
      <c r="O127" s="187" t="str">
        <f t="shared" si="8"/>
        <v/>
      </c>
    </row>
    <row r="128" spans="15:15" x14ac:dyDescent="0.3">
      <c r="O128" s="187" t="str">
        <f t="shared" si="8"/>
        <v/>
      </c>
    </row>
    <row r="129" spans="15:15" x14ac:dyDescent="0.3">
      <c r="O129" s="187" t="str">
        <f t="shared" si="8"/>
        <v/>
      </c>
    </row>
    <row r="130" spans="15:15" x14ac:dyDescent="0.3">
      <c r="O130" s="187" t="str">
        <f t="shared" si="8"/>
        <v/>
      </c>
    </row>
    <row r="131" spans="15:15" x14ac:dyDescent="0.3">
      <c r="O131" s="187" t="str">
        <f t="shared" si="8"/>
        <v/>
      </c>
    </row>
    <row r="132" spans="15:15" x14ac:dyDescent="0.3">
      <c r="O132" s="187" t="str">
        <f t="shared" si="8"/>
        <v/>
      </c>
    </row>
    <row r="133" spans="15:15" x14ac:dyDescent="0.3">
      <c r="O133" s="187" t="str">
        <f t="shared" si="8"/>
        <v/>
      </c>
    </row>
    <row r="134" spans="15:15" x14ac:dyDescent="0.3">
      <c r="O134" s="187" t="str">
        <f t="shared" si="8"/>
        <v/>
      </c>
    </row>
    <row r="135" spans="15:15" x14ac:dyDescent="0.3">
      <c r="O135" s="187" t="str">
        <f t="shared" si="8"/>
        <v/>
      </c>
    </row>
    <row r="136" spans="15:15" x14ac:dyDescent="0.3">
      <c r="O136" s="187" t="str">
        <f t="shared" si="8"/>
        <v/>
      </c>
    </row>
    <row r="137" spans="15:15" x14ac:dyDescent="0.3">
      <c r="O137" s="187" t="str">
        <f t="shared" si="8"/>
        <v/>
      </c>
    </row>
    <row r="138" spans="15:15" x14ac:dyDescent="0.3">
      <c r="O138" s="187" t="str">
        <f t="shared" si="8"/>
        <v/>
      </c>
    </row>
    <row r="139" spans="15:15" x14ac:dyDescent="0.3">
      <c r="O139" s="187" t="str">
        <f t="shared" si="8"/>
        <v/>
      </c>
    </row>
    <row r="140" spans="15:15" x14ac:dyDescent="0.3">
      <c r="O140" s="187" t="str">
        <f t="shared" si="8"/>
        <v/>
      </c>
    </row>
    <row r="141" spans="15:15" x14ac:dyDescent="0.3">
      <c r="O141" s="187" t="str">
        <f t="shared" si="8"/>
        <v/>
      </c>
    </row>
    <row r="142" spans="15:15" x14ac:dyDescent="0.3">
      <c r="O142" s="187" t="str">
        <f t="shared" si="8"/>
        <v/>
      </c>
    </row>
    <row r="143" spans="15:15" x14ac:dyDescent="0.3">
      <c r="O143" s="187" t="str">
        <f t="shared" si="8"/>
        <v/>
      </c>
    </row>
    <row r="144" spans="15:15" x14ac:dyDescent="0.3">
      <c r="O144" s="187" t="str">
        <f t="shared" si="8"/>
        <v/>
      </c>
    </row>
    <row r="145" spans="15:15" x14ac:dyDescent="0.3">
      <c r="O145" s="187" t="str">
        <f t="shared" si="8"/>
        <v/>
      </c>
    </row>
    <row r="146" spans="15:15" x14ac:dyDescent="0.3">
      <c r="O146" s="187" t="str">
        <f t="shared" si="8"/>
        <v/>
      </c>
    </row>
    <row r="147" spans="15:15" x14ac:dyDescent="0.3">
      <c r="O147" s="187" t="str">
        <f t="shared" si="8"/>
        <v/>
      </c>
    </row>
    <row r="148" spans="15:15" x14ac:dyDescent="0.3">
      <c r="O148" s="187" t="str">
        <f t="shared" si="8"/>
        <v/>
      </c>
    </row>
    <row r="149" spans="15:15" x14ac:dyDescent="0.3">
      <c r="O149" s="187" t="str">
        <f t="shared" si="8"/>
        <v/>
      </c>
    </row>
    <row r="150" spans="15:15" x14ac:dyDescent="0.3">
      <c r="O150" s="187" t="str">
        <f t="shared" si="8"/>
        <v/>
      </c>
    </row>
    <row r="151" spans="15:15" x14ac:dyDescent="0.3">
      <c r="O151" s="187" t="str">
        <f t="shared" si="8"/>
        <v/>
      </c>
    </row>
    <row r="152" spans="15:15" x14ac:dyDescent="0.3">
      <c r="O152" s="187" t="str">
        <f t="shared" si="8"/>
        <v/>
      </c>
    </row>
    <row r="153" spans="15:15" x14ac:dyDescent="0.3">
      <c r="O153" s="187" t="str">
        <f t="shared" si="8"/>
        <v/>
      </c>
    </row>
    <row r="154" spans="15:15" x14ac:dyDescent="0.3">
      <c r="O154" s="187" t="str">
        <f t="shared" si="8"/>
        <v/>
      </c>
    </row>
    <row r="155" spans="15:15" x14ac:dyDescent="0.3">
      <c r="O155" s="187" t="str">
        <f t="shared" si="8"/>
        <v/>
      </c>
    </row>
    <row r="156" spans="15:15" x14ac:dyDescent="0.3">
      <c r="O156" s="187" t="str">
        <f t="shared" si="8"/>
        <v/>
      </c>
    </row>
    <row r="157" spans="15:15" x14ac:dyDescent="0.3">
      <c r="O157" s="187" t="str">
        <f t="shared" si="8"/>
        <v/>
      </c>
    </row>
    <row r="158" spans="15:15" x14ac:dyDescent="0.3">
      <c r="O158" s="187" t="str">
        <f t="shared" si="8"/>
        <v/>
      </c>
    </row>
    <row r="159" spans="15:15" x14ac:dyDescent="0.3">
      <c r="O159" s="187" t="str">
        <f t="shared" si="8"/>
        <v/>
      </c>
    </row>
    <row r="160" spans="15:15" x14ac:dyDescent="0.3">
      <c r="O160" s="187" t="str">
        <f t="shared" si="8"/>
        <v/>
      </c>
    </row>
    <row r="161" spans="15:15" x14ac:dyDescent="0.3">
      <c r="O161" s="187" t="str">
        <f t="shared" si="8"/>
        <v/>
      </c>
    </row>
    <row r="162" spans="15:15" x14ac:dyDescent="0.3">
      <c r="O162" s="187" t="str">
        <f t="shared" si="8"/>
        <v/>
      </c>
    </row>
    <row r="163" spans="15:15" x14ac:dyDescent="0.3">
      <c r="O163" s="187" t="str">
        <f t="shared" si="8"/>
        <v/>
      </c>
    </row>
    <row r="164" spans="15:15" x14ac:dyDescent="0.3">
      <c r="O164" s="187" t="str">
        <f t="shared" si="8"/>
        <v/>
      </c>
    </row>
    <row r="165" spans="15:15" x14ac:dyDescent="0.3">
      <c r="O165" s="187" t="str">
        <f t="shared" si="8"/>
        <v/>
      </c>
    </row>
    <row r="166" spans="15:15" x14ac:dyDescent="0.3">
      <c r="O166" s="187" t="str">
        <f t="shared" si="8"/>
        <v/>
      </c>
    </row>
    <row r="167" spans="15:15" x14ac:dyDescent="0.3">
      <c r="O167" s="187" t="str">
        <f t="shared" si="8"/>
        <v/>
      </c>
    </row>
    <row r="168" spans="15:15" x14ac:dyDescent="0.3">
      <c r="O168" s="187" t="str">
        <f t="shared" si="8"/>
        <v/>
      </c>
    </row>
    <row r="169" spans="15:15" x14ac:dyDescent="0.3">
      <c r="O169" s="187" t="str">
        <f t="shared" si="8"/>
        <v/>
      </c>
    </row>
    <row r="170" spans="15:15" x14ac:dyDescent="0.3">
      <c r="O170" s="187" t="str">
        <f t="shared" si="8"/>
        <v/>
      </c>
    </row>
    <row r="171" spans="15:15" x14ac:dyDescent="0.3">
      <c r="O171" s="187" t="str">
        <f t="shared" si="8"/>
        <v/>
      </c>
    </row>
    <row r="172" spans="15:15" x14ac:dyDescent="0.3">
      <c r="O172" s="187" t="str">
        <f t="shared" si="8"/>
        <v/>
      </c>
    </row>
    <row r="173" spans="15:15" x14ac:dyDescent="0.3">
      <c r="O173" s="187" t="str">
        <f t="shared" si="8"/>
        <v/>
      </c>
    </row>
    <row r="174" spans="15:15" x14ac:dyDescent="0.3">
      <c r="O174" s="187" t="str">
        <f t="shared" si="8"/>
        <v/>
      </c>
    </row>
    <row r="175" spans="15:15" x14ac:dyDescent="0.3">
      <c r="O175" s="187" t="str">
        <f t="shared" si="8"/>
        <v/>
      </c>
    </row>
    <row r="176" spans="15:15" x14ac:dyDescent="0.3">
      <c r="O176" s="187" t="str">
        <f t="shared" si="8"/>
        <v/>
      </c>
    </row>
    <row r="177" spans="15:15" x14ac:dyDescent="0.3">
      <c r="O177" s="187" t="str">
        <f t="shared" si="8"/>
        <v/>
      </c>
    </row>
    <row r="178" spans="15:15" x14ac:dyDescent="0.3">
      <c r="O178" s="187" t="str">
        <f t="shared" si="8"/>
        <v/>
      </c>
    </row>
    <row r="179" spans="15:15" x14ac:dyDescent="0.3">
      <c r="O179" s="187" t="str">
        <f t="shared" si="8"/>
        <v/>
      </c>
    </row>
    <row r="180" spans="15:15" x14ac:dyDescent="0.3">
      <c r="O180" s="187" t="str">
        <f t="shared" ref="O180:O243" si="9">IF(OR(ISBLANK(N180),0),"",G180*N180)</f>
        <v/>
      </c>
    </row>
    <row r="181" spans="15:15" x14ac:dyDescent="0.3">
      <c r="O181" s="187" t="str">
        <f t="shared" si="9"/>
        <v/>
      </c>
    </row>
    <row r="182" spans="15:15" x14ac:dyDescent="0.3">
      <c r="O182" s="187" t="str">
        <f t="shared" si="9"/>
        <v/>
      </c>
    </row>
    <row r="183" spans="15:15" x14ac:dyDescent="0.3">
      <c r="O183" s="187" t="str">
        <f t="shared" si="9"/>
        <v/>
      </c>
    </row>
    <row r="184" spans="15:15" x14ac:dyDescent="0.3">
      <c r="O184" s="187" t="str">
        <f t="shared" si="9"/>
        <v/>
      </c>
    </row>
    <row r="185" spans="15:15" x14ac:dyDescent="0.3">
      <c r="O185" s="187" t="str">
        <f t="shared" si="9"/>
        <v/>
      </c>
    </row>
    <row r="186" spans="15:15" x14ac:dyDescent="0.3">
      <c r="O186" s="187" t="str">
        <f t="shared" si="9"/>
        <v/>
      </c>
    </row>
    <row r="187" spans="15:15" x14ac:dyDescent="0.3">
      <c r="O187" s="187" t="str">
        <f t="shared" si="9"/>
        <v/>
      </c>
    </row>
    <row r="188" spans="15:15" x14ac:dyDescent="0.3">
      <c r="O188" s="187" t="str">
        <f t="shared" si="9"/>
        <v/>
      </c>
    </row>
    <row r="189" spans="15:15" x14ac:dyDescent="0.3">
      <c r="O189" s="187" t="str">
        <f t="shared" si="9"/>
        <v/>
      </c>
    </row>
    <row r="190" spans="15:15" x14ac:dyDescent="0.3">
      <c r="O190" s="187" t="str">
        <f t="shared" si="9"/>
        <v/>
      </c>
    </row>
    <row r="191" spans="15:15" x14ac:dyDescent="0.3">
      <c r="O191" s="187" t="str">
        <f t="shared" si="9"/>
        <v/>
      </c>
    </row>
    <row r="192" spans="15:15" x14ac:dyDescent="0.3">
      <c r="O192" s="187" t="str">
        <f t="shared" si="9"/>
        <v/>
      </c>
    </row>
    <row r="193" spans="15:15" x14ac:dyDescent="0.3">
      <c r="O193" s="187" t="str">
        <f t="shared" si="9"/>
        <v/>
      </c>
    </row>
    <row r="194" spans="15:15" x14ac:dyDescent="0.3">
      <c r="O194" s="187" t="str">
        <f t="shared" si="9"/>
        <v/>
      </c>
    </row>
    <row r="195" spans="15:15" x14ac:dyDescent="0.3">
      <c r="O195" s="187" t="str">
        <f t="shared" si="9"/>
        <v/>
      </c>
    </row>
    <row r="196" spans="15:15" x14ac:dyDescent="0.3">
      <c r="O196" s="187" t="str">
        <f t="shared" si="9"/>
        <v/>
      </c>
    </row>
    <row r="197" spans="15:15" x14ac:dyDescent="0.3">
      <c r="O197" s="187" t="str">
        <f t="shared" si="9"/>
        <v/>
      </c>
    </row>
    <row r="198" spans="15:15" x14ac:dyDescent="0.3">
      <c r="O198" s="187" t="str">
        <f t="shared" si="9"/>
        <v/>
      </c>
    </row>
    <row r="199" spans="15:15" x14ac:dyDescent="0.3">
      <c r="O199" s="187" t="str">
        <f t="shared" si="9"/>
        <v/>
      </c>
    </row>
    <row r="200" spans="15:15" x14ac:dyDescent="0.3">
      <c r="O200" s="187" t="str">
        <f t="shared" si="9"/>
        <v/>
      </c>
    </row>
    <row r="201" spans="15:15" x14ac:dyDescent="0.3">
      <c r="O201" s="187" t="str">
        <f t="shared" si="9"/>
        <v/>
      </c>
    </row>
    <row r="202" spans="15:15" x14ac:dyDescent="0.3">
      <c r="O202" s="187" t="str">
        <f t="shared" si="9"/>
        <v/>
      </c>
    </row>
    <row r="203" spans="15:15" x14ac:dyDescent="0.3">
      <c r="O203" s="187" t="str">
        <f t="shared" si="9"/>
        <v/>
      </c>
    </row>
    <row r="204" spans="15:15" x14ac:dyDescent="0.3">
      <c r="O204" s="187" t="str">
        <f t="shared" si="9"/>
        <v/>
      </c>
    </row>
    <row r="205" spans="15:15" x14ac:dyDescent="0.3">
      <c r="O205" s="187" t="str">
        <f t="shared" si="9"/>
        <v/>
      </c>
    </row>
    <row r="206" spans="15:15" x14ac:dyDescent="0.3">
      <c r="O206" s="187" t="str">
        <f t="shared" si="9"/>
        <v/>
      </c>
    </row>
    <row r="207" spans="15:15" x14ac:dyDescent="0.3">
      <c r="O207" s="187" t="str">
        <f t="shared" si="9"/>
        <v/>
      </c>
    </row>
    <row r="208" spans="15:15" x14ac:dyDescent="0.3">
      <c r="O208" s="187" t="str">
        <f t="shared" si="9"/>
        <v/>
      </c>
    </row>
    <row r="209" spans="15:15" x14ac:dyDescent="0.3">
      <c r="O209" s="187" t="str">
        <f t="shared" si="9"/>
        <v/>
      </c>
    </row>
    <row r="210" spans="15:15" x14ac:dyDescent="0.3">
      <c r="O210" s="187" t="str">
        <f t="shared" si="9"/>
        <v/>
      </c>
    </row>
    <row r="211" spans="15:15" x14ac:dyDescent="0.3">
      <c r="O211" s="187" t="str">
        <f t="shared" si="9"/>
        <v/>
      </c>
    </row>
    <row r="212" spans="15:15" x14ac:dyDescent="0.3">
      <c r="O212" s="187" t="str">
        <f t="shared" si="9"/>
        <v/>
      </c>
    </row>
    <row r="213" spans="15:15" x14ac:dyDescent="0.3">
      <c r="O213" s="187" t="str">
        <f t="shared" si="9"/>
        <v/>
      </c>
    </row>
    <row r="214" spans="15:15" x14ac:dyDescent="0.3">
      <c r="O214" s="187" t="str">
        <f t="shared" si="9"/>
        <v/>
      </c>
    </row>
    <row r="215" spans="15:15" x14ac:dyDescent="0.3">
      <c r="O215" s="187" t="str">
        <f t="shared" si="9"/>
        <v/>
      </c>
    </row>
    <row r="216" spans="15:15" x14ac:dyDescent="0.3">
      <c r="O216" s="187" t="str">
        <f t="shared" si="9"/>
        <v/>
      </c>
    </row>
    <row r="217" spans="15:15" x14ac:dyDescent="0.3">
      <c r="O217" s="187" t="str">
        <f t="shared" si="9"/>
        <v/>
      </c>
    </row>
    <row r="218" spans="15:15" x14ac:dyDescent="0.3">
      <c r="O218" s="187" t="str">
        <f t="shared" si="9"/>
        <v/>
      </c>
    </row>
    <row r="219" spans="15:15" x14ac:dyDescent="0.3">
      <c r="O219" s="187" t="str">
        <f t="shared" si="9"/>
        <v/>
      </c>
    </row>
    <row r="220" spans="15:15" x14ac:dyDescent="0.3">
      <c r="O220" s="187" t="str">
        <f t="shared" si="9"/>
        <v/>
      </c>
    </row>
    <row r="221" spans="15:15" x14ac:dyDescent="0.3">
      <c r="O221" s="187" t="str">
        <f t="shared" si="9"/>
        <v/>
      </c>
    </row>
    <row r="222" spans="15:15" x14ac:dyDescent="0.3">
      <c r="O222" s="187" t="str">
        <f t="shared" si="9"/>
        <v/>
      </c>
    </row>
    <row r="223" spans="15:15" x14ac:dyDescent="0.3">
      <c r="O223" s="187" t="str">
        <f t="shared" si="9"/>
        <v/>
      </c>
    </row>
    <row r="224" spans="15:15" x14ac:dyDescent="0.3">
      <c r="O224" s="187" t="str">
        <f t="shared" si="9"/>
        <v/>
      </c>
    </row>
    <row r="225" spans="15:15" x14ac:dyDescent="0.3">
      <c r="O225" s="187" t="str">
        <f t="shared" si="9"/>
        <v/>
      </c>
    </row>
    <row r="226" spans="15:15" x14ac:dyDescent="0.3">
      <c r="O226" s="187" t="str">
        <f t="shared" si="9"/>
        <v/>
      </c>
    </row>
    <row r="227" spans="15:15" x14ac:dyDescent="0.3">
      <c r="O227" s="187" t="str">
        <f t="shared" si="9"/>
        <v/>
      </c>
    </row>
    <row r="228" spans="15:15" x14ac:dyDescent="0.3">
      <c r="O228" s="187" t="str">
        <f t="shared" si="9"/>
        <v/>
      </c>
    </row>
    <row r="229" spans="15:15" x14ac:dyDescent="0.3">
      <c r="O229" s="187" t="str">
        <f t="shared" si="9"/>
        <v/>
      </c>
    </row>
    <row r="230" spans="15:15" x14ac:dyDescent="0.3">
      <c r="O230" s="187" t="str">
        <f t="shared" si="9"/>
        <v/>
      </c>
    </row>
    <row r="231" spans="15:15" x14ac:dyDescent="0.3">
      <c r="O231" s="187" t="str">
        <f t="shared" si="9"/>
        <v/>
      </c>
    </row>
    <row r="232" spans="15:15" x14ac:dyDescent="0.3">
      <c r="O232" s="187" t="str">
        <f t="shared" si="9"/>
        <v/>
      </c>
    </row>
    <row r="233" spans="15:15" x14ac:dyDescent="0.3">
      <c r="O233" s="187" t="str">
        <f t="shared" si="9"/>
        <v/>
      </c>
    </row>
    <row r="234" spans="15:15" x14ac:dyDescent="0.3">
      <c r="O234" s="187" t="str">
        <f t="shared" si="9"/>
        <v/>
      </c>
    </row>
    <row r="235" spans="15:15" x14ac:dyDescent="0.3">
      <c r="O235" s="187" t="str">
        <f t="shared" si="9"/>
        <v/>
      </c>
    </row>
    <row r="236" spans="15:15" x14ac:dyDescent="0.3">
      <c r="O236" s="187" t="str">
        <f t="shared" si="9"/>
        <v/>
      </c>
    </row>
    <row r="237" spans="15:15" x14ac:dyDescent="0.3">
      <c r="O237" s="187" t="str">
        <f t="shared" si="9"/>
        <v/>
      </c>
    </row>
    <row r="238" spans="15:15" x14ac:dyDescent="0.3">
      <c r="O238" s="187" t="str">
        <f t="shared" si="9"/>
        <v/>
      </c>
    </row>
    <row r="239" spans="15:15" x14ac:dyDescent="0.3">
      <c r="O239" s="187" t="str">
        <f t="shared" si="9"/>
        <v/>
      </c>
    </row>
    <row r="240" spans="15:15" x14ac:dyDescent="0.3">
      <c r="O240" s="187" t="str">
        <f t="shared" si="9"/>
        <v/>
      </c>
    </row>
    <row r="241" spans="15:15" x14ac:dyDescent="0.3">
      <c r="O241" s="187" t="str">
        <f t="shared" si="9"/>
        <v/>
      </c>
    </row>
    <row r="242" spans="15:15" x14ac:dyDescent="0.3">
      <c r="O242" s="187" t="str">
        <f t="shared" si="9"/>
        <v/>
      </c>
    </row>
    <row r="243" spans="15:15" x14ac:dyDescent="0.3">
      <c r="O243" s="187" t="str">
        <f t="shared" si="9"/>
        <v/>
      </c>
    </row>
    <row r="244" spans="15:15" x14ac:dyDescent="0.3">
      <c r="O244" s="187" t="str">
        <f t="shared" ref="O244:O307" si="10">IF(OR(ISBLANK(N244),0),"",G244*N244)</f>
        <v/>
      </c>
    </row>
    <row r="245" spans="15:15" x14ac:dyDescent="0.3">
      <c r="O245" s="187" t="str">
        <f t="shared" si="10"/>
        <v/>
      </c>
    </row>
    <row r="246" spans="15:15" x14ac:dyDescent="0.3">
      <c r="O246" s="187" t="str">
        <f t="shared" si="10"/>
        <v/>
      </c>
    </row>
    <row r="247" spans="15:15" x14ac:dyDescent="0.3">
      <c r="O247" s="187" t="str">
        <f t="shared" si="10"/>
        <v/>
      </c>
    </row>
    <row r="248" spans="15:15" x14ac:dyDescent="0.3">
      <c r="O248" s="187" t="str">
        <f t="shared" si="10"/>
        <v/>
      </c>
    </row>
    <row r="249" spans="15:15" x14ac:dyDescent="0.3">
      <c r="O249" s="187" t="str">
        <f t="shared" si="10"/>
        <v/>
      </c>
    </row>
    <row r="250" spans="15:15" x14ac:dyDescent="0.3">
      <c r="O250" s="187" t="str">
        <f t="shared" si="10"/>
        <v/>
      </c>
    </row>
    <row r="251" spans="15:15" x14ac:dyDescent="0.3">
      <c r="O251" s="187" t="str">
        <f t="shared" si="10"/>
        <v/>
      </c>
    </row>
    <row r="252" spans="15:15" x14ac:dyDescent="0.3">
      <c r="O252" s="187" t="str">
        <f t="shared" si="10"/>
        <v/>
      </c>
    </row>
    <row r="253" spans="15:15" x14ac:dyDescent="0.3">
      <c r="O253" s="187" t="str">
        <f t="shared" si="10"/>
        <v/>
      </c>
    </row>
    <row r="254" spans="15:15" x14ac:dyDescent="0.3">
      <c r="O254" s="187" t="str">
        <f t="shared" si="10"/>
        <v/>
      </c>
    </row>
    <row r="255" spans="15:15" x14ac:dyDescent="0.3">
      <c r="O255" s="187" t="str">
        <f t="shared" si="10"/>
        <v/>
      </c>
    </row>
    <row r="256" spans="15:15" x14ac:dyDescent="0.3">
      <c r="O256" s="187" t="str">
        <f t="shared" si="10"/>
        <v/>
      </c>
    </row>
    <row r="257" spans="15:15" x14ac:dyDescent="0.3">
      <c r="O257" s="187" t="str">
        <f t="shared" si="10"/>
        <v/>
      </c>
    </row>
    <row r="258" spans="15:15" x14ac:dyDescent="0.3">
      <c r="O258" s="187" t="str">
        <f t="shared" si="10"/>
        <v/>
      </c>
    </row>
    <row r="259" spans="15:15" x14ac:dyDescent="0.3">
      <c r="O259" s="187" t="str">
        <f t="shared" si="10"/>
        <v/>
      </c>
    </row>
    <row r="260" spans="15:15" x14ac:dyDescent="0.3">
      <c r="O260" s="187" t="str">
        <f t="shared" si="10"/>
        <v/>
      </c>
    </row>
    <row r="261" spans="15:15" x14ac:dyDescent="0.3">
      <c r="O261" s="187" t="str">
        <f t="shared" si="10"/>
        <v/>
      </c>
    </row>
    <row r="262" spans="15:15" x14ac:dyDescent="0.3">
      <c r="O262" s="187" t="str">
        <f t="shared" si="10"/>
        <v/>
      </c>
    </row>
    <row r="263" spans="15:15" x14ac:dyDescent="0.3">
      <c r="O263" s="187" t="str">
        <f t="shared" si="10"/>
        <v/>
      </c>
    </row>
    <row r="264" spans="15:15" x14ac:dyDescent="0.3">
      <c r="O264" s="187" t="str">
        <f t="shared" si="10"/>
        <v/>
      </c>
    </row>
    <row r="265" spans="15:15" x14ac:dyDescent="0.3">
      <c r="O265" s="187" t="str">
        <f t="shared" si="10"/>
        <v/>
      </c>
    </row>
    <row r="266" spans="15:15" x14ac:dyDescent="0.3">
      <c r="O266" s="187" t="str">
        <f t="shared" si="10"/>
        <v/>
      </c>
    </row>
    <row r="267" spans="15:15" x14ac:dyDescent="0.3">
      <c r="O267" s="187" t="str">
        <f t="shared" si="10"/>
        <v/>
      </c>
    </row>
    <row r="268" spans="15:15" x14ac:dyDescent="0.3">
      <c r="O268" s="187" t="str">
        <f t="shared" si="10"/>
        <v/>
      </c>
    </row>
    <row r="269" spans="15:15" x14ac:dyDescent="0.3">
      <c r="O269" s="187" t="str">
        <f t="shared" si="10"/>
        <v/>
      </c>
    </row>
    <row r="270" spans="15:15" x14ac:dyDescent="0.3">
      <c r="O270" s="187" t="str">
        <f t="shared" si="10"/>
        <v/>
      </c>
    </row>
    <row r="271" spans="15:15" x14ac:dyDescent="0.3">
      <c r="O271" s="187" t="str">
        <f t="shared" si="10"/>
        <v/>
      </c>
    </row>
    <row r="272" spans="15:15" x14ac:dyDescent="0.3">
      <c r="O272" s="187" t="str">
        <f t="shared" si="10"/>
        <v/>
      </c>
    </row>
    <row r="273" spans="15:15" x14ac:dyDescent="0.3">
      <c r="O273" s="187" t="str">
        <f t="shared" si="10"/>
        <v/>
      </c>
    </row>
    <row r="274" spans="15:15" x14ac:dyDescent="0.3">
      <c r="O274" s="187" t="str">
        <f t="shared" si="10"/>
        <v/>
      </c>
    </row>
    <row r="275" spans="15:15" x14ac:dyDescent="0.3">
      <c r="O275" s="187" t="str">
        <f t="shared" si="10"/>
        <v/>
      </c>
    </row>
    <row r="276" spans="15:15" x14ac:dyDescent="0.3">
      <c r="O276" s="187" t="str">
        <f t="shared" si="10"/>
        <v/>
      </c>
    </row>
    <row r="277" spans="15:15" x14ac:dyDescent="0.3">
      <c r="O277" s="187" t="str">
        <f t="shared" si="10"/>
        <v/>
      </c>
    </row>
    <row r="278" spans="15:15" x14ac:dyDescent="0.3">
      <c r="O278" s="187" t="str">
        <f t="shared" si="10"/>
        <v/>
      </c>
    </row>
    <row r="279" spans="15:15" x14ac:dyDescent="0.3">
      <c r="O279" s="187" t="str">
        <f t="shared" si="10"/>
        <v/>
      </c>
    </row>
    <row r="280" spans="15:15" x14ac:dyDescent="0.3">
      <c r="O280" s="187" t="str">
        <f t="shared" si="10"/>
        <v/>
      </c>
    </row>
    <row r="281" spans="15:15" x14ac:dyDescent="0.3">
      <c r="O281" s="187" t="str">
        <f t="shared" si="10"/>
        <v/>
      </c>
    </row>
    <row r="282" spans="15:15" x14ac:dyDescent="0.3">
      <c r="O282" s="187" t="str">
        <f t="shared" si="10"/>
        <v/>
      </c>
    </row>
    <row r="283" spans="15:15" x14ac:dyDescent="0.3">
      <c r="O283" s="187" t="str">
        <f t="shared" si="10"/>
        <v/>
      </c>
    </row>
    <row r="284" spans="15:15" x14ac:dyDescent="0.3">
      <c r="O284" s="187" t="str">
        <f t="shared" si="10"/>
        <v/>
      </c>
    </row>
    <row r="285" spans="15:15" x14ac:dyDescent="0.3">
      <c r="O285" s="187" t="str">
        <f t="shared" si="10"/>
        <v/>
      </c>
    </row>
    <row r="286" spans="15:15" x14ac:dyDescent="0.3">
      <c r="O286" s="187" t="str">
        <f t="shared" si="10"/>
        <v/>
      </c>
    </row>
    <row r="287" spans="15:15" x14ac:dyDescent="0.3">
      <c r="O287" s="187" t="str">
        <f t="shared" si="10"/>
        <v/>
      </c>
    </row>
    <row r="288" spans="15:15" x14ac:dyDescent="0.3">
      <c r="O288" s="187" t="str">
        <f t="shared" si="10"/>
        <v/>
      </c>
    </row>
    <row r="289" spans="15:15" x14ac:dyDescent="0.3">
      <c r="O289" s="187" t="str">
        <f t="shared" si="10"/>
        <v/>
      </c>
    </row>
    <row r="290" spans="15:15" x14ac:dyDescent="0.3">
      <c r="O290" s="187" t="str">
        <f t="shared" si="10"/>
        <v/>
      </c>
    </row>
    <row r="291" spans="15:15" x14ac:dyDescent="0.3">
      <c r="O291" s="187" t="str">
        <f t="shared" si="10"/>
        <v/>
      </c>
    </row>
    <row r="292" spans="15:15" x14ac:dyDescent="0.3">
      <c r="O292" s="187" t="str">
        <f t="shared" si="10"/>
        <v/>
      </c>
    </row>
    <row r="293" spans="15:15" x14ac:dyDescent="0.3">
      <c r="O293" s="187" t="str">
        <f t="shared" si="10"/>
        <v/>
      </c>
    </row>
    <row r="294" spans="15:15" x14ac:dyDescent="0.3">
      <c r="O294" s="187" t="str">
        <f t="shared" si="10"/>
        <v/>
      </c>
    </row>
    <row r="295" spans="15:15" x14ac:dyDescent="0.3">
      <c r="O295" s="187" t="str">
        <f t="shared" si="10"/>
        <v/>
      </c>
    </row>
    <row r="296" spans="15:15" x14ac:dyDescent="0.3">
      <c r="O296" s="187" t="str">
        <f t="shared" si="10"/>
        <v/>
      </c>
    </row>
    <row r="297" spans="15:15" x14ac:dyDescent="0.3">
      <c r="O297" s="187" t="str">
        <f t="shared" si="10"/>
        <v/>
      </c>
    </row>
    <row r="298" spans="15:15" x14ac:dyDescent="0.3">
      <c r="O298" s="187" t="str">
        <f t="shared" si="10"/>
        <v/>
      </c>
    </row>
    <row r="299" spans="15:15" x14ac:dyDescent="0.3">
      <c r="O299" s="187" t="str">
        <f t="shared" si="10"/>
        <v/>
      </c>
    </row>
    <row r="300" spans="15:15" x14ac:dyDescent="0.3">
      <c r="O300" s="187" t="str">
        <f t="shared" si="10"/>
        <v/>
      </c>
    </row>
    <row r="301" spans="15:15" x14ac:dyDescent="0.3">
      <c r="O301" s="187" t="str">
        <f t="shared" si="10"/>
        <v/>
      </c>
    </row>
    <row r="302" spans="15:15" x14ac:dyDescent="0.3">
      <c r="O302" s="187" t="str">
        <f t="shared" si="10"/>
        <v/>
      </c>
    </row>
    <row r="303" spans="15:15" x14ac:dyDescent="0.3">
      <c r="O303" s="187" t="str">
        <f t="shared" si="10"/>
        <v/>
      </c>
    </row>
    <row r="304" spans="15:15" x14ac:dyDescent="0.3">
      <c r="O304" s="187" t="str">
        <f t="shared" si="10"/>
        <v/>
      </c>
    </row>
    <row r="305" spans="15:15" x14ac:dyDescent="0.3">
      <c r="O305" s="187" t="str">
        <f t="shared" si="10"/>
        <v/>
      </c>
    </row>
    <row r="306" spans="15:15" x14ac:dyDescent="0.3">
      <c r="O306" s="187" t="str">
        <f t="shared" si="10"/>
        <v/>
      </c>
    </row>
    <row r="307" spans="15:15" x14ac:dyDescent="0.3">
      <c r="O307" s="187" t="str">
        <f t="shared" si="10"/>
        <v/>
      </c>
    </row>
    <row r="308" spans="15:15" x14ac:dyDescent="0.3">
      <c r="O308" s="187" t="str">
        <f t="shared" ref="O308:O371" si="11">IF(OR(ISBLANK(N308),0),"",G308*N308)</f>
        <v/>
      </c>
    </row>
    <row r="309" spans="15:15" x14ac:dyDescent="0.3">
      <c r="O309" s="187" t="str">
        <f t="shared" si="11"/>
        <v/>
      </c>
    </row>
    <row r="310" spans="15:15" x14ac:dyDescent="0.3">
      <c r="O310" s="187" t="str">
        <f t="shared" si="11"/>
        <v/>
      </c>
    </row>
    <row r="311" spans="15:15" x14ac:dyDescent="0.3">
      <c r="O311" s="187" t="str">
        <f t="shared" si="11"/>
        <v/>
      </c>
    </row>
    <row r="312" spans="15:15" x14ac:dyDescent="0.3">
      <c r="O312" s="187" t="str">
        <f t="shared" si="11"/>
        <v/>
      </c>
    </row>
    <row r="313" spans="15:15" x14ac:dyDescent="0.3">
      <c r="O313" s="187" t="str">
        <f t="shared" si="11"/>
        <v/>
      </c>
    </row>
    <row r="314" spans="15:15" x14ac:dyDescent="0.3">
      <c r="O314" s="187" t="str">
        <f t="shared" si="11"/>
        <v/>
      </c>
    </row>
    <row r="315" spans="15:15" x14ac:dyDescent="0.3">
      <c r="O315" s="187" t="str">
        <f t="shared" si="11"/>
        <v/>
      </c>
    </row>
    <row r="316" spans="15:15" x14ac:dyDescent="0.3">
      <c r="O316" s="187" t="str">
        <f t="shared" si="11"/>
        <v/>
      </c>
    </row>
    <row r="317" spans="15:15" x14ac:dyDescent="0.3">
      <c r="O317" s="187" t="str">
        <f t="shared" si="11"/>
        <v/>
      </c>
    </row>
    <row r="318" spans="15:15" x14ac:dyDescent="0.3">
      <c r="O318" s="187" t="str">
        <f t="shared" si="11"/>
        <v/>
      </c>
    </row>
    <row r="319" spans="15:15" x14ac:dyDescent="0.3">
      <c r="O319" s="187" t="str">
        <f t="shared" si="11"/>
        <v/>
      </c>
    </row>
    <row r="320" spans="15:15" x14ac:dyDescent="0.3">
      <c r="O320" s="187" t="str">
        <f t="shared" si="11"/>
        <v/>
      </c>
    </row>
    <row r="321" spans="15:15" x14ac:dyDescent="0.3">
      <c r="O321" s="187" t="str">
        <f t="shared" si="11"/>
        <v/>
      </c>
    </row>
    <row r="322" spans="15:15" x14ac:dyDescent="0.3">
      <c r="O322" s="187" t="str">
        <f t="shared" si="11"/>
        <v/>
      </c>
    </row>
    <row r="323" spans="15:15" x14ac:dyDescent="0.3">
      <c r="O323" s="187" t="str">
        <f t="shared" si="11"/>
        <v/>
      </c>
    </row>
    <row r="324" spans="15:15" x14ac:dyDescent="0.3">
      <c r="O324" s="187" t="str">
        <f t="shared" si="11"/>
        <v/>
      </c>
    </row>
    <row r="325" spans="15:15" x14ac:dyDescent="0.3">
      <c r="O325" s="187" t="str">
        <f t="shared" si="11"/>
        <v/>
      </c>
    </row>
    <row r="326" spans="15:15" x14ac:dyDescent="0.3">
      <c r="O326" s="187" t="str">
        <f t="shared" si="11"/>
        <v/>
      </c>
    </row>
    <row r="327" spans="15:15" x14ac:dyDescent="0.3">
      <c r="O327" s="187" t="str">
        <f t="shared" si="11"/>
        <v/>
      </c>
    </row>
    <row r="328" spans="15:15" x14ac:dyDescent="0.3">
      <c r="O328" s="187" t="str">
        <f t="shared" si="11"/>
        <v/>
      </c>
    </row>
    <row r="329" spans="15:15" x14ac:dyDescent="0.3">
      <c r="O329" s="187" t="str">
        <f t="shared" si="11"/>
        <v/>
      </c>
    </row>
    <row r="330" spans="15:15" x14ac:dyDescent="0.3">
      <c r="O330" s="187" t="str">
        <f t="shared" si="11"/>
        <v/>
      </c>
    </row>
    <row r="331" spans="15:15" x14ac:dyDescent="0.3">
      <c r="O331" s="187" t="str">
        <f t="shared" si="11"/>
        <v/>
      </c>
    </row>
    <row r="332" spans="15:15" x14ac:dyDescent="0.3">
      <c r="O332" s="187" t="str">
        <f t="shared" si="11"/>
        <v/>
      </c>
    </row>
    <row r="333" spans="15:15" x14ac:dyDescent="0.3">
      <c r="O333" s="187" t="str">
        <f t="shared" si="11"/>
        <v/>
      </c>
    </row>
    <row r="334" spans="15:15" x14ac:dyDescent="0.3">
      <c r="O334" s="187" t="str">
        <f t="shared" si="11"/>
        <v/>
      </c>
    </row>
    <row r="335" spans="15:15" x14ac:dyDescent="0.3">
      <c r="O335" s="187" t="str">
        <f t="shared" si="11"/>
        <v/>
      </c>
    </row>
    <row r="336" spans="15:15" x14ac:dyDescent="0.3">
      <c r="O336" s="187" t="str">
        <f t="shared" si="11"/>
        <v/>
      </c>
    </row>
    <row r="337" spans="15:15" x14ac:dyDescent="0.3">
      <c r="O337" s="187" t="str">
        <f t="shared" si="11"/>
        <v/>
      </c>
    </row>
    <row r="338" spans="15:15" x14ac:dyDescent="0.3">
      <c r="O338" s="187" t="str">
        <f t="shared" si="11"/>
        <v/>
      </c>
    </row>
    <row r="339" spans="15:15" x14ac:dyDescent="0.3">
      <c r="O339" s="187" t="str">
        <f t="shared" si="11"/>
        <v/>
      </c>
    </row>
    <row r="340" spans="15:15" x14ac:dyDescent="0.3">
      <c r="O340" s="187" t="str">
        <f t="shared" si="11"/>
        <v/>
      </c>
    </row>
    <row r="341" spans="15:15" x14ac:dyDescent="0.3">
      <c r="O341" s="187" t="str">
        <f t="shared" si="11"/>
        <v/>
      </c>
    </row>
    <row r="342" spans="15:15" x14ac:dyDescent="0.3">
      <c r="O342" s="187" t="str">
        <f t="shared" si="11"/>
        <v/>
      </c>
    </row>
    <row r="343" spans="15:15" x14ac:dyDescent="0.3">
      <c r="O343" s="187" t="str">
        <f t="shared" si="11"/>
        <v/>
      </c>
    </row>
    <row r="344" spans="15:15" x14ac:dyDescent="0.3">
      <c r="O344" s="187" t="str">
        <f t="shared" si="11"/>
        <v/>
      </c>
    </row>
    <row r="345" spans="15:15" x14ac:dyDescent="0.3">
      <c r="O345" s="187" t="str">
        <f t="shared" si="11"/>
        <v/>
      </c>
    </row>
    <row r="346" spans="15:15" x14ac:dyDescent="0.3">
      <c r="O346" s="187" t="str">
        <f t="shared" si="11"/>
        <v/>
      </c>
    </row>
    <row r="347" spans="15:15" x14ac:dyDescent="0.3">
      <c r="O347" s="187" t="str">
        <f t="shared" si="11"/>
        <v/>
      </c>
    </row>
    <row r="348" spans="15:15" x14ac:dyDescent="0.3">
      <c r="O348" s="187" t="str">
        <f t="shared" si="11"/>
        <v/>
      </c>
    </row>
    <row r="349" spans="15:15" x14ac:dyDescent="0.3">
      <c r="O349" s="187" t="str">
        <f t="shared" si="11"/>
        <v/>
      </c>
    </row>
    <row r="350" spans="15:15" x14ac:dyDescent="0.3">
      <c r="O350" s="187" t="str">
        <f t="shared" si="11"/>
        <v/>
      </c>
    </row>
    <row r="351" spans="15:15" x14ac:dyDescent="0.3">
      <c r="O351" s="187" t="str">
        <f t="shared" si="11"/>
        <v/>
      </c>
    </row>
    <row r="352" spans="15:15" x14ac:dyDescent="0.3">
      <c r="O352" s="187" t="str">
        <f t="shared" si="11"/>
        <v/>
      </c>
    </row>
    <row r="353" spans="15:15" x14ac:dyDescent="0.3">
      <c r="O353" s="187" t="str">
        <f t="shared" si="11"/>
        <v/>
      </c>
    </row>
    <row r="354" spans="15:15" x14ac:dyDescent="0.3">
      <c r="O354" s="187" t="str">
        <f t="shared" si="11"/>
        <v/>
      </c>
    </row>
    <row r="355" spans="15:15" x14ac:dyDescent="0.3">
      <c r="O355" s="187" t="str">
        <f t="shared" si="11"/>
        <v/>
      </c>
    </row>
    <row r="356" spans="15:15" x14ac:dyDescent="0.3">
      <c r="O356" s="187" t="str">
        <f t="shared" si="11"/>
        <v/>
      </c>
    </row>
    <row r="357" spans="15:15" x14ac:dyDescent="0.3">
      <c r="O357" s="187" t="str">
        <f t="shared" si="11"/>
        <v/>
      </c>
    </row>
    <row r="358" spans="15:15" x14ac:dyDescent="0.3">
      <c r="O358" s="187" t="str">
        <f t="shared" si="11"/>
        <v/>
      </c>
    </row>
    <row r="359" spans="15:15" x14ac:dyDescent="0.3">
      <c r="O359" s="187" t="str">
        <f t="shared" si="11"/>
        <v/>
      </c>
    </row>
    <row r="360" spans="15:15" x14ac:dyDescent="0.3">
      <c r="O360" s="187" t="str">
        <f t="shared" si="11"/>
        <v/>
      </c>
    </row>
    <row r="361" spans="15:15" x14ac:dyDescent="0.3">
      <c r="O361" s="187" t="str">
        <f t="shared" si="11"/>
        <v/>
      </c>
    </row>
    <row r="362" spans="15:15" x14ac:dyDescent="0.3">
      <c r="O362" s="187" t="str">
        <f t="shared" si="11"/>
        <v/>
      </c>
    </row>
    <row r="363" spans="15:15" x14ac:dyDescent="0.3">
      <c r="O363" s="187" t="str">
        <f t="shared" si="11"/>
        <v/>
      </c>
    </row>
    <row r="364" spans="15:15" x14ac:dyDescent="0.3">
      <c r="O364" s="187" t="str">
        <f t="shared" si="11"/>
        <v/>
      </c>
    </row>
    <row r="365" spans="15:15" x14ac:dyDescent="0.3">
      <c r="O365" s="187" t="str">
        <f t="shared" si="11"/>
        <v/>
      </c>
    </row>
    <row r="366" spans="15:15" x14ac:dyDescent="0.3">
      <c r="O366" s="187" t="str">
        <f t="shared" si="11"/>
        <v/>
      </c>
    </row>
    <row r="367" spans="15:15" x14ac:dyDescent="0.3">
      <c r="O367" s="187" t="str">
        <f t="shared" si="11"/>
        <v/>
      </c>
    </row>
    <row r="368" spans="15:15" x14ac:dyDescent="0.3">
      <c r="O368" s="187" t="str">
        <f t="shared" si="11"/>
        <v/>
      </c>
    </row>
    <row r="369" spans="15:15" x14ac:dyDescent="0.3">
      <c r="O369" s="187" t="str">
        <f t="shared" si="11"/>
        <v/>
      </c>
    </row>
    <row r="370" spans="15:15" x14ac:dyDescent="0.3">
      <c r="O370" s="187" t="str">
        <f t="shared" si="11"/>
        <v/>
      </c>
    </row>
    <row r="371" spans="15:15" x14ac:dyDescent="0.3">
      <c r="O371" s="187" t="str">
        <f t="shared" si="11"/>
        <v/>
      </c>
    </row>
    <row r="372" spans="15:15" x14ac:dyDescent="0.3">
      <c r="O372" s="187" t="str">
        <f t="shared" ref="O372:O435" si="12">IF(OR(ISBLANK(N372),0),"",G372*N372)</f>
        <v/>
      </c>
    </row>
    <row r="373" spans="15:15" x14ac:dyDescent="0.3">
      <c r="O373" s="187" t="str">
        <f t="shared" si="12"/>
        <v/>
      </c>
    </row>
    <row r="374" spans="15:15" x14ac:dyDescent="0.3">
      <c r="O374" s="187" t="str">
        <f t="shared" si="12"/>
        <v/>
      </c>
    </row>
    <row r="375" spans="15:15" x14ac:dyDescent="0.3">
      <c r="O375" s="187" t="str">
        <f t="shared" si="12"/>
        <v/>
      </c>
    </row>
    <row r="376" spans="15:15" x14ac:dyDescent="0.3">
      <c r="O376" s="187" t="str">
        <f t="shared" si="12"/>
        <v/>
      </c>
    </row>
    <row r="377" spans="15:15" x14ac:dyDescent="0.3">
      <c r="O377" s="187" t="str">
        <f t="shared" si="12"/>
        <v/>
      </c>
    </row>
    <row r="378" spans="15:15" x14ac:dyDescent="0.3">
      <c r="O378" s="187" t="str">
        <f t="shared" si="12"/>
        <v/>
      </c>
    </row>
    <row r="379" spans="15:15" x14ac:dyDescent="0.3">
      <c r="O379" s="187" t="str">
        <f t="shared" si="12"/>
        <v/>
      </c>
    </row>
    <row r="380" spans="15:15" x14ac:dyDescent="0.3">
      <c r="O380" s="187" t="str">
        <f t="shared" si="12"/>
        <v/>
      </c>
    </row>
    <row r="381" spans="15:15" x14ac:dyDescent="0.3">
      <c r="O381" s="187" t="str">
        <f t="shared" si="12"/>
        <v/>
      </c>
    </row>
    <row r="382" spans="15:15" x14ac:dyDescent="0.3">
      <c r="O382" s="187" t="str">
        <f t="shared" si="12"/>
        <v/>
      </c>
    </row>
    <row r="383" spans="15:15" x14ac:dyDescent="0.3">
      <c r="O383" s="187" t="str">
        <f t="shared" si="12"/>
        <v/>
      </c>
    </row>
    <row r="384" spans="15:15" x14ac:dyDescent="0.3">
      <c r="O384" s="187" t="str">
        <f t="shared" si="12"/>
        <v/>
      </c>
    </row>
    <row r="385" spans="15:15" x14ac:dyDescent="0.3">
      <c r="O385" s="187" t="str">
        <f t="shared" si="12"/>
        <v/>
      </c>
    </row>
    <row r="386" spans="15:15" x14ac:dyDescent="0.3">
      <c r="O386" s="187" t="str">
        <f t="shared" si="12"/>
        <v/>
      </c>
    </row>
    <row r="387" spans="15:15" x14ac:dyDescent="0.3">
      <c r="O387" s="187" t="str">
        <f t="shared" si="12"/>
        <v/>
      </c>
    </row>
    <row r="388" spans="15:15" x14ac:dyDescent="0.3">
      <c r="O388" s="187" t="str">
        <f t="shared" si="12"/>
        <v/>
      </c>
    </row>
    <row r="389" spans="15:15" x14ac:dyDescent="0.3">
      <c r="O389" s="187" t="str">
        <f t="shared" si="12"/>
        <v/>
      </c>
    </row>
    <row r="390" spans="15:15" x14ac:dyDescent="0.3">
      <c r="O390" s="187" t="str">
        <f t="shared" si="12"/>
        <v/>
      </c>
    </row>
    <row r="391" spans="15:15" x14ac:dyDescent="0.3">
      <c r="O391" s="187" t="str">
        <f t="shared" si="12"/>
        <v/>
      </c>
    </row>
    <row r="392" spans="15:15" x14ac:dyDescent="0.3">
      <c r="O392" s="187" t="str">
        <f t="shared" si="12"/>
        <v/>
      </c>
    </row>
    <row r="393" spans="15:15" x14ac:dyDescent="0.3">
      <c r="O393" s="187" t="str">
        <f t="shared" si="12"/>
        <v/>
      </c>
    </row>
    <row r="394" spans="15:15" x14ac:dyDescent="0.3">
      <c r="O394" s="187" t="str">
        <f t="shared" si="12"/>
        <v/>
      </c>
    </row>
    <row r="395" spans="15:15" x14ac:dyDescent="0.3">
      <c r="O395" s="187" t="str">
        <f t="shared" si="12"/>
        <v/>
      </c>
    </row>
    <row r="396" spans="15:15" x14ac:dyDescent="0.3">
      <c r="O396" s="187" t="str">
        <f t="shared" si="12"/>
        <v/>
      </c>
    </row>
    <row r="397" spans="15:15" x14ac:dyDescent="0.3">
      <c r="O397" s="187" t="str">
        <f t="shared" si="12"/>
        <v/>
      </c>
    </row>
    <row r="398" spans="15:15" x14ac:dyDescent="0.3">
      <c r="O398" s="187" t="str">
        <f t="shared" si="12"/>
        <v/>
      </c>
    </row>
    <row r="399" spans="15:15" x14ac:dyDescent="0.3">
      <c r="O399" s="187" t="str">
        <f t="shared" si="12"/>
        <v/>
      </c>
    </row>
    <row r="400" spans="15:15" x14ac:dyDescent="0.3">
      <c r="O400" s="187" t="str">
        <f t="shared" si="12"/>
        <v/>
      </c>
    </row>
    <row r="401" spans="15:15" x14ac:dyDescent="0.3">
      <c r="O401" s="187" t="str">
        <f t="shared" si="12"/>
        <v/>
      </c>
    </row>
    <row r="402" spans="15:15" x14ac:dyDescent="0.3">
      <c r="O402" s="187" t="str">
        <f t="shared" si="12"/>
        <v/>
      </c>
    </row>
    <row r="403" spans="15:15" x14ac:dyDescent="0.3">
      <c r="O403" s="187" t="str">
        <f t="shared" si="12"/>
        <v/>
      </c>
    </row>
    <row r="404" spans="15:15" x14ac:dyDescent="0.3">
      <c r="O404" s="187" t="str">
        <f t="shared" si="12"/>
        <v/>
      </c>
    </row>
    <row r="405" spans="15:15" x14ac:dyDescent="0.3">
      <c r="O405" s="187" t="str">
        <f t="shared" si="12"/>
        <v/>
      </c>
    </row>
    <row r="406" spans="15:15" x14ac:dyDescent="0.3">
      <c r="O406" s="187" t="str">
        <f t="shared" si="12"/>
        <v/>
      </c>
    </row>
    <row r="407" spans="15:15" x14ac:dyDescent="0.3">
      <c r="O407" s="187" t="str">
        <f t="shared" si="12"/>
        <v/>
      </c>
    </row>
    <row r="408" spans="15:15" x14ac:dyDescent="0.3">
      <c r="O408" s="187" t="str">
        <f t="shared" si="12"/>
        <v/>
      </c>
    </row>
    <row r="409" spans="15:15" x14ac:dyDescent="0.3">
      <c r="O409" s="187" t="str">
        <f t="shared" si="12"/>
        <v/>
      </c>
    </row>
    <row r="410" spans="15:15" x14ac:dyDescent="0.3">
      <c r="O410" s="187" t="str">
        <f t="shared" si="12"/>
        <v/>
      </c>
    </row>
    <row r="411" spans="15:15" x14ac:dyDescent="0.3">
      <c r="O411" s="187" t="str">
        <f t="shared" si="12"/>
        <v/>
      </c>
    </row>
    <row r="412" spans="15:15" x14ac:dyDescent="0.3">
      <c r="O412" s="187" t="str">
        <f t="shared" si="12"/>
        <v/>
      </c>
    </row>
    <row r="413" spans="15:15" x14ac:dyDescent="0.3">
      <c r="O413" s="187" t="str">
        <f t="shared" si="12"/>
        <v/>
      </c>
    </row>
    <row r="414" spans="15:15" x14ac:dyDescent="0.3">
      <c r="O414" s="187" t="str">
        <f t="shared" si="12"/>
        <v/>
      </c>
    </row>
    <row r="415" spans="15:15" x14ac:dyDescent="0.3">
      <c r="O415" s="187" t="str">
        <f t="shared" si="12"/>
        <v/>
      </c>
    </row>
    <row r="416" spans="15:15" x14ac:dyDescent="0.3">
      <c r="O416" s="187" t="str">
        <f t="shared" si="12"/>
        <v/>
      </c>
    </row>
    <row r="417" spans="15:15" x14ac:dyDescent="0.3">
      <c r="O417" s="187" t="str">
        <f t="shared" si="12"/>
        <v/>
      </c>
    </row>
    <row r="418" spans="15:15" x14ac:dyDescent="0.3">
      <c r="O418" s="187" t="str">
        <f t="shared" si="12"/>
        <v/>
      </c>
    </row>
    <row r="419" spans="15:15" x14ac:dyDescent="0.3">
      <c r="O419" s="187" t="str">
        <f t="shared" si="12"/>
        <v/>
      </c>
    </row>
    <row r="420" spans="15:15" x14ac:dyDescent="0.3">
      <c r="O420" s="187" t="str">
        <f t="shared" si="12"/>
        <v/>
      </c>
    </row>
    <row r="421" spans="15:15" x14ac:dyDescent="0.3">
      <c r="O421" s="187" t="str">
        <f t="shared" si="12"/>
        <v/>
      </c>
    </row>
    <row r="422" spans="15:15" x14ac:dyDescent="0.3">
      <c r="O422" s="187" t="str">
        <f t="shared" si="12"/>
        <v/>
      </c>
    </row>
    <row r="423" spans="15:15" x14ac:dyDescent="0.3">
      <c r="O423" s="187" t="str">
        <f t="shared" si="12"/>
        <v/>
      </c>
    </row>
    <row r="424" spans="15:15" x14ac:dyDescent="0.3">
      <c r="O424" s="187" t="str">
        <f t="shared" si="12"/>
        <v/>
      </c>
    </row>
    <row r="425" spans="15:15" x14ac:dyDescent="0.3">
      <c r="O425" s="187" t="str">
        <f t="shared" si="12"/>
        <v/>
      </c>
    </row>
    <row r="426" spans="15:15" x14ac:dyDescent="0.3">
      <c r="O426" s="187" t="str">
        <f t="shared" si="12"/>
        <v/>
      </c>
    </row>
    <row r="427" spans="15:15" x14ac:dyDescent="0.3">
      <c r="O427" s="187" t="str">
        <f t="shared" si="12"/>
        <v/>
      </c>
    </row>
    <row r="428" spans="15:15" x14ac:dyDescent="0.3">
      <c r="O428" s="187" t="str">
        <f t="shared" si="12"/>
        <v/>
      </c>
    </row>
    <row r="429" spans="15:15" x14ac:dyDescent="0.3">
      <c r="O429" s="187" t="str">
        <f t="shared" si="12"/>
        <v/>
      </c>
    </row>
    <row r="430" spans="15:15" x14ac:dyDescent="0.3">
      <c r="O430" s="187" t="str">
        <f t="shared" si="12"/>
        <v/>
      </c>
    </row>
    <row r="431" spans="15:15" x14ac:dyDescent="0.3">
      <c r="O431" s="187" t="str">
        <f t="shared" si="12"/>
        <v/>
      </c>
    </row>
    <row r="432" spans="15:15" x14ac:dyDescent="0.3">
      <c r="O432" s="187" t="str">
        <f t="shared" si="12"/>
        <v/>
      </c>
    </row>
    <row r="433" spans="15:15" x14ac:dyDescent="0.3">
      <c r="O433" s="187" t="str">
        <f t="shared" si="12"/>
        <v/>
      </c>
    </row>
    <row r="434" spans="15:15" x14ac:dyDescent="0.3">
      <c r="O434" s="187" t="str">
        <f t="shared" si="12"/>
        <v/>
      </c>
    </row>
    <row r="435" spans="15:15" x14ac:dyDescent="0.3">
      <c r="O435" s="187" t="str">
        <f t="shared" si="12"/>
        <v/>
      </c>
    </row>
    <row r="436" spans="15:15" x14ac:dyDescent="0.3">
      <c r="O436" s="187" t="str">
        <f t="shared" ref="O436:O499" si="13">IF(OR(ISBLANK(N436),0),"",G436*N436)</f>
        <v/>
      </c>
    </row>
    <row r="437" spans="15:15" x14ac:dyDescent="0.3">
      <c r="O437" s="187" t="str">
        <f t="shared" si="13"/>
        <v/>
      </c>
    </row>
    <row r="438" spans="15:15" x14ac:dyDescent="0.3">
      <c r="O438" s="187" t="str">
        <f t="shared" si="13"/>
        <v/>
      </c>
    </row>
    <row r="439" spans="15:15" x14ac:dyDescent="0.3">
      <c r="O439" s="187" t="str">
        <f t="shared" si="13"/>
        <v/>
      </c>
    </row>
    <row r="440" spans="15:15" x14ac:dyDescent="0.3">
      <c r="O440" s="187" t="str">
        <f t="shared" si="13"/>
        <v/>
      </c>
    </row>
    <row r="441" spans="15:15" x14ac:dyDescent="0.3">
      <c r="O441" s="187" t="str">
        <f t="shared" si="13"/>
        <v/>
      </c>
    </row>
    <row r="442" spans="15:15" x14ac:dyDescent="0.3">
      <c r="O442" s="187" t="str">
        <f t="shared" si="13"/>
        <v/>
      </c>
    </row>
    <row r="443" spans="15:15" x14ac:dyDescent="0.3">
      <c r="O443" s="187" t="str">
        <f t="shared" si="13"/>
        <v/>
      </c>
    </row>
    <row r="444" spans="15:15" x14ac:dyDescent="0.3">
      <c r="O444" s="187" t="str">
        <f t="shared" si="13"/>
        <v/>
      </c>
    </row>
    <row r="445" spans="15:15" x14ac:dyDescent="0.3">
      <c r="O445" s="187" t="str">
        <f t="shared" si="13"/>
        <v/>
      </c>
    </row>
    <row r="446" spans="15:15" x14ac:dyDescent="0.3">
      <c r="O446" s="187" t="str">
        <f t="shared" si="13"/>
        <v/>
      </c>
    </row>
    <row r="447" spans="15:15" x14ac:dyDescent="0.3">
      <c r="O447" s="187" t="str">
        <f t="shared" si="13"/>
        <v/>
      </c>
    </row>
    <row r="448" spans="15:15" x14ac:dyDescent="0.3">
      <c r="O448" s="187" t="str">
        <f t="shared" si="13"/>
        <v/>
      </c>
    </row>
    <row r="449" spans="15:15" x14ac:dyDescent="0.3">
      <c r="O449" s="187" t="str">
        <f t="shared" si="13"/>
        <v/>
      </c>
    </row>
    <row r="450" spans="15:15" x14ac:dyDescent="0.3">
      <c r="O450" s="187" t="str">
        <f t="shared" si="13"/>
        <v/>
      </c>
    </row>
    <row r="451" spans="15:15" x14ac:dyDescent="0.3">
      <c r="O451" s="187" t="str">
        <f t="shared" si="13"/>
        <v/>
      </c>
    </row>
    <row r="452" spans="15:15" x14ac:dyDescent="0.3">
      <c r="O452" s="187" t="str">
        <f t="shared" si="13"/>
        <v/>
      </c>
    </row>
    <row r="453" spans="15:15" x14ac:dyDescent="0.3">
      <c r="O453" s="187" t="str">
        <f t="shared" si="13"/>
        <v/>
      </c>
    </row>
    <row r="454" spans="15:15" x14ac:dyDescent="0.3">
      <c r="O454" s="187" t="str">
        <f t="shared" si="13"/>
        <v/>
      </c>
    </row>
    <row r="455" spans="15:15" x14ac:dyDescent="0.3">
      <c r="O455" s="187" t="str">
        <f t="shared" si="13"/>
        <v/>
      </c>
    </row>
    <row r="456" spans="15:15" x14ac:dyDescent="0.3">
      <c r="O456" s="187" t="str">
        <f t="shared" si="13"/>
        <v/>
      </c>
    </row>
    <row r="457" spans="15:15" x14ac:dyDescent="0.3">
      <c r="O457" s="187" t="str">
        <f t="shared" si="13"/>
        <v/>
      </c>
    </row>
    <row r="458" spans="15:15" x14ac:dyDescent="0.3">
      <c r="O458" s="187" t="str">
        <f t="shared" si="13"/>
        <v/>
      </c>
    </row>
    <row r="459" spans="15:15" x14ac:dyDescent="0.3">
      <c r="O459" s="187" t="str">
        <f t="shared" si="13"/>
        <v/>
      </c>
    </row>
    <row r="460" spans="15:15" x14ac:dyDescent="0.3">
      <c r="O460" s="187" t="str">
        <f t="shared" si="13"/>
        <v/>
      </c>
    </row>
    <row r="461" spans="15:15" x14ac:dyDescent="0.3">
      <c r="O461" s="187" t="str">
        <f t="shared" si="13"/>
        <v/>
      </c>
    </row>
    <row r="462" spans="15:15" x14ac:dyDescent="0.3">
      <c r="O462" s="187" t="str">
        <f t="shared" si="13"/>
        <v/>
      </c>
    </row>
    <row r="463" spans="15:15" x14ac:dyDescent="0.3">
      <c r="O463" s="187" t="str">
        <f t="shared" si="13"/>
        <v/>
      </c>
    </row>
    <row r="464" spans="15:15" x14ac:dyDescent="0.3">
      <c r="O464" s="187" t="str">
        <f t="shared" si="13"/>
        <v/>
      </c>
    </row>
    <row r="465" spans="15:15" x14ac:dyDescent="0.3">
      <c r="O465" s="187" t="str">
        <f t="shared" si="13"/>
        <v/>
      </c>
    </row>
    <row r="466" spans="15:15" x14ac:dyDescent="0.3">
      <c r="O466" s="187" t="str">
        <f t="shared" si="13"/>
        <v/>
      </c>
    </row>
    <row r="467" spans="15:15" x14ac:dyDescent="0.3">
      <c r="O467" s="187" t="str">
        <f t="shared" si="13"/>
        <v/>
      </c>
    </row>
    <row r="468" spans="15:15" x14ac:dyDescent="0.3">
      <c r="O468" s="187" t="str">
        <f t="shared" si="13"/>
        <v/>
      </c>
    </row>
    <row r="469" spans="15:15" x14ac:dyDescent="0.3">
      <c r="O469" s="187" t="str">
        <f t="shared" si="13"/>
        <v/>
      </c>
    </row>
    <row r="470" spans="15:15" x14ac:dyDescent="0.3">
      <c r="O470" s="187" t="str">
        <f t="shared" si="13"/>
        <v/>
      </c>
    </row>
    <row r="471" spans="15:15" x14ac:dyDescent="0.3">
      <c r="O471" s="187" t="str">
        <f t="shared" si="13"/>
        <v/>
      </c>
    </row>
    <row r="472" spans="15:15" x14ac:dyDescent="0.3">
      <c r="O472" s="187" t="str">
        <f t="shared" si="13"/>
        <v/>
      </c>
    </row>
    <row r="473" spans="15:15" x14ac:dyDescent="0.3">
      <c r="O473" s="187" t="str">
        <f t="shared" si="13"/>
        <v/>
      </c>
    </row>
    <row r="474" spans="15:15" x14ac:dyDescent="0.3">
      <c r="O474" s="187" t="str">
        <f t="shared" si="13"/>
        <v/>
      </c>
    </row>
    <row r="475" spans="15:15" x14ac:dyDescent="0.3">
      <c r="O475" s="187" t="str">
        <f t="shared" si="13"/>
        <v/>
      </c>
    </row>
    <row r="476" spans="15:15" x14ac:dyDescent="0.3">
      <c r="O476" s="187" t="str">
        <f t="shared" si="13"/>
        <v/>
      </c>
    </row>
    <row r="477" spans="15:15" x14ac:dyDescent="0.3">
      <c r="O477" s="187" t="str">
        <f t="shared" si="13"/>
        <v/>
      </c>
    </row>
    <row r="478" spans="15:15" x14ac:dyDescent="0.3">
      <c r="O478" s="187" t="str">
        <f t="shared" si="13"/>
        <v/>
      </c>
    </row>
    <row r="479" spans="15:15" x14ac:dyDescent="0.3">
      <c r="O479" s="187" t="str">
        <f t="shared" si="13"/>
        <v/>
      </c>
    </row>
    <row r="480" spans="15:15" x14ac:dyDescent="0.3">
      <c r="O480" s="187" t="str">
        <f t="shared" si="13"/>
        <v/>
      </c>
    </row>
    <row r="481" spans="15:15" x14ac:dyDescent="0.3">
      <c r="O481" s="187" t="str">
        <f t="shared" si="13"/>
        <v/>
      </c>
    </row>
    <row r="482" spans="15:15" x14ac:dyDescent="0.3">
      <c r="O482" s="187" t="str">
        <f t="shared" si="13"/>
        <v/>
      </c>
    </row>
    <row r="483" spans="15:15" x14ac:dyDescent="0.3">
      <c r="O483" s="187" t="str">
        <f t="shared" si="13"/>
        <v/>
      </c>
    </row>
    <row r="484" spans="15:15" x14ac:dyDescent="0.3">
      <c r="O484" s="187" t="str">
        <f t="shared" si="13"/>
        <v/>
      </c>
    </row>
    <row r="485" spans="15:15" x14ac:dyDescent="0.3">
      <c r="O485" s="187" t="str">
        <f t="shared" si="13"/>
        <v/>
      </c>
    </row>
    <row r="486" spans="15:15" x14ac:dyDescent="0.3">
      <c r="O486" s="187" t="str">
        <f t="shared" si="13"/>
        <v/>
      </c>
    </row>
    <row r="487" spans="15:15" x14ac:dyDescent="0.3">
      <c r="O487" s="187" t="str">
        <f t="shared" si="13"/>
        <v/>
      </c>
    </row>
    <row r="488" spans="15:15" x14ac:dyDescent="0.3">
      <c r="O488" s="187" t="str">
        <f t="shared" si="13"/>
        <v/>
      </c>
    </row>
    <row r="489" spans="15:15" x14ac:dyDescent="0.3">
      <c r="O489" s="187" t="str">
        <f t="shared" si="13"/>
        <v/>
      </c>
    </row>
    <row r="490" spans="15:15" x14ac:dyDescent="0.3">
      <c r="O490" s="187" t="str">
        <f t="shared" si="13"/>
        <v/>
      </c>
    </row>
    <row r="491" spans="15:15" x14ac:dyDescent="0.3">
      <c r="O491" s="187" t="str">
        <f t="shared" si="13"/>
        <v/>
      </c>
    </row>
    <row r="492" spans="15:15" x14ac:dyDescent="0.3">
      <c r="O492" s="187" t="str">
        <f t="shared" si="13"/>
        <v/>
      </c>
    </row>
    <row r="493" spans="15:15" x14ac:dyDescent="0.3">
      <c r="O493" s="187" t="str">
        <f t="shared" si="13"/>
        <v/>
      </c>
    </row>
    <row r="494" spans="15:15" x14ac:dyDescent="0.3">
      <c r="O494" s="187" t="str">
        <f t="shared" si="13"/>
        <v/>
      </c>
    </row>
    <row r="495" spans="15:15" x14ac:dyDescent="0.3">
      <c r="O495" s="187" t="str">
        <f t="shared" si="13"/>
        <v/>
      </c>
    </row>
    <row r="496" spans="15:15" x14ac:dyDescent="0.3">
      <c r="O496" s="187" t="str">
        <f t="shared" si="13"/>
        <v/>
      </c>
    </row>
    <row r="497" spans="15:15" x14ac:dyDescent="0.3">
      <c r="O497" s="187" t="str">
        <f t="shared" si="13"/>
        <v/>
      </c>
    </row>
    <row r="498" spans="15:15" x14ac:dyDescent="0.3">
      <c r="O498" s="187" t="str">
        <f t="shared" si="13"/>
        <v/>
      </c>
    </row>
    <row r="499" spans="15:15" x14ac:dyDescent="0.3">
      <c r="O499" s="187" t="str">
        <f t="shared" si="13"/>
        <v/>
      </c>
    </row>
    <row r="500" spans="15:15" x14ac:dyDescent="0.3">
      <c r="O500" s="187" t="str">
        <f t="shared" ref="O500:O563" si="14">IF(OR(ISBLANK(N500),0),"",G500*N500)</f>
        <v/>
      </c>
    </row>
    <row r="501" spans="15:15" x14ac:dyDescent="0.3">
      <c r="O501" s="187" t="str">
        <f t="shared" si="14"/>
        <v/>
      </c>
    </row>
    <row r="502" spans="15:15" x14ac:dyDescent="0.3">
      <c r="O502" s="187" t="str">
        <f t="shared" si="14"/>
        <v/>
      </c>
    </row>
    <row r="503" spans="15:15" x14ac:dyDescent="0.3">
      <c r="O503" s="187" t="str">
        <f t="shared" si="14"/>
        <v/>
      </c>
    </row>
    <row r="504" spans="15:15" x14ac:dyDescent="0.3">
      <c r="O504" s="187" t="str">
        <f t="shared" si="14"/>
        <v/>
      </c>
    </row>
    <row r="505" spans="15:15" x14ac:dyDescent="0.3">
      <c r="O505" s="187" t="str">
        <f t="shared" si="14"/>
        <v/>
      </c>
    </row>
    <row r="506" spans="15:15" x14ac:dyDescent="0.3">
      <c r="O506" s="187" t="str">
        <f t="shared" si="14"/>
        <v/>
      </c>
    </row>
    <row r="507" spans="15:15" x14ac:dyDescent="0.3">
      <c r="O507" s="187" t="str">
        <f t="shared" si="14"/>
        <v/>
      </c>
    </row>
    <row r="508" spans="15:15" x14ac:dyDescent="0.3">
      <c r="O508" s="187" t="str">
        <f t="shared" si="14"/>
        <v/>
      </c>
    </row>
    <row r="509" spans="15:15" x14ac:dyDescent="0.3">
      <c r="O509" s="187" t="str">
        <f t="shared" si="14"/>
        <v/>
      </c>
    </row>
    <row r="510" spans="15:15" x14ac:dyDescent="0.3">
      <c r="O510" s="187" t="str">
        <f t="shared" si="14"/>
        <v/>
      </c>
    </row>
    <row r="511" spans="15:15" x14ac:dyDescent="0.3">
      <c r="O511" s="187" t="str">
        <f t="shared" si="14"/>
        <v/>
      </c>
    </row>
    <row r="512" spans="15:15" x14ac:dyDescent="0.3">
      <c r="O512" s="187" t="str">
        <f t="shared" si="14"/>
        <v/>
      </c>
    </row>
    <row r="513" spans="15:15" x14ac:dyDescent="0.3">
      <c r="O513" s="187" t="str">
        <f t="shared" si="14"/>
        <v/>
      </c>
    </row>
    <row r="514" spans="15:15" x14ac:dyDescent="0.3">
      <c r="O514" s="187" t="str">
        <f t="shared" si="14"/>
        <v/>
      </c>
    </row>
    <row r="515" spans="15:15" x14ac:dyDescent="0.3">
      <c r="O515" s="187" t="str">
        <f t="shared" si="14"/>
        <v/>
      </c>
    </row>
    <row r="516" spans="15:15" x14ac:dyDescent="0.3">
      <c r="O516" s="187" t="str">
        <f t="shared" si="14"/>
        <v/>
      </c>
    </row>
    <row r="517" spans="15:15" x14ac:dyDescent="0.3">
      <c r="O517" s="187" t="str">
        <f t="shared" si="14"/>
        <v/>
      </c>
    </row>
    <row r="518" spans="15:15" x14ac:dyDescent="0.3">
      <c r="O518" s="187" t="str">
        <f t="shared" si="14"/>
        <v/>
      </c>
    </row>
    <row r="519" spans="15:15" x14ac:dyDescent="0.3">
      <c r="O519" s="187" t="str">
        <f t="shared" si="14"/>
        <v/>
      </c>
    </row>
    <row r="520" spans="15:15" x14ac:dyDescent="0.3">
      <c r="O520" s="187" t="str">
        <f t="shared" si="14"/>
        <v/>
      </c>
    </row>
    <row r="521" spans="15:15" x14ac:dyDescent="0.3">
      <c r="O521" s="187" t="str">
        <f t="shared" si="14"/>
        <v/>
      </c>
    </row>
    <row r="522" spans="15:15" x14ac:dyDescent="0.3">
      <c r="O522" s="187" t="str">
        <f t="shared" si="14"/>
        <v/>
      </c>
    </row>
    <row r="523" spans="15:15" x14ac:dyDescent="0.3">
      <c r="O523" s="187" t="str">
        <f t="shared" si="14"/>
        <v/>
      </c>
    </row>
    <row r="524" spans="15:15" x14ac:dyDescent="0.3">
      <c r="O524" s="187" t="str">
        <f t="shared" si="14"/>
        <v/>
      </c>
    </row>
    <row r="525" spans="15:15" x14ac:dyDescent="0.3">
      <c r="O525" s="187" t="str">
        <f t="shared" si="14"/>
        <v/>
      </c>
    </row>
    <row r="526" spans="15:15" x14ac:dyDescent="0.3">
      <c r="O526" s="187" t="str">
        <f t="shared" si="14"/>
        <v/>
      </c>
    </row>
    <row r="527" spans="15:15" x14ac:dyDescent="0.3">
      <c r="O527" s="187" t="str">
        <f t="shared" si="14"/>
        <v/>
      </c>
    </row>
    <row r="528" spans="15:15" x14ac:dyDescent="0.3">
      <c r="O528" s="187" t="str">
        <f t="shared" si="14"/>
        <v/>
      </c>
    </row>
    <row r="529" spans="15:15" x14ac:dyDescent="0.3">
      <c r="O529" s="187" t="str">
        <f t="shared" si="14"/>
        <v/>
      </c>
    </row>
    <row r="530" spans="15:15" x14ac:dyDescent="0.3">
      <c r="O530" s="187" t="str">
        <f t="shared" si="14"/>
        <v/>
      </c>
    </row>
    <row r="531" spans="15:15" x14ac:dyDescent="0.3">
      <c r="O531" s="187" t="str">
        <f t="shared" si="14"/>
        <v/>
      </c>
    </row>
    <row r="532" spans="15:15" x14ac:dyDescent="0.3">
      <c r="O532" s="187" t="str">
        <f t="shared" si="14"/>
        <v/>
      </c>
    </row>
    <row r="533" spans="15:15" x14ac:dyDescent="0.3">
      <c r="O533" s="187" t="str">
        <f t="shared" si="14"/>
        <v/>
      </c>
    </row>
    <row r="534" spans="15:15" x14ac:dyDescent="0.3">
      <c r="O534" s="187" t="str">
        <f t="shared" si="14"/>
        <v/>
      </c>
    </row>
    <row r="535" spans="15:15" x14ac:dyDescent="0.3">
      <c r="O535" s="187" t="str">
        <f t="shared" si="14"/>
        <v/>
      </c>
    </row>
    <row r="536" spans="15:15" x14ac:dyDescent="0.3">
      <c r="O536" s="187" t="str">
        <f t="shared" si="14"/>
        <v/>
      </c>
    </row>
    <row r="537" spans="15:15" x14ac:dyDescent="0.3">
      <c r="O537" s="187" t="str">
        <f t="shared" si="14"/>
        <v/>
      </c>
    </row>
    <row r="538" spans="15:15" x14ac:dyDescent="0.3">
      <c r="O538" s="187" t="str">
        <f t="shared" si="14"/>
        <v/>
      </c>
    </row>
    <row r="539" spans="15:15" x14ac:dyDescent="0.3">
      <c r="O539" s="187" t="str">
        <f t="shared" si="14"/>
        <v/>
      </c>
    </row>
    <row r="540" spans="15:15" x14ac:dyDescent="0.3">
      <c r="O540" s="187" t="str">
        <f t="shared" si="14"/>
        <v/>
      </c>
    </row>
    <row r="541" spans="15:15" x14ac:dyDescent="0.3">
      <c r="O541" s="187" t="str">
        <f t="shared" si="14"/>
        <v/>
      </c>
    </row>
    <row r="542" spans="15:15" x14ac:dyDescent="0.3">
      <c r="O542" s="187" t="str">
        <f t="shared" si="14"/>
        <v/>
      </c>
    </row>
    <row r="543" spans="15:15" x14ac:dyDescent="0.3">
      <c r="O543" s="187" t="str">
        <f t="shared" si="14"/>
        <v/>
      </c>
    </row>
    <row r="544" spans="15:15" x14ac:dyDescent="0.3">
      <c r="O544" s="187" t="str">
        <f t="shared" si="14"/>
        <v/>
      </c>
    </row>
    <row r="545" spans="15:15" x14ac:dyDescent="0.3">
      <c r="O545" s="187" t="str">
        <f t="shared" si="14"/>
        <v/>
      </c>
    </row>
    <row r="546" spans="15:15" x14ac:dyDescent="0.3">
      <c r="O546" s="187" t="str">
        <f t="shared" si="14"/>
        <v/>
      </c>
    </row>
    <row r="547" spans="15:15" x14ac:dyDescent="0.3">
      <c r="O547" s="187" t="str">
        <f t="shared" si="14"/>
        <v/>
      </c>
    </row>
    <row r="548" spans="15:15" x14ac:dyDescent="0.3">
      <c r="O548" s="187" t="str">
        <f t="shared" si="14"/>
        <v/>
      </c>
    </row>
    <row r="549" spans="15:15" x14ac:dyDescent="0.3">
      <c r="O549" s="187" t="str">
        <f t="shared" si="14"/>
        <v/>
      </c>
    </row>
    <row r="550" spans="15:15" x14ac:dyDescent="0.3">
      <c r="O550" s="187" t="str">
        <f t="shared" si="14"/>
        <v/>
      </c>
    </row>
    <row r="551" spans="15:15" x14ac:dyDescent="0.3">
      <c r="O551" s="187" t="str">
        <f t="shared" si="14"/>
        <v/>
      </c>
    </row>
    <row r="552" spans="15:15" x14ac:dyDescent="0.3">
      <c r="O552" s="187" t="str">
        <f t="shared" si="14"/>
        <v/>
      </c>
    </row>
    <row r="553" spans="15:15" x14ac:dyDescent="0.3">
      <c r="O553" s="187" t="str">
        <f t="shared" si="14"/>
        <v/>
      </c>
    </row>
    <row r="554" spans="15:15" x14ac:dyDescent="0.3">
      <c r="O554" s="187" t="str">
        <f t="shared" si="14"/>
        <v/>
      </c>
    </row>
    <row r="555" spans="15:15" x14ac:dyDescent="0.3">
      <c r="O555" s="187" t="str">
        <f t="shared" si="14"/>
        <v/>
      </c>
    </row>
    <row r="556" spans="15:15" x14ac:dyDescent="0.3">
      <c r="O556" s="187" t="str">
        <f t="shared" si="14"/>
        <v/>
      </c>
    </row>
    <row r="557" spans="15:15" x14ac:dyDescent="0.3">
      <c r="O557" s="187" t="str">
        <f t="shared" si="14"/>
        <v/>
      </c>
    </row>
    <row r="558" spans="15:15" x14ac:dyDescent="0.3">
      <c r="O558" s="187" t="str">
        <f t="shared" si="14"/>
        <v/>
      </c>
    </row>
    <row r="559" spans="15:15" x14ac:dyDescent="0.3">
      <c r="O559" s="187" t="str">
        <f t="shared" si="14"/>
        <v/>
      </c>
    </row>
    <row r="560" spans="15:15" x14ac:dyDescent="0.3">
      <c r="O560" s="187" t="str">
        <f t="shared" si="14"/>
        <v/>
      </c>
    </row>
    <row r="561" spans="15:15" x14ac:dyDescent="0.3">
      <c r="O561" s="187" t="str">
        <f t="shared" si="14"/>
        <v/>
      </c>
    </row>
    <row r="562" spans="15:15" x14ac:dyDescent="0.3">
      <c r="O562" s="187" t="str">
        <f t="shared" si="14"/>
        <v/>
      </c>
    </row>
    <row r="563" spans="15:15" x14ac:dyDescent="0.3">
      <c r="O563" s="187" t="str">
        <f t="shared" si="14"/>
        <v/>
      </c>
    </row>
    <row r="564" spans="15:15" x14ac:dyDescent="0.3">
      <c r="O564" s="187" t="str">
        <f t="shared" ref="O564:O627" si="15">IF(OR(ISBLANK(N564),0),"",G564*N564)</f>
        <v/>
      </c>
    </row>
    <row r="565" spans="15:15" x14ac:dyDescent="0.3">
      <c r="O565" s="187" t="str">
        <f t="shared" si="15"/>
        <v/>
      </c>
    </row>
    <row r="566" spans="15:15" x14ac:dyDescent="0.3">
      <c r="O566" s="187" t="str">
        <f t="shared" si="15"/>
        <v/>
      </c>
    </row>
    <row r="567" spans="15:15" x14ac:dyDescent="0.3">
      <c r="O567" s="187" t="str">
        <f t="shared" si="15"/>
        <v/>
      </c>
    </row>
    <row r="568" spans="15:15" x14ac:dyDescent="0.3">
      <c r="O568" s="187" t="str">
        <f t="shared" si="15"/>
        <v/>
      </c>
    </row>
    <row r="569" spans="15:15" x14ac:dyDescent="0.3">
      <c r="O569" s="187" t="str">
        <f t="shared" si="15"/>
        <v/>
      </c>
    </row>
    <row r="570" spans="15:15" x14ac:dyDescent="0.3">
      <c r="O570" s="187" t="str">
        <f t="shared" si="15"/>
        <v/>
      </c>
    </row>
    <row r="571" spans="15:15" x14ac:dyDescent="0.3">
      <c r="O571" s="187" t="str">
        <f t="shared" si="15"/>
        <v/>
      </c>
    </row>
    <row r="572" spans="15:15" x14ac:dyDescent="0.3">
      <c r="O572" s="187" t="str">
        <f t="shared" si="15"/>
        <v/>
      </c>
    </row>
    <row r="573" spans="15:15" x14ac:dyDescent="0.3">
      <c r="O573" s="187" t="str">
        <f t="shared" si="15"/>
        <v/>
      </c>
    </row>
    <row r="574" spans="15:15" x14ac:dyDescent="0.3">
      <c r="O574" s="187" t="str">
        <f t="shared" si="15"/>
        <v/>
      </c>
    </row>
    <row r="575" spans="15:15" x14ac:dyDescent="0.3">
      <c r="O575" s="187" t="str">
        <f t="shared" si="15"/>
        <v/>
      </c>
    </row>
    <row r="576" spans="15:15" x14ac:dyDescent="0.3">
      <c r="O576" s="187" t="str">
        <f t="shared" si="15"/>
        <v/>
      </c>
    </row>
    <row r="577" spans="15:15" x14ac:dyDescent="0.3">
      <c r="O577" s="187" t="str">
        <f t="shared" si="15"/>
        <v/>
      </c>
    </row>
    <row r="578" spans="15:15" x14ac:dyDescent="0.3">
      <c r="O578" s="187" t="str">
        <f t="shared" si="15"/>
        <v/>
      </c>
    </row>
    <row r="579" spans="15:15" x14ac:dyDescent="0.3">
      <c r="O579" s="187" t="str">
        <f t="shared" si="15"/>
        <v/>
      </c>
    </row>
    <row r="580" spans="15:15" x14ac:dyDescent="0.3">
      <c r="O580" s="187" t="str">
        <f t="shared" si="15"/>
        <v/>
      </c>
    </row>
    <row r="581" spans="15:15" x14ac:dyDescent="0.3">
      <c r="O581" s="187" t="str">
        <f t="shared" si="15"/>
        <v/>
      </c>
    </row>
    <row r="582" spans="15:15" x14ac:dyDescent="0.3">
      <c r="O582" s="187" t="str">
        <f t="shared" si="15"/>
        <v/>
      </c>
    </row>
    <row r="583" spans="15:15" x14ac:dyDescent="0.3">
      <c r="O583" s="187" t="str">
        <f t="shared" si="15"/>
        <v/>
      </c>
    </row>
    <row r="584" spans="15:15" x14ac:dyDescent="0.3">
      <c r="O584" s="187" t="str">
        <f t="shared" si="15"/>
        <v/>
      </c>
    </row>
    <row r="585" spans="15:15" x14ac:dyDescent="0.3">
      <c r="O585" s="187" t="str">
        <f t="shared" si="15"/>
        <v/>
      </c>
    </row>
    <row r="586" spans="15:15" x14ac:dyDescent="0.3">
      <c r="O586" s="187" t="str">
        <f t="shared" si="15"/>
        <v/>
      </c>
    </row>
    <row r="587" spans="15:15" x14ac:dyDescent="0.3">
      <c r="O587" s="187" t="str">
        <f t="shared" si="15"/>
        <v/>
      </c>
    </row>
    <row r="588" spans="15:15" x14ac:dyDescent="0.3">
      <c r="O588" s="187" t="str">
        <f t="shared" si="15"/>
        <v/>
      </c>
    </row>
    <row r="589" spans="15:15" x14ac:dyDescent="0.3">
      <c r="O589" s="187" t="str">
        <f t="shared" si="15"/>
        <v/>
      </c>
    </row>
    <row r="590" spans="15:15" x14ac:dyDescent="0.3">
      <c r="O590" s="187" t="str">
        <f t="shared" si="15"/>
        <v/>
      </c>
    </row>
    <row r="591" spans="15:15" x14ac:dyDescent="0.3">
      <c r="O591" s="187" t="str">
        <f t="shared" si="15"/>
        <v/>
      </c>
    </row>
    <row r="592" spans="15:15" x14ac:dyDescent="0.3">
      <c r="O592" s="187" t="str">
        <f t="shared" si="15"/>
        <v/>
      </c>
    </row>
    <row r="593" spans="15:15" x14ac:dyDescent="0.3">
      <c r="O593" s="187" t="str">
        <f t="shared" si="15"/>
        <v/>
      </c>
    </row>
    <row r="594" spans="15:15" x14ac:dyDescent="0.3">
      <c r="O594" s="187" t="str">
        <f t="shared" si="15"/>
        <v/>
      </c>
    </row>
    <row r="595" spans="15:15" x14ac:dyDescent="0.3">
      <c r="O595" s="187" t="str">
        <f t="shared" si="15"/>
        <v/>
      </c>
    </row>
    <row r="596" spans="15:15" x14ac:dyDescent="0.3">
      <c r="O596" s="187" t="str">
        <f t="shared" si="15"/>
        <v/>
      </c>
    </row>
    <row r="597" spans="15:15" x14ac:dyDescent="0.3">
      <c r="O597" s="187" t="str">
        <f t="shared" si="15"/>
        <v/>
      </c>
    </row>
    <row r="598" spans="15:15" x14ac:dyDescent="0.3">
      <c r="O598" s="187" t="str">
        <f t="shared" si="15"/>
        <v/>
      </c>
    </row>
    <row r="599" spans="15:15" x14ac:dyDescent="0.3">
      <c r="O599" s="187" t="str">
        <f t="shared" si="15"/>
        <v/>
      </c>
    </row>
    <row r="600" spans="15:15" x14ac:dyDescent="0.3">
      <c r="O600" s="187" t="str">
        <f t="shared" si="15"/>
        <v/>
      </c>
    </row>
    <row r="601" spans="15:15" x14ac:dyDescent="0.3">
      <c r="O601" s="187" t="str">
        <f t="shared" si="15"/>
        <v/>
      </c>
    </row>
    <row r="602" spans="15:15" x14ac:dyDescent="0.3">
      <c r="O602" s="187" t="str">
        <f t="shared" si="15"/>
        <v/>
      </c>
    </row>
    <row r="603" spans="15:15" x14ac:dyDescent="0.3">
      <c r="O603" s="187" t="str">
        <f t="shared" si="15"/>
        <v/>
      </c>
    </row>
    <row r="604" spans="15:15" x14ac:dyDescent="0.3">
      <c r="O604" s="187" t="str">
        <f t="shared" si="15"/>
        <v/>
      </c>
    </row>
    <row r="605" spans="15:15" x14ac:dyDescent="0.3">
      <c r="O605" s="187" t="str">
        <f t="shared" si="15"/>
        <v/>
      </c>
    </row>
    <row r="606" spans="15:15" x14ac:dyDescent="0.3">
      <c r="O606" s="187" t="str">
        <f t="shared" si="15"/>
        <v/>
      </c>
    </row>
    <row r="607" spans="15:15" x14ac:dyDescent="0.3">
      <c r="O607" s="187" t="str">
        <f t="shared" si="15"/>
        <v/>
      </c>
    </row>
    <row r="608" spans="15:15" x14ac:dyDescent="0.3">
      <c r="O608" s="187" t="str">
        <f t="shared" si="15"/>
        <v/>
      </c>
    </row>
    <row r="609" spans="15:15" x14ac:dyDescent="0.3">
      <c r="O609" s="187" t="str">
        <f t="shared" si="15"/>
        <v/>
      </c>
    </row>
    <row r="610" spans="15:15" x14ac:dyDescent="0.3">
      <c r="O610" s="187" t="str">
        <f t="shared" si="15"/>
        <v/>
      </c>
    </row>
    <row r="611" spans="15:15" x14ac:dyDescent="0.3">
      <c r="O611" s="187" t="str">
        <f t="shared" si="15"/>
        <v/>
      </c>
    </row>
    <row r="612" spans="15:15" x14ac:dyDescent="0.3">
      <c r="O612" s="187" t="str">
        <f t="shared" si="15"/>
        <v/>
      </c>
    </row>
    <row r="613" spans="15:15" x14ac:dyDescent="0.3">
      <c r="O613" s="187" t="str">
        <f t="shared" si="15"/>
        <v/>
      </c>
    </row>
    <row r="614" spans="15:15" x14ac:dyDescent="0.3">
      <c r="O614" s="187" t="str">
        <f t="shared" si="15"/>
        <v/>
      </c>
    </row>
    <row r="615" spans="15:15" x14ac:dyDescent="0.3">
      <c r="O615" s="187" t="str">
        <f t="shared" si="15"/>
        <v/>
      </c>
    </row>
    <row r="616" spans="15:15" x14ac:dyDescent="0.3">
      <c r="O616" s="187" t="str">
        <f t="shared" si="15"/>
        <v/>
      </c>
    </row>
    <row r="617" spans="15:15" x14ac:dyDescent="0.3">
      <c r="O617" s="187" t="str">
        <f t="shared" si="15"/>
        <v/>
      </c>
    </row>
    <row r="618" spans="15:15" x14ac:dyDescent="0.3">
      <c r="O618" s="187" t="str">
        <f t="shared" si="15"/>
        <v/>
      </c>
    </row>
    <row r="619" spans="15:15" x14ac:dyDescent="0.3">
      <c r="O619" s="187" t="str">
        <f t="shared" si="15"/>
        <v/>
      </c>
    </row>
    <row r="620" spans="15:15" x14ac:dyDescent="0.3">
      <c r="O620" s="187" t="str">
        <f t="shared" si="15"/>
        <v/>
      </c>
    </row>
    <row r="621" spans="15:15" x14ac:dyDescent="0.3">
      <c r="O621" s="187" t="str">
        <f t="shared" si="15"/>
        <v/>
      </c>
    </row>
    <row r="622" spans="15:15" x14ac:dyDescent="0.3">
      <c r="O622" s="187" t="str">
        <f t="shared" si="15"/>
        <v/>
      </c>
    </row>
    <row r="623" spans="15:15" x14ac:dyDescent="0.3">
      <c r="O623" s="187" t="str">
        <f t="shared" si="15"/>
        <v/>
      </c>
    </row>
    <row r="624" spans="15:15" x14ac:dyDescent="0.3">
      <c r="O624" s="187" t="str">
        <f t="shared" si="15"/>
        <v/>
      </c>
    </row>
    <row r="625" spans="15:15" x14ac:dyDescent="0.3">
      <c r="O625" s="187" t="str">
        <f t="shared" si="15"/>
        <v/>
      </c>
    </row>
    <row r="626" spans="15:15" x14ac:dyDescent="0.3">
      <c r="O626" s="187" t="str">
        <f t="shared" si="15"/>
        <v/>
      </c>
    </row>
    <row r="627" spans="15:15" x14ac:dyDescent="0.3">
      <c r="O627" s="187" t="str">
        <f t="shared" si="15"/>
        <v/>
      </c>
    </row>
    <row r="628" spans="15:15" x14ac:dyDescent="0.3">
      <c r="O628" s="187" t="str">
        <f t="shared" ref="O628:O691" si="16">IF(OR(ISBLANK(N628),0),"",G628*N628)</f>
        <v/>
      </c>
    </row>
    <row r="629" spans="15:15" x14ac:dyDescent="0.3">
      <c r="O629" s="187" t="str">
        <f t="shared" si="16"/>
        <v/>
      </c>
    </row>
    <row r="630" spans="15:15" x14ac:dyDescent="0.3">
      <c r="O630" s="187" t="str">
        <f t="shared" si="16"/>
        <v/>
      </c>
    </row>
    <row r="631" spans="15:15" x14ac:dyDescent="0.3">
      <c r="O631" s="187" t="str">
        <f t="shared" si="16"/>
        <v/>
      </c>
    </row>
    <row r="632" spans="15:15" x14ac:dyDescent="0.3">
      <c r="O632" s="187" t="str">
        <f t="shared" si="16"/>
        <v/>
      </c>
    </row>
    <row r="633" spans="15:15" x14ac:dyDescent="0.3">
      <c r="O633" s="187" t="str">
        <f t="shared" si="16"/>
        <v/>
      </c>
    </row>
    <row r="634" spans="15:15" x14ac:dyDescent="0.3">
      <c r="O634" s="187" t="str">
        <f t="shared" si="16"/>
        <v/>
      </c>
    </row>
    <row r="635" spans="15:15" x14ac:dyDescent="0.3">
      <c r="O635" s="187" t="str">
        <f t="shared" si="16"/>
        <v/>
      </c>
    </row>
    <row r="636" spans="15:15" x14ac:dyDescent="0.3">
      <c r="O636" s="187" t="str">
        <f t="shared" si="16"/>
        <v/>
      </c>
    </row>
    <row r="637" spans="15:15" x14ac:dyDescent="0.3">
      <c r="O637" s="187" t="str">
        <f t="shared" si="16"/>
        <v/>
      </c>
    </row>
    <row r="638" spans="15:15" x14ac:dyDescent="0.3">
      <c r="O638" s="187" t="str">
        <f t="shared" si="16"/>
        <v/>
      </c>
    </row>
    <row r="639" spans="15:15" x14ac:dyDescent="0.3">
      <c r="O639" s="187" t="str">
        <f t="shared" si="16"/>
        <v/>
      </c>
    </row>
    <row r="640" spans="15:15" x14ac:dyDescent="0.3">
      <c r="O640" s="187" t="str">
        <f t="shared" si="16"/>
        <v/>
      </c>
    </row>
    <row r="641" spans="15:15" x14ac:dyDescent="0.3">
      <c r="O641" s="187" t="str">
        <f t="shared" si="16"/>
        <v/>
      </c>
    </row>
    <row r="642" spans="15:15" x14ac:dyDescent="0.3">
      <c r="O642" s="187" t="str">
        <f t="shared" si="16"/>
        <v/>
      </c>
    </row>
    <row r="643" spans="15:15" x14ac:dyDescent="0.3">
      <c r="O643" s="187" t="str">
        <f t="shared" si="16"/>
        <v/>
      </c>
    </row>
    <row r="644" spans="15:15" x14ac:dyDescent="0.3">
      <c r="O644" s="187" t="str">
        <f t="shared" si="16"/>
        <v/>
      </c>
    </row>
    <row r="645" spans="15:15" x14ac:dyDescent="0.3">
      <c r="O645" s="187" t="str">
        <f t="shared" si="16"/>
        <v/>
      </c>
    </row>
    <row r="646" spans="15:15" x14ac:dyDescent="0.3">
      <c r="O646" s="187" t="str">
        <f t="shared" si="16"/>
        <v/>
      </c>
    </row>
    <row r="647" spans="15:15" x14ac:dyDescent="0.3">
      <c r="O647" s="187" t="str">
        <f t="shared" si="16"/>
        <v/>
      </c>
    </row>
    <row r="648" spans="15:15" x14ac:dyDescent="0.3">
      <c r="O648" s="187" t="str">
        <f t="shared" si="16"/>
        <v/>
      </c>
    </row>
    <row r="649" spans="15:15" x14ac:dyDescent="0.3">
      <c r="O649" s="187" t="str">
        <f t="shared" si="16"/>
        <v/>
      </c>
    </row>
    <row r="650" spans="15:15" x14ac:dyDescent="0.3">
      <c r="O650" s="187" t="str">
        <f t="shared" si="16"/>
        <v/>
      </c>
    </row>
    <row r="651" spans="15:15" x14ac:dyDescent="0.3">
      <c r="O651" s="187" t="str">
        <f t="shared" si="16"/>
        <v/>
      </c>
    </row>
    <row r="652" spans="15:15" x14ac:dyDescent="0.3">
      <c r="O652" s="187" t="str">
        <f t="shared" si="16"/>
        <v/>
      </c>
    </row>
    <row r="653" spans="15:15" x14ac:dyDescent="0.3">
      <c r="O653" s="187" t="str">
        <f t="shared" si="16"/>
        <v/>
      </c>
    </row>
    <row r="654" spans="15:15" x14ac:dyDescent="0.3">
      <c r="O654" s="187" t="str">
        <f t="shared" si="16"/>
        <v/>
      </c>
    </row>
    <row r="655" spans="15:15" x14ac:dyDescent="0.3">
      <c r="O655" s="187" t="str">
        <f t="shared" si="16"/>
        <v/>
      </c>
    </row>
    <row r="656" spans="15:15" x14ac:dyDescent="0.3">
      <c r="O656" s="187" t="str">
        <f t="shared" si="16"/>
        <v/>
      </c>
    </row>
    <row r="657" spans="15:15" x14ac:dyDescent="0.3">
      <c r="O657" s="187" t="str">
        <f t="shared" si="16"/>
        <v/>
      </c>
    </row>
    <row r="658" spans="15:15" x14ac:dyDescent="0.3">
      <c r="O658" s="187" t="str">
        <f t="shared" si="16"/>
        <v/>
      </c>
    </row>
    <row r="659" spans="15:15" x14ac:dyDescent="0.3">
      <c r="O659" s="187" t="str">
        <f t="shared" si="16"/>
        <v/>
      </c>
    </row>
    <row r="660" spans="15:15" x14ac:dyDescent="0.3">
      <c r="O660" s="187" t="str">
        <f t="shared" si="16"/>
        <v/>
      </c>
    </row>
    <row r="661" spans="15:15" x14ac:dyDescent="0.3">
      <c r="O661" s="187" t="str">
        <f t="shared" si="16"/>
        <v/>
      </c>
    </row>
    <row r="662" spans="15:15" x14ac:dyDescent="0.3">
      <c r="O662" s="187" t="str">
        <f t="shared" si="16"/>
        <v/>
      </c>
    </row>
    <row r="663" spans="15:15" x14ac:dyDescent="0.3">
      <c r="O663" s="187" t="str">
        <f t="shared" si="16"/>
        <v/>
      </c>
    </row>
    <row r="664" spans="15:15" x14ac:dyDescent="0.3">
      <c r="O664" s="187" t="str">
        <f t="shared" si="16"/>
        <v/>
      </c>
    </row>
    <row r="665" spans="15:15" x14ac:dyDescent="0.3">
      <c r="O665" s="187" t="str">
        <f t="shared" si="16"/>
        <v/>
      </c>
    </row>
    <row r="666" spans="15:15" x14ac:dyDescent="0.3">
      <c r="O666" s="187" t="str">
        <f t="shared" si="16"/>
        <v/>
      </c>
    </row>
    <row r="667" spans="15:15" x14ac:dyDescent="0.3">
      <c r="O667" s="187" t="str">
        <f t="shared" si="16"/>
        <v/>
      </c>
    </row>
    <row r="668" spans="15:15" x14ac:dyDescent="0.3">
      <c r="O668" s="187" t="str">
        <f t="shared" si="16"/>
        <v/>
      </c>
    </row>
    <row r="669" spans="15:15" x14ac:dyDescent="0.3">
      <c r="O669" s="187" t="str">
        <f t="shared" si="16"/>
        <v/>
      </c>
    </row>
    <row r="670" spans="15:15" x14ac:dyDescent="0.3">
      <c r="O670" s="187" t="str">
        <f t="shared" si="16"/>
        <v/>
      </c>
    </row>
    <row r="671" spans="15:15" x14ac:dyDescent="0.3">
      <c r="O671" s="187" t="str">
        <f t="shared" si="16"/>
        <v/>
      </c>
    </row>
    <row r="672" spans="15:15" x14ac:dyDescent="0.3">
      <c r="O672" s="187" t="str">
        <f t="shared" si="16"/>
        <v/>
      </c>
    </row>
    <row r="673" spans="15:15" x14ac:dyDescent="0.3">
      <c r="O673" s="187" t="str">
        <f t="shared" si="16"/>
        <v/>
      </c>
    </row>
    <row r="674" spans="15:15" x14ac:dyDescent="0.3">
      <c r="O674" s="187" t="str">
        <f t="shared" si="16"/>
        <v/>
      </c>
    </row>
    <row r="675" spans="15:15" x14ac:dyDescent="0.3">
      <c r="O675" s="187" t="str">
        <f t="shared" si="16"/>
        <v/>
      </c>
    </row>
    <row r="676" spans="15:15" x14ac:dyDescent="0.3">
      <c r="O676" s="187" t="str">
        <f t="shared" si="16"/>
        <v/>
      </c>
    </row>
    <row r="677" spans="15:15" x14ac:dyDescent="0.3">
      <c r="O677" s="187" t="str">
        <f t="shared" si="16"/>
        <v/>
      </c>
    </row>
    <row r="678" spans="15:15" x14ac:dyDescent="0.3">
      <c r="O678" s="187" t="str">
        <f t="shared" si="16"/>
        <v/>
      </c>
    </row>
    <row r="679" spans="15:15" x14ac:dyDescent="0.3">
      <c r="O679" s="187" t="str">
        <f t="shared" si="16"/>
        <v/>
      </c>
    </row>
    <row r="680" spans="15:15" x14ac:dyDescent="0.3">
      <c r="O680" s="187" t="str">
        <f t="shared" si="16"/>
        <v/>
      </c>
    </row>
    <row r="681" spans="15:15" x14ac:dyDescent="0.3">
      <c r="O681" s="187" t="str">
        <f t="shared" si="16"/>
        <v/>
      </c>
    </row>
    <row r="682" spans="15:15" x14ac:dyDescent="0.3">
      <c r="O682" s="187" t="str">
        <f t="shared" si="16"/>
        <v/>
      </c>
    </row>
    <row r="683" spans="15:15" x14ac:dyDescent="0.3">
      <c r="O683" s="187" t="str">
        <f t="shared" si="16"/>
        <v/>
      </c>
    </row>
    <row r="684" spans="15:15" x14ac:dyDescent="0.3">
      <c r="O684" s="187" t="str">
        <f t="shared" si="16"/>
        <v/>
      </c>
    </row>
    <row r="685" spans="15:15" x14ac:dyDescent="0.3">
      <c r="O685" s="187" t="str">
        <f t="shared" si="16"/>
        <v/>
      </c>
    </row>
    <row r="686" spans="15:15" x14ac:dyDescent="0.3">
      <c r="O686" s="187" t="str">
        <f t="shared" si="16"/>
        <v/>
      </c>
    </row>
    <row r="687" spans="15:15" x14ac:dyDescent="0.3">
      <c r="O687" s="187" t="str">
        <f t="shared" si="16"/>
        <v/>
      </c>
    </row>
    <row r="688" spans="15:15" x14ac:dyDescent="0.3">
      <c r="O688" s="187" t="str">
        <f t="shared" si="16"/>
        <v/>
      </c>
    </row>
    <row r="689" spans="15:15" x14ac:dyDescent="0.3">
      <c r="O689" s="187" t="str">
        <f t="shared" si="16"/>
        <v/>
      </c>
    </row>
    <row r="690" spans="15:15" x14ac:dyDescent="0.3">
      <c r="O690" s="187" t="str">
        <f t="shared" si="16"/>
        <v/>
      </c>
    </row>
    <row r="691" spans="15:15" x14ac:dyDescent="0.3">
      <c r="O691" s="187" t="str">
        <f t="shared" si="16"/>
        <v/>
      </c>
    </row>
    <row r="692" spans="15:15" x14ac:dyDescent="0.3">
      <c r="O692" s="187" t="str">
        <f t="shared" ref="O692:O755" si="17">IF(OR(ISBLANK(N692),0),"",G692*N692)</f>
        <v/>
      </c>
    </row>
    <row r="693" spans="15:15" x14ac:dyDescent="0.3">
      <c r="O693" s="187" t="str">
        <f t="shared" si="17"/>
        <v/>
      </c>
    </row>
    <row r="694" spans="15:15" x14ac:dyDescent="0.3">
      <c r="O694" s="187" t="str">
        <f t="shared" si="17"/>
        <v/>
      </c>
    </row>
    <row r="695" spans="15:15" x14ac:dyDescent="0.3">
      <c r="O695" s="187" t="str">
        <f t="shared" si="17"/>
        <v/>
      </c>
    </row>
    <row r="696" spans="15:15" x14ac:dyDescent="0.3">
      <c r="O696" s="187" t="str">
        <f t="shared" si="17"/>
        <v/>
      </c>
    </row>
    <row r="697" spans="15:15" x14ac:dyDescent="0.3">
      <c r="O697" s="187" t="str">
        <f t="shared" si="17"/>
        <v/>
      </c>
    </row>
    <row r="698" spans="15:15" x14ac:dyDescent="0.3">
      <c r="O698" s="187" t="str">
        <f t="shared" si="17"/>
        <v/>
      </c>
    </row>
    <row r="699" spans="15:15" x14ac:dyDescent="0.3">
      <c r="O699" s="187" t="str">
        <f t="shared" si="17"/>
        <v/>
      </c>
    </row>
    <row r="700" spans="15:15" x14ac:dyDescent="0.3">
      <c r="O700" s="187" t="str">
        <f t="shared" si="17"/>
        <v/>
      </c>
    </row>
    <row r="701" spans="15:15" x14ac:dyDescent="0.3">
      <c r="O701" s="187" t="str">
        <f t="shared" si="17"/>
        <v/>
      </c>
    </row>
    <row r="702" spans="15:15" x14ac:dyDescent="0.3">
      <c r="O702" s="187" t="str">
        <f t="shared" si="17"/>
        <v/>
      </c>
    </row>
    <row r="703" spans="15:15" x14ac:dyDescent="0.3">
      <c r="O703" s="187" t="str">
        <f t="shared" si="17"/>
        <v/>
      </c>
    </row>
    <row r="704" spans="15:15" x14ac:dyDescent="0.3">
      <c r="O704" s="187" t="str">
        <f t="shared" si="17"/>
        <v/>
      </c>
    </row>
    <row r="705" spans="15:15" x14ac:dyDescent="0.3">
      <c r="O705" s="187" t="str">
        <f t="shared" si="17"/>
        <v/>
      </c>
    </row>
    <row r="706" spans="15:15" x14ac:dyDescent="0.3">
      <c r="O706" s="187" t="str">
        <f t="shared" si="17"/>
        <v/>
      </c>
    </row>
    <row r="707" spans="15:15" x14ac:dyDescent="0.3">
      <c r="O707" s="187" t="str">
        <f t="shared" si="17"/>
        <v/>
      </c>
    </row>
    <row r="708" spans="15:15" x14ac:dyDescent="0.3">
      <c r="O708" s="187" t="str">
        <f t="shared" si="17"/>
        <v/>
      </c>
    </row>
    <row r="709" spans="15:15" x14ac:dyDescent="0.3">
      <c r="O709" s="187" t="str">
        <f t="shared" si="17"/>
        <v/>
      </c>
    </row>
    <row r="710" spans="15:15" x14ac:dyDescent="0.3">
      <c r="O710" s="187" t="str">
        <f t="shared" si="17"/>
        <v/>
      </c>
    </row>
    <row r="711" spans="15:15" x14ac:dyDescent="0.3">
      <c r="O711" s="187" t="str">
        <f t="shared" si="17"/>
        <v/>
      </c>
    </row>
    <row r="712" spans="15:15" x14ac:dyDescent="0.3">
      <c r="O712" s="187" t="str">
        <f t="shared" si="17"/>
        <v/>
      </c>
    </row>
    <row r="713" spans="15:15" x14ac:dyDescent="0.3">
      <c r="O713" s="187" t="str">
        <f t="shared" si="17"/>
        <v/>
      </c>
    </row>
    <row r="714" spans="15:15" x14ac:dyDescent="0.3">
      <c r="O714" s="187" t="str">
        <f t="shared" si="17"/>
        <v/>
      </c>
    </row>
    <row r="715" spans="15:15" x14ac:dyDescent="0.3">
      <c r="O715" s="187" t="str">
        <f t="shared" si="17"/>
        <v/>
      </c>
    </row>
    <row r="716" spans="15:15" x14ac:dyDescent="0.3">
      <c r="O716" s="187" t="str">
        <f t="shared" si="17"/>
        <v/>
      </c>
    </row>
    <row r="717" spans="15:15" x14ac:dyDescent="0.3">
      <c r="O717" s="187" t="str">
        <f t="shared" si="17"/>
        <v/>
      </c>
    </row>
    <row r="718" spans="15:15" x14ac:dyDescent="0.3">
      <c r="O718" s="187" t="str">
        <f t="shared" si="17"/>
        <v/>
      </c>
    </row>
    <row r="719" spans="15:15" x14ac:dyDescent="0.3">
      <c r="O719" s="187" t="str">
        <f t="shared" si="17"/>
        <v/>
      </c>
    </row>
    <row r="720" spans="15:15" x14ac:dyDescent="0.3">
      <c r="O720" s="187" t="str">
        <f t="shared" si="17"/>
        <v/>
      </c>
    </row>
    <row r="721" spans="15:15" x14ac:dyDescent="0.3">
      <c r="O721" s="187" t="str">
        <f t="shared" si="17"/>
        <v/>
      </c>
    </row>
    <row r="722" spans="15:15" x14ac:dyDescent="0.3">
      <c r="O722" s="187" t="str">
        <f t="shared" si="17"/>
        <v/>
      </c>
    </row>
    <row r="723" spans="15:15" x14ac:dyDescent="0.3">
      <c r="O723" s="187" t="str">
        <f t="shared" si="17"/>
        <v/>
      </c>
    </row>
    <row r="724" spans="15:15" x14ac:dyDescent="0.3">
      <c r="O724" s="187" t="str">
        <f t="shared" si="17"/>
        <v/>
      </c>
    </row>
    <row r="725" spans="15:15" x14ac:dyDescent="0.3">
      <c r="O725" s="187" t="str">
        <f t="shared" si="17"/>
        <v/>
      </c>
    </row>
    <row r="726" spans="15:15" x14ac:dyDescent="0.3">
      <c r="O726" s="187" t="str">
        <f t="shared" si="17"/>
        <v/>
      </c>
    </row>
    <row r="727" spans="15:15" x14ac:dyDescent="0.3">
      <c r="O727" s="187" t="str">
        <f t="shared" si="17"/>
        <v/>
      </c>
    </row>
    <row r="728" spans="15:15" x14ac:dyDescent="0.3">
      <c r="O728" s="187" t="str">
        <f t="shared" si="17"/>
        <v/>
      </c>
    </row>
    <row r="729" spans="15:15" x14ac:dyDescent="0.3">
      <c r="O729" s="187" t="str">
        <f t="shared" si="17"/>
        <v/>
      </c>
    </row>
    <row r="730" spans="15:15" x14ac:dyDescent="0.3">
      <c r="O730" s="187" t="str">
        <f t="shared" si="17"/>
        <v/>
      </c>
    </row>
    <row r="731" spans="15:15" x14ac:dyDescent="0.3">
      <c r="O731" s="187" t="str">
        <f t="shared" si="17"/>
        <v/>
      </c>
    </row>
    <row r="732" spans="15:15" x14ac:dyDescent="0.3">
      <c r="O732" s="187" t="str">
        <f t="shared" si="17"/>
        <v/>
      </c>
    </row>
    <row r="733" spans="15:15" x14ac:dyDescent="0.3">
      <c r="O733" s="187" t="str">
        <f t="shared" si="17"/>
        <v/>
      </c>
    </row>
    <row r="734" spans="15:15" x14ac:dyDescent="0.3">
      <c r="O734" s="187" t="str">
        <f t="shared" si="17"/>
        <v/>
      </c>
    </row>
    <row r="735" spans="15:15" x14ac:dyDescent="0.3">
      <c r="O735" s="187" t="str">
        <f t="shared" si="17"/>
        <v/>
      </c>
    </row>
    <row r="736" spans="15:15" x14ac:dyDescent="0.3">
      <c r="O736" s="187" t="str">
        <f t="shared" si="17"/>
        <v/>
      </c>
    </row>
    <row r="737" spans="15:15" x14ac:dyDescent="0.3">
      <c r="O737" s="187" t="str">
        <f t="shared" si="17"/>
        <v/>
      </c>
    </row>
    <row r="738" spans="15:15" x14ac:dyDescent="0.3">
      <c r="O738" s="187" t="str">
        <f t="shared" si="17"/>
        <v/>
      </c>
    </row>
    <row r="739" spans="15:15" x14ac:dyDescent="0.3">
      <c r="O739" s="187" t="str">
        <f t="shared" si="17"/>
        <v/>
      </c>
    </row>
    <row r="740" spans="15:15" x14ac:dyDescent="0.3">
      <c r="O740" s="187" t="str">
        <f t="shared" si="17"/>
        <v/>
      </c>
    </row>
    <row r="741" spans="15:15" x14ac:dyDescent="0.3">
      <c r="O741" s="187" t="str">
        <f t="shared" si="17"/>
        <v/>
      </c>
    </row>
    <row r="742" spans="15:15" x14ac:dyDescent="0.3">
      <c r="O742" s="187" t="str">
        <f t="shared" si="17"/>
        <v/>
      </c>
    </row>
    <row r="743" spans="15:15" x14ac:dyDescent="0.3">
      <c r="O743" s="187" t="str">
        <f t="shared" si="17"/>
        <v/>
      </c>
    </row>
    <row r="744" spans="15:15" x14ac:dyDescent="0.3">
      <c r="O744" s="187" t="str">
        <f t="shared" si="17"/>
        <v/>
      </c>
    </row>
    <row r="745" spans="15:15" x14ac:dyDescent="0.3">
      <c r="O745" s="187" t="str">
        <f t="shared" si="17"/>
        <v/>
      </c>
    </row>
    <row r="746" spans="15:15" x14ac:dyDescent="0.3">
      <c r="O746" s="187" t="str">
        <f t="shared" si="17"/>
        <v/>
      </c>
    </row>
    <row r="747" spans="15:15" x14ac:dyDescent="0.3">
      <c r="O747" s="187" t="str">
        <f t="shared" si="17"/>
        <v/>
      </c>
    </row>
    <row r="748" spans="15:15" x14ac:dyDescent="0.3">
      <c r="O748" s="187" t="str">
        <f t="shared" si="17"/>
        <v/>
      </c>
    </row>
    <row r="749" spans="15:15" x14ac:dyDescent="0.3">
      <c r="O749" s="187" t="str">
        <f t="shared" si="17"/>
        <v/>
      </c>
    </row>
    <row r="750" spans="15:15" x14ac:dyDescent="0.3">
      <c r="O750" s="187" t="str">
        <f t="shared" si="17"/>
        <v/>
      </c>
    </row>
    <row r="751" spans="15:15" x14ac:dyDescent="0.3">
      <c r="O751" s="187" t="str">
        <f t="shared" si="17"/>
        <v/>
      </c>
    </row>
    <row r="752" spans="15:15" x14ac:dyDescent="0.3">
      <c r="O752" s="187" t="str">
        <f t="shared" si="17"/>
        <v/>
      </c>
    </row>
    <row r="753" spans="15:15" x14ac:dyDescent="0.3">
      <c r="O753" s="187" t="str">
        <f t="shared" si="17"/>
        <v/>
      </c>
    </row>
    <row r="754" spans="15:15" x14ac:dyDescent="0.3">
      <c r="O754" s="187" t="str">
        <f t="shared" si="17"/>
        <v/>
      </c>
    </row>
    <row r="755" spans="15:15" x14ac:dyDescent="0.3">
      <c r="O755" s="187" t="str">
        <f t="shared" si="17"/>
        <v/>
      </c>
    </row>
    <row r="756" spans="15:15" x14ac:dyDescent="0.3">
      <c r="O756" s="187" t="str">
        <f t="shared" ref="O756:O819" si="18">IF(OR(ISBLANK(N756),0),"",G756*N756)</f>
        <v/>
      </c>
    </row>
    <row r="757" spans="15:15" x14ac:dyDescent="0.3">
      <c r="O757" s="187" t="str">
        <f t="shared" si="18"/>
        <v/>
      </c>
    </row>
    <row r="758" spans="15:15" x14ac:dyDescent="0.3">
      <c r="O758" s="187" t="str">
        <f t="shared" si="18"/>
        <v/>
      </c>
    </row>
    <row r="759" spans="15:15" x14ac:dyDescent="0.3">
      <c r="O759" s="187" t="str">
        <f t="shared" si="18"/>
        <v/>
      </c>
    </row>
    <row r="760" spans="15:15" x14ac:dyDescent="0.3">
      <c r="O760" s="187" t="str">
        <f t="shared" si="18"/>
        <v/>
      </c>
    </row>
    <row r="761" spans="15:15" x14ac:dyDescent="0.3">
      <c r="O761" s="187" t="str">
        <f t="shared" si="18"/>
        <v/>
      </c>
    </row>
    <row r="762" spans="15:15" x14ac:dyDescent="0.3">
      <c r="O762" s="187" t="str">
        <f t="shared" si="18"/>
        <v/>
      </c>
    </row>
    <row r="763" spans="15:15" x14ac:dyDescent="0.3">
      <c r="O763" s="187" t="str">
        <f t="shared" si="18"/>
        <v/>
      </c>
    </row>
    <row r="764" spans="15:15" x14ac:dyDescent="0.3">
      <c r="O764" s="187" t="str">
        <f t="shared" si="18"/>
        <v/>
      </c>
    </row>
    <row r="765" spans="15:15" x14ac:dyDescent="0.3">
      <c r="O765" s="187" t="str">
        <f t="shared" si="18"/>
        <v/>
      </c>
    </row>
    <row r="766" spans="15:15" x14ac:dyDescent="0.3">
      <c r="O766" s="187" t="str">
        <f t="shared" si="18"/>
        <v/>
      </c>
    </row>
    <row r="767" spans="15:15" x14ac:dyDescent="0.3">
      <c r="O767" s="187" t="str">
        <f t="shared" si="18"/>
        <v/>
      </c>
    </row>
    <row r="768" spans="15:15" x14ac:dyDescent="0.3">
      <c r="O768" s="187" t="str">
        <f t="shared" si="18"/>
        <v/>
      </c>
    </row>
    <row r="769" spans="15:15" x14ac:dyDescent="0.3">
      <c r="O769" s="187" t="str">
        <f t="shared" si="18"/>
        <v/>
      </c>
    </row>
    <row r="770" spans="15:15" x14ac:dyDescent="0.3">
      <c r="O770" s="187" t="str">
        <f t="shared" si="18"/>
        <v/>
      </c>
    </row>
    <row r="771" spans="15:15" x14ac:dyDescent="0.3">
      <c r="O771" s="187" t="str">
        <f t="shared" si="18"/>
        <v/>
      </c>
    </row>
    <row r="772" spans="15:15" x14ac:dyDescent="0.3">
      <c r="O772" s="187" t="str">
        <f t="shared" si="18"/>
        <v/>
      </c>
    </row>
    <row r="773" spans="15:15" x14ac:dyDescent="0.3">
      <c r="O773" s="187" t="str">
        <f t="shared" si="18"/>
        <v/>
      </c>
    </row>
    <row r="774" spans="15:15" x14ac:dyDescent="0.3">
      <c r="O774" s="187" t="str">
        <f t="shared" si="18"/>
        <v/>
      </c>
    </row>
    <row r="775" spans="15:15" x14ac:dyDescent="0.3">
      <c r="O775" s="187" t="str">
        <f t="shared" si="18"/>
        <v/>
      </c>
    </row>
    <row r="776" spans="15:15" x14ac:dyDescent="0.3">
      <c r="O776" s="187" t="str">
        <f t="shared" si="18"/>
        <v/>
      </c>
    </row>
    <row r="777" spans="15:15" x14ac:dyDescent="0.3">
      <c r="O777" s="187" t="str">
        <f t="shared" si="18"/>
        <v/>
      </c>
    </row>
    <row r="778" spans="15:15" x14ac:dyDescent="0.3">
      <c r="O778" s="187" t="str">
        <f t="shared" si="18"/>
        <v/>
      </c>
    </row>
    <row r="779" spans="15:15" x14ac:dyDescent="0.3">
      <c r="O779" s="187" t="str">
        <f t="shared" si="18"/>
        <v/>
      </c>
    </row>
    <row r="780" spans="15:15" x14ac:dyDescent="0.3">
      <c r="O780" s="187" t="str">
        <f t="shared" si="18"/>
        <v/>
      </c>
    </row>
    <row r="781" spans="15:15" x14ac:dyDescent="0.3">
      <c r="O781" s="187" t="str">
        <f t="shared" si="18"/>
        <v/>
      </c>
    </row>
    <row r="782" spans="15:15" x14ac:dyDescent="0.3">
      <c r="O782" s="187" t="str">
        <f t="shared" si="18"/>
        <v/>
      </c>
    </row>
    <row r="783" spans="15:15" x14ac:dyDescent="0.3">
      <c r="O783" s="187" t="str">
        <f t="shared" si="18"/>
        <v/>
      </c>
    </row>
    <row r="784" spans="15:15" x14ac:dyDescent="0.3">
      <c r="O784" s="187" t="str">
        <f t="shared" si="18"/>
        <v/>
      </c>
    </row>
    <row r="785" spans="15:15" x14ac:dyDescent="0.3">
      <c r="O785" s="187" t="str">
        <f t="shared" si="18"/>
        <v/>
      </c>
    </row>
    <row r="786" spans="15:15" x14ac:dyDescent="0.3">
      <c r="O786" s="187" t="str">
        <f t="shared" si="18"/>
        <v/>
      </c>
    </row>
    <row r="787" spans="15:15" x14ac:dyDescent="0.3">
      <c r="O787" s="187" t="str">
        <f t="shared" si="18"/>
        <v/>
      </c>
    </row>
    <row r="788" spans="15:15" x14ac:dyDescent="0.3">
      <c r="O788" s="187" t="str">
        <f t="shared" si="18"/>
        <v/>
      </c>
    </row>
    <row r="789" spans="15:15" x14ac:dyDescent="0.3">
      <c r="O789" s="187" t="str">
        <f t="shared" si="18"/>
        <v/>
      </c>
    </row>
    <row r="790" spans="15:15" x14ac:dyDescent="0.3">
      <c r="O790" s="187" t="str">
        <f t="shared" si="18"/>
        <v/>
      </c>
    </row>
    <row r="791" spans="15:15" x14ac:dyDescent="0.3">
      <c r="O791" s="187" t="str">
        <f t="shared" si="18"/>
        <v/>
      </c>
    </row>
    <row r="792" spans="15:15" x14ac:dyDescent="0.3">
      <c r="O792" s="187" t="str">
        <f t="shared" si="18"/>
        <v/>
      </c>
    </row>
    <row r="793" spans="15:15" x14ac:dyDescent="0.3">
      <c r="O793" s="187" t="str">
        <f t="shared" si="18"/>
        <v/>
      </c>
    </row>
    <row r="794" spans="15:15" x14ac:dyDescent="0.3">
      <c r="O794" s="187" t="str">
        <f t="shared" si="18"/>
        <v/>
      </c>
    </row>
    <row r="795" spans="15:15" x14ac:dyDescent="0.3">
      <c r="O795" s="187" t="str">
        <f t="shared" si="18"/>
        <v/>
      </c>
    </row>
    <row r="796" spans="15:15" x14ac:dyDescent="0.3">
      <c r="O796" s="187" t="str">
        <f t="shared" si="18"/>
        <v/>
      </c>
    </row>
    <row r="797" spans="15:15" x14ac:dyDescent="0.3">
      <c r="O797" s="187" t="str">
        <f t="shared" si="18"/>
        <v/>
      </c>
    </row>
    <row r="798" spans="15:15" x14ac:dyDescent="0.3">
      <c r="O798" s="187" t="str">
        <f t="shared" si="18"/>
        <v/>
      </c>
    </row>
    <row r="799" spans="15:15" x14ac:dyDescent="0.3">
      <c r="O799" s="187" t="str">
        <f t="shared" si="18"/>
        <v/>
      </c>
    </row>
    <row r="800" spans="15:15" x14ac:dyDescent="0.3">
      <c r="O800" s="187" t="str">
        <f t="shared" si="18"/>
        <v/>
      </c>
    </row>
    <row r="801" spans="15:15" x14ac:dyDescent="0.3">
      <c r="O801" s="187" t="str">
        <f t="shared" si="18"/>
        <v/>
      </c>
    </row>
    <row r="802" spans="15:15" x14ac:dyDescent="0.3">
      <c r="O802" s="187" t="str">
        <f t="shared" si="18"/>
        <v/>
      </c>
    </row>
    <row r="803" spans="15:15" x14ac:dyDescent="0.3">
      <c r="O803" s="187" t="str">
        <f t="shared" si="18"/>
        <v/>
      </c>
    </row>
    <row r="804" spans="15:15" x14ac:dyDescent="0.3">
      <c r="O804" s="187" t="str">
        <f t="shared" si="18"/>
        <v/>
      </c>
    </row>
    <row r="805" spans="15:15" x14ac:dyDescent="0.3">
      <c r="O805" s="187" t="str">
        <f t="shared" si="18"/>
        <v/>
      </c>
    </row>
    <row r="806" spans="15:15" x14ac:dyDescent="0.3">
      <c r="O806" s="187" t="str">
        <f t="shared" si="18"/>
        <v/>
      </c>
    </row>
    <row r="807" spans="15:15" x14ac:dyDescent="0.3">
      <c r="O807" s="187" t="str">
        <f t="shared" si="18"/>
        <v/>
      </c>
    </row>
    <row r="808" spans="15:15" x14ac:dyDescent="0.3">
      <c r="O808" s="187" t="str">
        <f t="shared" si="18"/>
        <v/>
      </c>
    </row>
    <row r="809" spans="15:15" x14ac:dyDescent="0.3">
      <c r="O809" s="187" t="str">
        <f t="shared" si="18"/>
        <v/>
      </c>
    </row>
    <row r="810" spans="15:15" x14ac:dyDescent="0.3">
      <c r="O810" s="187" t="str">
        <f t="shared" si="18"/>
        <v/>
      </c>
    </row>
    <row r="811" spans="15:15" x14ac:dyDescent="0.3">
      <c r="O811" s="187" t="str">
        <f t="shared" si="18"/>
        <v/>
      </c>
    </row>
    <row r="812" spans="15:15" x14ac:dyDescent="0.3">
      <c r="O812" s="187" t="str">
        <f t="shared" si="18"/>
        <v/>
      </c>
    </row>
    <row r="813" spans="15:15" x14ac:dyDescent="0.3">
      <c r="O813" s="187" t="str">
        <f t="shared" si="18"/>
        <v/>
      </c>
    </row>
    <row r="814" spans="15:15" x14ac:dyDescent="0.3">
      <c r="O814" s="187" t="str">
        <f t="shared" si="18"/>
        <v/>
      </c>
    </row>
    <row r="815" spans="15:15" x14ac:dyDescent="0.3">
      <c r="O815" s="187" t="str">
        <f t="shared" si="18"/>
        <v/>
      </c>
    </row>
    <row r="816" spans="15:15" x14ac:dyDescent="0.3">
      <c r="O816" s="187" t="str">
        <f t="shared" si="18"/>
        <v/>
      </c>
    </row>
    <row r="817" spans="15:15" x14ac:dyDescent="0.3">
      <c r="O817" s="187" t="str">
        <f t="shared" si="18"/>
        <v/>
      </c>
    </row>
    <row r="818" spans="15:15" x14ac:dyDescent="0.3">
      <c r="O818" s="187" t="str">
        <f t="shared" si="18"/>
        <v/>
      </c>
    </row>
    <row r="819" spans="15:15" x14ac:dyDescent="0.3">
      <c r="O819" s="187" t="str">
        <f t="shared" si="18"/>
        <v/>
      </c>
    </row>
    <row r="820" spans="15:15" x14ac:dyDescent="0.3">
      <c r="O820" s="187" t="str">
        <f t="shared" ref="O820:O883" si="19">IF(OR(ISBLANK(N820),0),"",G820*N820)</f>
        <v/>
      </c>
    </row>
    <row r="821" spans="15:15" x14ac:dyDescent="0.3">
      <c r="O821" s="187" t="str">
        <f t="shared" si="19"/>
        <v/>
      </c>
    </row>
    <row r="822" spans="15:15" x14ac:dyDescent="0.3">
      <c r="O822" s="187" t="str">
        <f t="shared" si="19"/>
        <v/>
      </c>
    </row>
    <row r="823" spans="15:15" x14ac:dyDescent="0.3">
      <c r="O823" s="187" t="str">
        <f t="shared" si="19"/>
        <v/>
      </c>
    </row>
    <row r="824" spans="15:15" x14ac:dyDescent="0.3">
      <c r="O824" s="187" t="str">
        <f t="shared" si="19"/>
        <v/>
      </c>
    </row>
    <row r="825" spans="15:15" x14ac:dyDescent="0.3">
      <c r="O825" s="187" t="str">
        <f t="shared" si="19"/>
        <v/>
      </c>
    </row>
    <row r="826" spans="15:15" x14ac:dyDescent="0.3">
      <c r="O826" s="187" t="str">
        <f t="shared" si="19"/>
        <v/>
      </c>
    </row>
    <row r="827" spans="15:15" x14ac:dyDescent="0.3">
      <c r="O827" s="187" t="str">
        <f t="shared" si="19"/>
        <v/>
      </c>
    </row>
    <row r="828" spans="15:15" x14ac:dyDescent="0.3">
      <c r="O828" s="187" t="str">
        <f t="shared" si="19"/>
        <v/>
      </c>
    </row>
    <row r="829" spans="15:15" x14ac:dyDescent="0.3">
      <c r="O829" s="187" t="str">
        <f t="shared" si="19"/>
        <v/>
      </c>
    </row>
    <row r="830" spans="15:15" x14ac:dyDescent="0.3">
      <c r="O830" s="187" t="str">
        <f t="shared" si="19"/>
        <v/>
      </c>
    </row>
    <row r="831" spans="15:15" x14ac:dyDescent="0.3">
      <c r="O831" s="187" t="str">
        <f t="shared" si="19"/>
        <v/>
      </c>
    </row>
    <row r="832" spans="15:15" x14ac:dyDescent="0.3">
      <c r="O832" s="187" t="str">
        <f t="shared" si="19"/>
        <v/>
      </c>
    </row>
    <row r="833" spans="15:15" x14ac:dyDescent="0.3">
      <c r="O833" s="187" t="str">
        <f t="shared" si="19"/>
        <v/>
      </c>
    </row>
    <row r="834" spans="15:15" x14ac:dyDescent="0.3">
      <c r="O834" s="187" t="str">
        <f t="shared" si="19"/>
        <v/>
      </c>
    </row>
    <row r="835" spans="15:15" x14ac:dyDescent="0.3">
      <c r="O835" s="187" t="str">
        <f t="shared" si="19"/>
        <v/>
      </c>
    </row>
    <row r="836" spans="15:15" x14ac:dyDescent="0.3">
      <c r="O836" s="187" t="str">
        <f t="shared" si="19"/>
        <v/>
      </c>
    </row>
    <row r="837" spans="15:15" x14ac:dyDescent="0.3">
      <c r="O837" s="187" t="str">
        <f t="shared" si="19"/>
        <v/>
      </c>
    </row>
    <row r="838" spans="15:15" x14ac:dyDescent="0.3">
      <c r="O838" s="187" t="str">
        <f t="shared" si="19"/>
        <v/>
      </c>
    </row>
    <row r="839" spans="15:15" x14ac:dyDescent="0.3">
      <c r="O839" s="187" t="str">
        <f t="shared" si="19"/>
        <v/>
      </c>
    </row>
    <row r="840" spans="15:15" x14ac:dyDescent="0.3">
      <c r="O840" s="187" t="str">
        <f t="shared" si="19"/>
        <v/>
      </c>
    </row>
    <row r="841" spans="15:15" x14ac:dyDescent="0.3">
      <c r="O841" s="187" t="str">
        <f t="shared" si="19"/>
        <v/>
      </c>
    </row>
    <row r="842" spans="15:15" x14ac:dyDescent="0.3">
      <c r="O842" s="187" t="str">
        <f t="shared" si="19"/>
        <v/>
      </c>
    </row>
    <row r="843" spans="15:15" x14ac:dyDescent="0.3">
      <c r="O843" s="187" t="str">
        <f t="shared" si="19"/>
        <v/>
      </c>
    </row>
    <row r="844" spans="15:15" x14ac:dyDescent="0.3">
      <c r="O844" s="187" t="str">
        <f t="shared" si="19"/>
        <v/>
      </c>
    </row>
    <row r="845" spans="15:15" x14ac:dyDescent="0.3">
      <c r="O845" s="187" t="str">
        <f t="shared" si="19"/>
        <v/>
      </c>
    </row>
    <row r="846" spans="15:15" x14ac:dyDescent="0.3">
      <c r="O846" s="187" t="str">
        <f t="shared" si="19"/>
        <v/>
      </c>
    </row>
    <row r="847" spans="15:15" x14ac:dyDescent="0.3">
      <c r="O847" s="187" t="str">
        <f t="shared" si="19"/>
        <v/>
      </c>
    </row>
    <row r="848" spans="15:15" x14ac:dyDescent="0.3">
      <c r="O848" s="187" t="str">
        <f t="shared" si="19"/>
        <v/>
      </c>
    </row>
    <row r="849" spans="15:15" x14ac:dyDescent="0.3">
      <c r="O849" s="187" t="str">
        <f t="shared" si="19"/>
        <v/>
      </c>
    </row>
    <row r="850" spans="15:15" x14ac:dyDescent="0.3">
      <c r="O850" s="187" t="str">
        <f t="shared" si="19"/>
        <v/>
      </c>
    </row>
    <row r="851" spans="15:15" x14ac:dyDescent="0.3">
      <c r="O851" s="187" t="str">
        <f t="shared" si="19"/>
        <v/>
      </c>
    </row>
    <row r="852" spans="15:15" x14ac:dyDescent="0.3">
      <c r="O852" s="187" t="str">
        <f t="shared" si="19"/>
        <v/>
      </c>
    </row>
    <row r="853" spans="15:15" x14ac:dyDescent="0.3">
      <c r="O853" s="187" t="str">
        <f t="shared" si="19"/>
        <v/>
      </c>
    </row>
    <row r="854" spans="15:15" x14ac:dyDescent="0.3">
      <c r="O854" s="187" t="str">
        <f t="shared" si="19"/>
        <v/>
      </c>
    </row>
    <row r="855" spans="15:15" x14ac:dyDescent="0.3">
      <c r="O855" s="187" t="str">
        <f t="shared" si="19"/>
        <v/>
      </c>
    </row>
    <row r="856" spans="15:15" x14ac:dyDescent="0.3">
      <c r="O856" s="187" t="str">
        <f t="shared" si="19"/>
        <v/>
      </c>
    </row>
    <row r="857" spans="15:15" x14ac:dyDescent="0.3">
      <c r="O857" s="187" t="str">
        <f t="shared" si="19"/>
        <v/>
      </c>
    </row>
    <row r="858" spans="15:15" x14ac:dyDescent="0.3">
      <c r="O858" s="187" t="str">
        <f t="shared" si="19"/>
        <v/>
      </c>
    </row>
    <row r="859" spans="15:15" x14ac:dyDescent="0.3">
      <c r="O859" s="187" t="str">
        <f t="shared" si="19"/>
        <v/>
      </c>
    </row>
    <row r="860" spans="15:15" x14ac:dyDescent="0.3">
      <c r="O860" s="187" t="str">
        <f t="shared" si="19"/>
        <v/>
      </c>
    </row>
    <row r="861" spans="15:15" x14ac:dyDescent="0.3">
      <c r="O861" s="187" t="str">
        <f t="shared" si="19"/>
        <v/>
      </c>
    </row>
    <row r="862" spans="15:15" x14ac:dyDescent="0.3">
      <c r="O862" s="187" t="str">
        <f t="shared" si="19"/>
        <v/>
      </c>
    </row>
    <row r="863" spans="15:15" x14ac:dyDescent="0.3">
      <c r="O863" s="187" t="str">
        <f t="shared" si="19"/>
        <v/>
      </c>
    </row>
    <row r="864" spans="15:15" x14ac:dyDescent="0.3">
      <c r="O864" s="187" t="str">
        <f t="shared" si="19"/>
        <v/>
      </c>
    </row>
    <row r="865" spans="15:15" x14ac:dyDescent="0.3">
      <c r="O865" s="187" t="str">
        <f t="shared" si="19"/>
        <v/>
      </c>
    </row>
    <row r="866" spans="15:15" x14ac:dyDescent="0.3">
      <c r="O866" s="187" t="str">
        <f t="shared" si="19"/>
        <v/>
      </c>
    </row>
    <row r="867" spans="15:15" x14ac:dyDescent="0.3">
      <c r="O867" s="187" t="str">
        <f t="shared" si="19"/>
        <v/>
      </c>
    </row>
    <row r="868" spans="15:15" x14ac:dyDescent="0.3">
      <c r="O868" s="187" t="str">
        <f t="shared" si="19"/>
        <v/>
      </c>
    </row>
    <row r="869" spans="15:15" x14ac:dyDescent="0.3">
      <c r="O869" s="187" t="str">
        <f t="shared" si="19"/>
        <v/>
      </c>
    </row>
    <row r="870" spans="15:15" x14ac:dyDescent="0.3">
      <c r="O870" s="187" t="str">
        <f t="shared" si="19"/>
        <v/>
      </c>
    </row>
    <row r="871" spans="15:15" x14ac:dyDescent="0.3">
      <c r="O871" s="187" t="str">
        <f t="shared" si="19"/>
        <v/>
      </c>
    </row>
    <row r="872" spans="15:15" x14ac:dyDescent="0.3">
      <c r="O872" s="187" t="str">
        <f t="shared" si="19"/>
        <v/>
      </c>
    </row>
    <row r="873" spans="15:15" x14ac:dyDescent="0.3">
      <c r="O873" s="187" t="str">
        <f t="shared" si="19"/>
        <v/>
      </c>
    </row>
    <row r="874" spans="15:15" x14ac:dyDescent="0.3">
      <c r="O874" s="187" t="str">
        <f t="shared" si="19"/>
        <v/>
      </c>
    </row>
    <row r="875" spans="15:15" x14ac:dyDescent="0.3">
      <c r="O875" s="187" t="str">
        <f t="shared" si="19"/>
        <v/>
      </c>
    </row>
    <row r="876" spans="15:15" x14ac:dyDescent="0.3">
      <c r="O876" s="187" t="str">
        <f t="shared" si="19"/>
        <v/>
      </c>
    </row>
    <row r="877" spans="15:15" x14ac:dyDescent="0.3">
      <c r="O877" s="187" t="str">
        <f t="shared" si="19"/>
        <v/>
      </c>
    </row>
    <row r="878" spans="15:15" x14ac:dyDescent="0.3">
      <c r="O878" s="187" t="str">
        <f t="shared" si="19"/>
        <v/>
      </c>
    </row>
    <row r="879" spans="15:15" x14ac:dyDescent="0.3">
      <c r="O879" s="187" t="str">
        <f t="shared" si="19"/>
        <v/>
      </c>
    </row>
    <row r="880" spans="15:15" x14ac:dyDescent="0.3">
      <c r="O880" s="187" t="str">
        <f t="shared" si="19"/>
        <v/>
      </c>
    </row>
    <row r="881" spans="15:15" x14ac:dyDescent="0.3">
      <c r="O881" s="187" t="str">
        <f t="shared" si="19"/>
        <v/>
      </c>
    </row>
    <row r="882" spans="15:15" x14ac:dyDescent="0.3">
      <c r="O882" s="187" t="str">
        <f t="shared" si="19"/>
        <v/>
      </c>
    </row>
    <row r="883" spans="15:15" x14ac:dyDescent="0.3">
      <c r="O883" s="187" t="str">
        <f t="shared" si="19"/>
        <v/>
      </c>
    </row>
    <row r="884" spans="15:15" x14ac:dyDescent="0.3">
      <c r="O884" s="187" t="str">
        <f t="shared" ref="O884:O947" si="20">IF(OR(ISBLANK(N884),0),"",G884*N884)</f>
        <v/>
      </c>
    </row>
    <row r="885" spans="15:15" x14ac:dyDescent="0.3">
      <c r="O885" s="187" t="str">
        <f t="shared" si="20"/>
        <v/>
      </c>
    </row>
    <row r="886" spans="15:15" x14ac:dyDescent="0.3">
      <c r="O886" s="187" t="str">
        <f t="shared" si="20"/>
        <v/>
      </c>
    </row>
    <row r="887" spans="15:15" x14ac:dyDescent="0.3">
      <c r="O887" s="187" t="str">
        <f t="shared" si="20"/>
        <v/>
      </c>
    </row>
    <row r="888" spans="15:15" x14ac:dyDescent="0.3">
      <c r="O888" s="187" t="str">
        <f t="shared" si="20"/>
        <v/>
      </c>
    </row>
    <row r="889" spans="15:15" x14ac:dyDescent="0.3">
      <c r="O889" s="187" t="str">
        <f t="shared" si="20"/>
        <v/>
      </c>
    </row>
    <row r="890" spans="15:15" x14ac:dyDescent="0.3">
      <c r="O890" s="187" t="str">
        <f t="shared" si="20"/>
        <v/>
      </c>
    </row>
    <row r="891" spans="15:15" x14ac:dyDescent="0.3">
      <c r="O891" s="187" t="str">
        <f t="shared" si="20"/>
        <v/>
      </c>
    </row>
    <row r="892" spans="15:15" x14ac:dyDescent="0.3">
      <c r="O892" s="187" t="str">
        <f t="shared" si="20"/>
        <v/>
      </c>
    </row>
    <row r="893" spans="15:15" x14ac:dyDescent="0.3">
      <c r="O893" s="187" t="str">
        <f t="shared" si="20"/>
        <v/>
      </c>
    </row>
    <row r="894" spans="15:15" x14ac:dyDescent="0.3">
      <c r="O894" s="187" t="str">
        <f t="shared" si="20"/>
        <v/>
      </c>
    </row>
    <row r="895" spans="15:15" x14ac:dyDescent="0.3">
      <c r="O895" s="187" t="str">
        <f t="shared" si="20"/>
        <v/>
      </c>
    </row>
    <row r="896" spans="15:15" x14ac:dyDescent="0.3">
      <c r="O896" s="187" t="str">
        <f t="shared" si="20"/>
        <v/>
      </c>
    </row>
    <row r="897" spans="15:15" x14ac:dyDescent="0.3">
      <c r="O897" s="187" t="str">
        <f t="shared" si="20"/>
        <v/>
      </c>
    </row>
    <row r="898" spans="15:15" x14ac:dyDescent="0.3">
      <c r="O898" s="187" t="str">
        <f t="shared" si="20"/>
        <v/>
      </c>
    </row>
    <row r="899" spans="15:15" x14ac:dyDescent="0.3">
      <c r="O899" s="187" t="str">
        <f t="shared" si="20"/>
        <v/>
      </c>
    </row>
    <row r="900" spans="15:15" x14ac:dyDescent="0.3">
      <c r="O900" s="187" t="str">
        <f t="shared" si="20"/>
        <v/>
      </c>
    </row>
    <row r="901" spans="15:15" x14ac:dyDescent="0.3">
      <c r="O901" s="187" t="str">
        <f t="shared" si="20"/>
        <v/>
      </c>
    </row>
    <row r="902" spans="15:15" x14ac:dyDescent="0.3">
      <c r="O902" s="187" t="str">
        <f t="shared" si="20"/>
        <v/>
      </c>
    </row>
    <row r="903" spans="15:15" x14ac:dyDescent="0.3">
      <c r="O903" s="187" t="str">
        <f t="shared" si="20"/>
        <v/>
      </c>
    </row>
    <row r="904" spans="15:15" x14ac:dyDescent="0.3">
      <c r="O904" s="187" t="str">
        <f t="shared" si="20"/>
        <v/>
      </c>
    </row>
    <row r="905" spans="15:15" x14ac:dyDescent="0.3">
      <c r="O905" s="187" t="str">
        <f t="shared" si="20"/>
        <v/>
      </c>
    </row>
    <row r="906" spans="15:15" x14ac:dyDescent="0.3">
      <c r="O906" s="187" t="str">
        <f t="shared" si="20"/>
        <v/>
      </c>
    </row>
    <row r="907" spans="15:15" x14ac:dyDescent="0.3">
      <c r="O907" s="187" t="str">
        <f t="shared" si="20"/>
        <v/>
      </c>
    </row>
    <row r="908" spans="15:15" x14ac:dyDescent="0.3">
      <c r="O908" s="187" t="str">
        <f t="shared" si="20"/>
        <v/>
      </c>
    </row>
    <row r="909" spans="15:15" x14ac:dyDescent="0.3">
      <c r="O909" s="187" t="str">
        <f t="shared" si="20"/>
        <v/>
      </c>
    </row>
    <row r="910" spans="15:15" x14ac:dyDescent="0.3">
      <c r="O910" s="187" t="str">
        <f t="shared" si="20"/>
        <v/>
      </c>
    </row>
    <row r="911" spans="15:15" x14ac:dyDescent="0.3">
      <c r="O911" s="187" t="str">
        <f t="shared" si="20"/>
        <v/>
      </c>
    </row>
    <row r="912" spans="15:15" x14ac:dyDescent="0.3">
      <c r="O912" s="187" t="str">
        <f t="shared" si="20"/>
        <v/>
      </c>
    </row>
    <row r="913" spans="15:15" x14ac:dyDescent="0.3">
      <c r="O913" s="187" t="str">
        <f t="shared" si="20"/>
        <v/>
      </c>
    </row>
    <row r="914" spans="15:15" x14ac:dyDescent="0.3">
      <c r="O914" s="187" t="str">
        <f t="shared" si="20"/>
        <v/>
      </c>
    </row>
    <row r="915" spans="15:15" x14ac:dyDescent="0.3">
      <c r="O915" s="187" t="str">
        <f t="shared" si="20"/>
        <v/>
      </c>
    </row>
    <row r="916" spans="15:15" x14ac:dyDescent="0.3">
      <c r="O916" s="187" t="str">
        <f t="shared" si="20"/>
        <v/>
      </c>
    </row>
    <row r="917" spans="15:15" x14ac:dyDescent="0.3">
      <c r="O917" s="187" t="str">
        <f t="shared" si="20"/>
        <v/>
      </c>
    </row>
    <row r="918" spans="15:15" x14ac:dyDescent="0.3">
      <c r="O918" s="187" t="str">
        <f t="shared" si="20"/>
        <v/>
      </c>
    </row>
    <row r="919" spans="15:15" x14ac:dyDescent="0.3">
      <c r="O919" s="187" t="str">
        <f t="shared" si="20"/>
        <v/>
      </c>
    </row>
    <row r="920" spans="15:15" x14ac:dyDescent="0.3">
      <c r="O920" s="187" t="str">
        <f t="shared" si="20"/>
        <v/>
      </c>
    </row>
    <row r="921" spans="15:15" x14ac:dyDescent="0.3">
      <c r="O921" s="187" t="str">
        <f t="shared" si="20"/>
        <v/>
      </c>
    </row>
    <row r="922" spans="15:15" x14ac:dyDescent="0.3">
      <c r="O922" s="187" t="str">
        <f t="shared" si="20"/>
        <v/>
      </c>
    </row>
    <row r="923" spans="15:15" x14ac:dyDescent="0.3">
      <c r="O923" s="187" t="str">
        <f t="shared" si="20"/>
        <v/>
      </c>
    </row>
    <row r="924" spans="15:15" x14ac:dyDescent="0.3">
      <c r="O924" s="187" t="str">
        <f t="shared" si="20"/>
        <v/>
      </c>
    </row>
    <row r="925" spans="15:15" x14ac:dyDescent="0.3">
      <c r="O925" s="187" t="str">
        <f t="shared" si="20"/>
        <v/>
      </c>
    </row>
    <row r="926" spans="15:15" x14ac:dyDescent="0.3">
      <c r="O926" s="187" t="str">
        <f t="shared" si="20"/>
        <v/>
      </c>
    </row>
    <row r="927" spans="15:15" x14ac:dyDescent="0.3">
      <c r="O927" s="187" t="str">
        <f t="shared" si="20"/>
        <v/>
      </c>
    </row>
    <row r="928" spans="15:15" x14ac:dyDescent="0.3">
      <c r="O928" s="187" t="str">
        <f t="shared" si="20"/>
        <v/>
      </c>
    </row>
    <row r="929" spans="15:15" x14ac:dyDescent="0.3">
      <c r="O929" s="187" t="str">
        <f t="shared" si="20"/>
        <v/>
      </c>
    </row>
    <row r="930" spans="15:15" x14ac:dyDescent="0.3">
      <c r="O930" s="187" t="str">
        <f t="shared" si="20"/>
        <v/>
      </c>
    </row>
    <row r="931" spans="15:15" x14ac:dyDescent="0.3">
      <c r="O931" s="187" t="str">
        <f t="shared" si="20"/>
        <v/>
      </c>
    </row>
    <row r="932" spans="15:15" x14ac:dyDescent="0.3">
      <c r="O932" s="187" t="str">
        <f t="shared" si="20"/>
        <v/>
      </c>
    </row>
    <row r="933" spans="15:15" x14ac:dyDescent="0.3">
      <c r="O933" s="187" t="str">
        <f t="shared" si="20"/>
        <v/>
      </c>
    </row>
    <row r="934" spans="15:15" x14ac:dyDescent="0.3">
      <c r="O934" s="187" t="str">
        <f t="shared" si="20"/>
        <v/>
      </c>
    </row>
    <row r="935" spans="15:15" x14ac:dyDescent="0.3">
      <c r="O935" s="187" t="str">
        <f t="shared" si="20"/>
        <v/>
      </c>
    </row>
    <row r="936" spans="15:15" x14ac:dyDescent="0.3">
      <c r="O936" s="187" t="str">
        <f t="shared" si="20"/>
        <v/>
      </c>
    </row>
    <row r="937" spans="15:15" x14ac:dyDescent="0.3">
      <c r="O937" s="187" t="str">
        <f t="shared" si="20"/>
        <v/>
      </c>
    </row>
    <row r="938" spans="15:15" x14ac:dyDescent="0.3">
      <c r="O938" s="187" t="str">
        <f t="shared" si="20"/>
        <v/>
      </c>
    </row>
    <row r="939" spans="15:15" x14ac:dyDescent="0.3">
      <c r="O939" s="187" t="str">
        <f t="shared" si="20"/>
        <v/>
      </c>
    </row>
    <row r="940" spans="15:15" x14ac:dyDescent="0.3">
      <c r="O940" s="187" t="str">
        <f t="shared" si="20"/>
        <v/>
      </c>
    </row>
    <row r="941" spans="15:15" x14ac:dyDescent="0.3">
      <c r="O941" s="187" t="str">
        <f t="shared" si="20"/>
        <v/>
      </c>
    </row>
    <row r="942" spans="15:15" x14ac:dyDescent="0.3">
      <c r="O942" s="187" t="str">
        <f t="shared" si="20"/>
        <v/>
      </c>
    </row>
    <row r="943" spans="15:15" x14ac:dyDescent="0.3">
      <c r="O943" s="187" t="str">
        <f t="shared" si="20"/>
        <v/>
      </c>
    </row>
    <row r="944" spans="15:15" x14ac:dyDescent="0.3">
      <c r="O944" s="187" t="str">
        <f t="shared" si="20"/>
        <v/>
      </c>
    </row>
    <row r="945" spans="15:15" x14ac:dyDescent="0.3">
      <c r="O945" s="187" t="str">
        <f t="shared" si="20"/>
        <v/>
      </c>
    </row>
    <row r="946" spans="15:15" x14ac:dyDescent="0.3">
      <c r="O946" s="187" t="str">
        <f t="shared" si="20"/>
        <v/>
      </c>
    </row>
    <row r="947" spans="15:15" x14ac:dyDescent="0.3">
      <c r="O947" s="187" t="str">
        <f t="shared" si="20"/>
        <v/>
      </c>
    </row>
    <row r="948" spans="15:15" x14ac:dyDescent="0.3">
      <c r="O948" s="187" t="str">
        <f t="shared" ref="O948:O955" si="21">IF(OR(ISBLANK(N948),0),"",G948*N948)</f>
        <v/>
      </c>
    </row>
    <row r="949" spans="15:15" x14ac:dyDescent="0.3">
      <c r="O949" s="187" t="str">
        <f t="shared" si="21"/>
        <v/>
      </c>
    </row>
    <row r="950" spans="15:15" x14ac:dyDescent="0.3">
      <c r="O950" s="187" t="str">
        <f t="shared" si="21"/>
        <v/>
      </c>
    </row>
    <row r="951" spans="15:15" x14ac:dyDescent="0.3">
      <c r="O951" s="187" t="str">
        <f t="shared" si="21"/>
        <v/>
      </c>
    </row>
    <row r="952" spans="15:15" x14ac:dyDescent="0.3">
      <c r="O952" s="187" t="str">
        <f t="shared" si="21"/>
        <v/>
      </c>
    </row>
    <row r="953" spans="15:15" x14ac:dyDescent="0.3">
      <c r="O953" s="187" t="str">
        <f t="shared" si="21"/>
        <v/>
      </c>
    </row>
    <row r="954" spans="15:15" x14ac:dyDescent="0.3">
      <c r="O954" s="187" t="str">
        <f t="shared" si="21"/>
        <v/>
      </c>
    </row>
    <row r="955" spans="15:15" x14ac:dyDescent="0.3">
      <c r="O955" s="187" t="str">
        <f t="shared" si="21"/>
        <v/>
      </c>
    </row>
  </sheetData>
  <sheetProtection formatRows="0" insertRows="0" deleteRows="0" selectLockedCells="1"/>
  <mergeCells count="13">
    <mergeCell ref="Q4:Q6"/>
    <mergeCell ref="N4:N6"/>
    <mergeCell ref="O4:O6"/>
    <mergeCell ref="P4:P6"/>
    <mergeCell ref="D51:F51"/>
    <mergeCell ref="D4:D6"/>
    <mergeCell ref="E4:E6"/>
    <mergeCell ref="F4:F6"/>
    <mergeCell ref="H4:M4"/>
    <mergeCell ref="H5:I5"/>
    <mergeCell ref="J5:K5"/>
    <mergeCell ref="L5:M5"/>
    <mergeCell ref="G4:G6"/>
  </mergeCells>
  <phoneticPr fontId="21" type="noConversion"/>
  <dataValidations xWindow="757" yWindow="280" count="5">
    <dataValidation type="decimal" allowBlank="1" showInputMessage="1" showErrorMessage="1" sqref="N57:N1048576 N7:N50 J11:J50 L11:L50 N5 H11:H50">
      <formula1>0</formula1>
      <formula2>1</formula2>
    </dataValidation>
    <dataValidation type="list" allowBlank="1" showErrorMessage="1" error="목록에서 선택" promptTitle="출자확정여부유형" prompt="구분유형 중에서 선택하세요 !" sqref="F57:F1048576 H57:M1048576 F11:F50">
      <formula1>출자자확정구분</formula1>
    </dataValidation>
    <dataValidation type="list" allowBlank="1" showErrorMessage="1" error="목록에서 선택" promptTitle="출자자유형" prompt="구분유형 중에서 선택하세요 !" sqref="D57:D1048576 D11:D50">
      <formula1>출자자유형</formula1>
    </dataValidation>
    <dataValidation type="whole" allowBlank="1" showInputMessage="1" showErrorMessage="1" error="숫자로 입력" sqref="G57:G1048576 G11:G50">
      <formula1>0</formula1>
      <formula2>1000000</formula2>
    </dataValidation>
    <dataValidation allowBlank="1" showInputMessage="1" showErrorMessage="1" error="숫자로 입력" sqref="P7:Q10 R1:XFD10 D7:G10 J5:L10 M6:M10 D1:G4 H1:I10 J1:M3 A1:C10 P1:Q4"/>
  </dataValidations>
  <pageMargins left="0.78740157480314965" right="0.19685039370078741" top="1.1811023622047245" bottom="0.19685039370078741" header="0.86614173228346458" footer="0.19685039370078741"/>
  <pageSetup paperSize="9" scale="70" orientation="landscape" r:id="rId1"/>
  <headerFooter>
    <oddHeader>&amp;L&amp;"-,굵게"&amp;18 1.2. 출자예상내역&amp;R
(단위 :  백만원)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E30"/>
  <sheetViews>
    <sheetView showGridLines="0" tabSelected="1" topLeftCell="C3" zoomScale="70" zoomScaleNormal="70" zoomScaleSheetLayoutView="55" workbookViewId="0">
      <selection activeCell="E17" sqref="E17"/>
    </sheetView>
  </sheetViews>
  <sheetFormatPr defaultColWidth="9" defaultRowHeight="13.5" x14ac:dyDescent="0.3"/>
  <cols>
    <col min="1" max="2" width="12.75" style="125" hidden="1" customWidth="1"/>
    <col min="3" max="3" width="23.625" style="125" customWidth="1"/>
    <col min="4" max="4" width="13.625" style="125" customWidth="1"/>
    <col min="5" max="5" width="12.625" style="125" customWidth="1"/>
    <col min="6" max="6" width="7.625" style="125" customWidth="1"/>
    <col min="7" max="7" width="15.75" style="125" customWidth="1"/>
    <col min="8" max="8" width="11.375" style="125" customWidth="1"/>
    <col min="9" max="9" width="11.125" style="125" customWidth="1"/>
    <col min="10" max="10" width="11.375" style="125" customWidth="1"/>
    <col min="11" max="11" width="8.625" style="125" customWidth="1"/>
    <col min="12" max="12" width="11.5" style="125" customWidth="1"/>
    <col min="13" max="13" width="18.25" style="125" customWidth="1"/>
    <col min="14" max="14" width="10.5" style="125" customWidth="1"/>
    <col min="15" max="15" width="11.375" style="125" customWidth="1"/>
    <col min="16" max="16" width="8.125" style="125" customWidth="1"/>
    <col min="17" max="17" width="11" style="125" customWidth="1"/>
    <col min="18" max="18" width="6.625" style="125" customWidth="1"/>
    <col min="19" max="19" width="9.625" style="125" customWidth="1"/>
    <col min="20" max="22" width="12.625" style="125" customWidth="1"/>
    <col min="23" max="23" width="21.375" style="125" customWidth="1"/>
    <col min="24" max="52" width="7.625" style="125" customWidth="1"/>
    <col min="53" max="53" width="5.5" style="125" customWidth="1"/>
    <col min="54" max="54" width="4.875" style="125" customWidth="1"/>
    <col min="55" max="55" width="7.625" style="125" customWidth="1"/>
    <col min="56" max="57" width="5" style="125" customWidth="1"/>
    <col min="58" max="16384" width="9" style="125"/>
  </cols>
  <sheetData>
    <row r="1" spans="1:57" ht="13.5" hidden="1" customHeight="1" x14ac:dyDescent="0.3">
      <c r="A1" s="118" t="s">
        <v>135</v>
      </c>
      <c r="B1" s="118" t="s">
        <v>176</v>
      </c>
      <c r="C1" s="124" t="s">
        <v>197</v>
      </c>
      <c r="D1" s="119" t="s">
        <v>177</v>
      </c>
      <c r="E1" s="119" t="s">
        <v>178</v>
      </c>
      <c r="F1" s="119" t="s">
        <v>179</v>
      </c>
      <c r="G1" s="119" t="s">
        <v>180</v>
      </c>
      <c r="H1" s="119" t="s">
        <v>181</v>
      </c>
      <c r="I1" s="119" t="s">
        <v>182</v>
      </c>
      <c r="J1" s="119" t="s">
        <v>183</v>
      </c>
      <c r="K1" s="119" t="s">
        <v>184</v>
      </c>
      <c r="L1" s="119" t="s">
        <v>185</v>
      </c>
      <c r="M1" s="119" t="s">
        <v>186</v>
      </c>
      <c r="N1" s="119" t="s">
        <v>187</v>
      </c>
      <c r="O1" s="119" t="s">
        <v>188</v>
      </c>
      <c r="P1" s="119" t="s">
        <v>189</v>
      </c>
      <c r="Q1" s="119" t="s">
        <v>190</v>
      </c>
      <c r="R1" s="119" t="s">
        <v>191</v>
      </c>
      <c r="S1" s="119" t="s">
        <v>192</v>
      </c>
      <c r="T1" s="119" t="s">
        <v>193</v>
      </c>
      <c r="U1" s="119" t="s">
        <v>194</v>
      </c>
      <c r="V1" s="119" t="s">
        <v>195</v>
      </c>
      <c r="W1" s="119" t="s">
        <v>196</v>
      </c>
    </row>
    <row r="2" spans="1:57" ht="13.5" hidden="1" customHeight="1" x14ac:dyDescent="0.3">
      <c r="A2" s="126"/>
      <c r="B2" s="126"/>
      <c r="C2" s="127"/>
      <c r="D2" s="128"/>
      <c r="E2" s="128"/>
      <c r="F2" s="128"/>
      <c r="G2" s="129"/>
      <c r="H2" s="128"/>
      <c r="I2" s="128"/>
      <c r="J2" s="129"/>
      <c r="K2" s="127"/>
      <c r="L2" s="128"/>
      <c r="M2" s="129"/>
      <c r="N2" s="127"/>
      <c r="O2" s="128"/>
      <c r="P2" s="129"/>
      <c r="Q2" s="127"/>
      <c r="R2" s="128"/>
      <c r="S2" s="128"/>
      <c r="T2" s="128"/>
      <c r="U2" s="128"/>
      <c r="V2" s="128"/>
      <c r="W2" s="129"/>
    </row>
    <row r="3" spans="1:57" s="2" customFormat="1" ht="30" customHeight="1" x14ac:dyDescent="0.3">
      <c r="A3" s="60"/>
      <c r="B3" s="60"/>
      <c r="C3" s="359" t="s">
        <v>74</v>
      </c>
      <c r="D3" s="360"/>
      <c r="E3" s="360"/>
      <c r="F3" s="360"/>
      <c r="G3" s="361"/>
      <c r="H3" s="359" t="s">
        <v>76</v>
      </c>
      <c r="I3" s="360"/>
      <c r="J3" s="361"/>
      <c r="K3" s="359" t="s">
        <v>75</v>
      </c>
      <c r="L3" s="360"/>
      <c r="M3" s="361"/>
      <c r="N3" s="359" t="s">
        <v>109</v>
      </c>
      <c r="O3" s="360"/>
      <c r="P3" s="361"/>
      <c r="Q3" s="359" t="s">
        <v>110</v>
      </c>
      <c r="R3" s="360"/>
      <c r="S3" s="360"/>
      <c r="T3" s="360"/>
      <c r="U3" s="360"/>
      <c r="V3" s="360"/>
      <c r="W3" s="360"/>
      <c r="X3" s="379"/>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row>
    <row r="4" spans="1:57" s="2" customFormat="1" ht="75" customHeight="1" x14ac:dyDescent="0.3">
      <c r="A4" s="60" t="s">
        <v>15</v>
      </c>
      <c r="B4" s="60" t="s">
        <v>3</v>
      </c>
      <c r="C4" s="26" t="s">
        <v>111</v>
      </c>
      <c r="D4" s="26" t="s">
        <v>8</v>
      </c>
      <c r="E4" s="26" t="s">
        <v>9</v>
      </c>
      <c r="F4" s="26" t="s">
        <v>10</v>
      </c>
      <c r="G4" s="26" t="s">
        <v>113</v>
      </c>
      <c r="H4" s="26" t="s">
        <v>11</v>
      </c>
      <c r="I4" s="26" t="s">
        <v>112</v>
      </c>
      <c r="J4" s="39" t="s">
        <v>355</v>
      </c>
      <c r="K4" s="26" t="s">
        <v>1</v>
      </c>
      <c r="L4" s="26" t="s">
        <v>12</v>
      </c>
      <c r="M4" s="26" t="s">
        <v>13</v>
      </c>
      <c r="N4" s="26" t="s">
        <v>114</v>
      </c>
      <c r="O4" s="39" t="s">
        <v>115</v>
      </c>
      <c r="P4" s="42" t="s">
        <v>557</v>
      </c>
      <c r="Q4" s="39" t="s">
        <v>116</v>
      </c>
      <c r="R4" s="26" t="s">
        <v>117</v>
      </c>
      <c r="S4" s="26" t="s">
        <v>118</v>
      </c>
      <c r="T4" s="26" t="s">
        <v>119</v>
      </c>
      <c r="U4" s="26" t="s">
        <v>120</v>
      </c>
      <c r="V4" s="26" t="s">
        <v>121</v>
      </c>
      <c r="W4" s="300" t="s">
        <v>122</v>
      </c>
      <c r="X4" s="309"/>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1"/>
      <c r="BC4" s="310"/>
      <c r="BD4" s="310"/>
      <c r="BE4" s="312"/>
    </row>
    <row r="5" spans="1:57" ht="13.5" hidden="1" customHeight="1" x14ac:dyDescent="0.3">
      <c r="X5" s="313"/>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row>
    <row r="6" spans="1:57" ht="13.5" hidden="1" customHeight="1" x14ac:dyDescent="0.3">
      <c r="X6" s="313"/>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row>
    <row r="7" spans="1:57" ht="13.5" hidden="1" customHeight="1" x14ac:dyDescent="0.3">
      <c r="X7" s="313"/>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row>
    <row r="8" spans="1:57" ht="13.5" hidden="1" customHeight="1" x14ac:dyDescent="0.3">
      <c r="X8" s="313"/>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row>
    <row r="9" spans="1:57" ht="13.5" hidden="1" customHeight="1" x14ac:dyDescent="0.3">
      <c r="X9" s="313"/>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row>
    <row r="10" spans="1:57" ht="13.5" hidden="1" customHeight="1" x14ac:dyDescent="0.3">
      <c r="X10" s="313"/>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row>
    <row r="11" spans="1:57" ht="54.95" customHeight="1" x14ac:dyDescent="0.3">
      <c r="A11" s="65"/>
      <c r="B11" s="65"/>
      <c r="C11" s="96" t="s">
        <v>561</v>
      </c>
      <c r="D11" s="214" t="s">
        <v>562</v>
      </c>
      <c r="E11" s="214" t="s">
        <v>566</v>
      </c>
      <c r="F11" s="48" t="s">
        <v>564</v>
      </c>
      <c r="G11" s="96" t="s">
        <v>527</v>
      </c>
      <c r="H11" s="91">
        <v>36892</v>
      </c>
      <c r="I11" s="215">
        <v>40178</v>
      </c>
      <c r="J11" s="215">
        <v>40207</v>
      </c>
      <c r="K11" s="48" t="s">
        <v>567</v>
      </c>
      <c r="L11" s="43" t="s">
        <v>528</v>
      </c>
      <c r="M11" s="43" t="s">
        <v>671</v>
      </c>
      <c r="N11" s="21">
        <v>50</v>
      </c>
      <c r="O11" s="11">
        <v>25</v>
      </c>
      <c r="P11" s="43">
        <v>20</v>
      </c>
      <c r="Q11" s="48" t="s">
        <v>564</v>
      </c>
      <c r="R11" s="48" t="s">
        <v>568</v>
      </c>
      <c r="S11" s="48" t="s">
        <v>529</v>
      </c>
      <c r="T11" s="48" t="s">
        <v>569</v>
      </c>
      <c r="U11" s="48" t="s">
        <v>569</v>
      </c>
      <c r="V11" s="48" t="s">
        <v>569</v>
      </c>
      <c r="W11" s="301" t="s">
        <v>570</v>
      </c>
      <c r="X11" s="302"/>
      <c r="Y11" s="187"/>
      <c r="Z11" s="187"/>
      <c r="AA11" s="187"/>
      <c r="AB11" s="187"/>
      <c r="AC11" s="187"/>
      <c r="AD11" s="187"/>
      <c r="AE11" s="303"/>
      <c r="AF11" s="303"/>
      <c r="AG11" s="187"/>
      <c r="AH11" s="187"/>
      <c r="AI11" s="187"/>
      <c r="AJ11" s="187"/>
      <c r="AK11" s="187"/>
      <c r="AL11" s="187"/>
      <c r="AM11" s="187"/>
      <c r="AN11" s="187"/>
      <c r="AO11" s="187"/>
      <c r="AP11" s="187"/>
      <c r="AQ11" s="187"/>
      <c r="AR11" s="187"/>
      <c r="AS11" s="187"/>
      <c r="AT11" s="187"/>
      <c r="AU11" s="187"/>
      <c r="AV11" s="304"/>
      <c r="AW11" s="304"/>
      <c r="AX11" s="305"/>
      <c r="AY11" s="305"/>
      <c r="AZ11" s="305"/>
      <c r="BA11" s="306"/>
      <c r="BB11" s="307"/>
      <c r="BC11" s="305"/>
      <c r="BD11" s="308"/>
      <c r="BE11" s="308"/>
    </row>
    <row r="14" spans="1:57" ht="30" customHeight="1" x14ac:dyDescent="0.3">
      <c r="C14" s="375" t="s">
        <v>349</v>
      </c>
      <c r="D14" s="376"/>
      <c r="E14" s="376"/>
      <c r="F14" s="376"/>
      <c r="G14" s="376"/>
      <c r="H14" s="376"/>
      <c r="I14" s="376"/>
      <c r="J14" s="376"/>
      <c r="K14" s="377"/>
      <c r="L14" s="375" t="s">
        <v>335</v>
      </c>
      <c r="M14" s="376"/>
      <c r="N14" s="376"/>
      <c r="O14" s="376"/>
      <c r="P14" s="376"/>
      <c r="Q14" s="376"/>
      <c r="R14" s="376"/>
      <c r="S14" s="376"/>
      <c r="T14" s="377"/>
      <c r="U14" s="375" t="s">
        <v>558</v>
      </c>
      <c r="V14" s="376"/>
      <c r="W14" s="376"/>
      <c r="X14" s="376"/>
      <c r="Y14" s="376"/>
      <c r="Z14" s="376"/>
      <c r="AA14" s="376"/>
      <c r="AB14" s="377"/>
      <c r="AC14" s="375" t="s">
        <v>334</v>
      </c>
      <c r="AD14" s="376"/>
      <c r="AE14" s="376"/>
      <c r="AF14" s="376"/>
      <c r="AG14" s="376"/>
      <c r="AH14" s="376"/>
      <c r="AI14" s="376"/>
      <c r="AJ14" s="377"/>
    </row>
    <row r="15" spans="1:57" ht="67.5" x14ac:dyDescent="0.3">
      <c r="C15" s="105" t="s">
        <v>103</v>
      </c>
      <c r="D15" s="105" t="s">
        <v>336</v>
      </c>
      <c r="E15" s="105" t="s">
        <v>337</v>
      </c>
      <c r="F15" s="105" t="s">
        <v>338</v>
      </c>
      <c r="G15" s="105" t="s">
        <v>102</v>
      </c>
      <c r="H15" s="105" t="s">
        <v>339</v>
      </c>
      <c r="I15" s="105" t="s">
        <v>340</v>
      </c>
      <c r="J15" s="105" t="s">
        <v>341</v>
      </c>
      <c r="K15" s="105" t="s">
        <v>700</v>
      </c>
      <c r="L15" s="105" t="s">
        <v>342</v>
      </c>
      <c r="M15" s="105" t="s">
        <v>104</v>
      </c>
      <c r="N15" s="105" t="s">
        <v>337</v>
      </c>
      <c r="O15" s="105" t="s">
        <v>338</v>
      </c>
      <c r="P15" s="105" t="s">
        <v>47</v>
      </c>
      <c r="Q15" s="292" t="s">
        <v>343</v>
      </c>
      <c r="R15" s="105" t="s">
        <v>340</v>
      </c>
      <c r="S15" s="293" t="s">
        <v>344</v>
      </c>
      <c r="T15" s="105" t="s">
        <v>345</v>
      </c>
      <c r="U15" s="105" t="s">
        <v>346</v>
      </c>
      <c r="V15" s="105" t="s">
        <v>347</v>
      </c>
      <c r="W15" s="105" t="s">
        <v>338</v>
      </c>
      <c r="X15" s="105" t="s">
        <v>47</v>
      </c>
      <c r="Y15" s="105" t="s">
        <v>350</v>
      </c>
      <c r="Z15" s="105" t="s">
        <v>351</v>
      </c>
      <c r="AA15" s="105" t="s">
        <v>701</v>
      </c>
      <c r="AB15" s="105" t="s">
        <v>702</v>
      </c>
      <c r="AC15" s="105" t="s">
        <v>346</v>
      </c>
      <c r="AD15" s="105" t="s">
        <v>347</v>
      </c>
      <c r="AE15" s="105" t="s">
        <v>338</v>
      </c>
      <c r="AF15" s="105" t="s">
        <v>47</v>
      </c>
      <c r="AG15" s="261" t="s">
        <v>350</v>
      </c>
      <c r="AH15" s="105" t="s">
        <v>352</v>
      </c>
      <c r="AI15" s="105" t="s">
        <v>704</v>
      </c>
      <c r="AJ15" s="262" t="s">
        <v>703</v>
      </c>
    </row>
    <row r="16" spans="1:57" ht="45" customHeight="1" x14ac:dyDescent="0.3">
      <c r="C16" s="135">
        <f ca="1">SUMPRODUCT( (OFFSET(제안사_펀드현황,0,2,ROWS(제안사_펀드현황),1)="청산료")*1 )</f>
        <v>2</v>
      </c>
      <c r="D16" s="135">
        <f ca="1">SUMPRODUCT( (OFFSET(제안사_펀드현황,0,2,ROWS(제안사_펀드현황),1)="청산료")*1, OFFSET(제안사_펀드현황,0,8,ROWS(제안사_펀드현황),1) )</f>
        <v>13000</v>
      </c>
      <c r="E16" s="135">
        <f ca="1">SUMPRODUCT( (OFFSET(제안사_펀드현황,0,2,ROWS(제안사_펀드현황),1)="청산료")*1, OFFSET(제안사_펀드현황,0,9,ROWS(제안사_펀드현황),1) )</f>
        <v>13000</v>
      </c>
      <c r="F16" s="135">
        <f ca="1">SUMPRODUCT( (OFFSET(제안사_펀드현황,0,2,ROWS(제안사_펀드현황),1)="청산료")*1, OFFSET(제안사_펀드현황,0,20,ROWS(제안사_펀드현황),1) )</f>
        <v>14999.990875</v>
      </c>
      <c r="G16" s="135">
        <f ca="1">SUMPRODUCT( (OFFSET(제안사_펀드현황,0,2,ROWS(제안사_펀드현황),1)="청산료")*1, OFFSET(제안사_펀드현황,0,21,ROWS(제안사_펀드현황),1) )</f>
        <v>6450</v>
      </c>
      <c r="H16" s="135">
        <f ca="1">SUMPRODUCT( (OFFSET(제안사_펀드현황,0,2,ROWS(제안사_펀드현황),1)="청산료")*1, OFFSET(제안사_펀드현황,0,24,ROWS(제안사_펀드현황),1) )</f>
        <v>20290</v>
      </c>
      <c r="I16" s="135">
        <f ca="1">SUMPRODUCT( (OFFSET(제안사_펀드현황,0,2,ROWS(제안사_펀드현황),1)="청산료")*1, OFFSET(제안사_펀드현황,0,25,ROWS(제안사_펀드현황),1) )</f>
        <v>0</v>
      </c>
      <c r="J16" s="136">
        <f ca="1">SUMPRODUCT( (OFFSET(제안사_펀드현황,0,2,ROWS(제안사_펀드현황),1)="청산료")*1, OFFSET(제안사_펀드현황,0,9,ROWS(제안사_펀드현황),1), OFFSET(제안사_펀드현황,0,17,ROWS(제안사_펀드현황),1) )/E16</f>
        <v>0.10959220629472</v>
      </c>
      <c r="K16" s="136">
        <f ca="1">(H16+I16)/E16</f>
        <v>1.5607692307692307</v>
      </c>
      <c r="L16" s="135">
        <f ca="1">SUMPRODUCT( (OFFSET(제안사_펀드현황,0,2,ROWS(제안사_펀드현황),1)&lt;&gt;"청산료")*1,  (OFFSET(제안사_펀드현황,0,2,ROWS(제안사_펀드현황),1)&lt;&gt;"")*1  )</f>
        <v>1</v>
      </c>
      <c r="M16" s="135">
        <f ca="1">SUMPRODUCT( (OFFSET(제안사_펀드현황,0,2,ROWS(제안사_펀드현황),1)&lt;&gt;"청산료")*1,  (OFFSET(제안사_펀드현황,0,2,ROWS(제안사_펀드현황),1)&lt;&gt;"")*1,  OFFSET(제안사_펀드현황,0,8,ROWS(제안사_펀드현황),1) )</f>
        <v>10000</v>
      </c>
      <c r="N16" s="135">
        <f ca="1">SUMPRODUCT( (OFFSET(제안사_펀드현황,0,2,ROWS(제안사_펀드현황),1)&lt;&gt;"청산료")*1,  (OFFSET(제안사_펀드현황,0,2,ROWS(제안사_펀드현황),1)&lt;&gt;"")*1,  OFFSET(제안사_펀드현황,0,9,ROWS(제안사_펀드현황),1) )</f>
        <v>10000</v>
      </c>
      <c r="O16" s="135">
        <f ca="1">SUMPRODUCT( (OFFSET(제안사_펀드현황,0,2,ROWS(제안사_펀드현황),1)&lt;&gt;"청산료")*1,  (OFFSET(제안사_펀드현황,0,2,ROWS(제안사_펀드현황),1)&lt;&gt;"")*1,  OFFSET(제안사_펀드현황,0,20,ROWS(제안사_펀드현황),1) )</f>
        <v>4000</v>
      </c>
      <c r="P16" s="135">
        <f ca="1">SUMPRODUCT( (OFFSET(제안사_펀드현황,0,2,ROWS(제안사_펀드현황),1)&lt;&gt;"청산료")*1,  (OFFSET(제안사_펀드현황,0,2,ROWS(제안사_펀드현황),1)&lt;&gt;"")*1,  OFFSET(제안사_펀드현황,0,21,ROWS(제안사_펀드현황),1) )</f>
        <v>0</v>
      </c>
      <c r="Q16" s="287">
        <f ca="1">SUMPRODUCT( (OFFSET(제안사_펀드현황,0,2,ROWS(제안사_펀드현황),1)&lt;&gt;"청산료")*1,  (OFFSET(제안사_펀드현황,0,2,ROWS(제안사_펀드현황),1)&lt;&gt;"")*1,  OFFSET(제안사_펀드현황,0,24,ROWS(제안사_펀드현황),1) )</f>
        <v>9600</v>
      </c>
      <c r="R16" s="135">
        <f ca="1">SUMPRODUCT( (OFFSET(제안사_펀드현황,0,2,ROWS(제안사_펀드현황),1)&lt;&gt;"청산료")*1,  (OFFSET(제안사_펀드현황,0,2,ROWS(제안사_펀드현황),1)&lt;&gt;"")*1,  OFFSET(제안사_펀드현황,0,25,ROWS(제안사_펀드현황),1) )</f>
        <v>0</v>
      </c>
      <c r="S16" s="286">
        <f ca="1">SUMPRODUCT( (OFFSET(제안사_펀드현황,0,2,ROWS(제안사_펀드현황),1)&lt;&gt;"청산료")*1,  (OFFSET(제안사_펀드현황,0,2,ROWS(제안사_펀드현황),1)&lt;&gt;"")*1,  OFFSET(제안사_펀드현황,0,30,ROWS(제안사_펀드현황),1) )</f>
        <v>2020</v>
      </c>
      <c r="T16" s="135">
        <f ca="1">SUMPRODUCT( (OFFSET(제안사_펀드현황,0,2,ROWS(제안사_펀드현황),1)&lt;&gt;"청산료")*1,  (OFFSET(제안사_펀드현황,0,2,ROWS(제안사_펀드현황),1)&lt;&gt;"")*1, OFFSET(제안사_펀드현황,0,31,ROWS(제안사_펀드현황),1) )</f>
        <v>0</v>
      </c>
      <c r="U16" s="135">
        <f ca="1">SUMPRODUCT( (OFFSET(제안사_투자현황,0,0,ROWS(제안사_투자현황),1)="고유계정")*1 )</f>
        <v>2</v>
      </c>
      <c r="V16" s="135">
        <f ca="1">SUMPRODUCT( (OFFSET(제안사_투자현황,0,0,ROWS(제안사_투자현황),1)="고유계정")*1, (OFFSET(제안사_투자현황,0,9,ROWS(제안사_투자현황),1)="회수료")*1 )</f>
        <v>1</v>
      </c>
      <c r="W16" s="135">
        <f ca="1">SUMPRODUCT( (OFFSET(제안사_투자현황,0,0,ROWS(제안사_투자현황),1)="고유계정")*1, OFFSET(제안사_투자현황,0,8,ROWS(제안사_투자현황),1) )</f>
        <v>2000</v>
      </c>
      <c r="X16" s="135">
        <f ca="1">SUMPRODUCT( (OFFSET(제안사_투자현황,0,0,ROWS(제안사_투자현황),1)="고유계정")*1, OFFSET(제안사_투자현황,0,13,ROWS(제안사_투자현황),1) )</f>
        <v>1000</v>
      </c>
      <c r="Y16" s="135">
        <f ca="1">SUMPRODUCT( (OFFSET(제안사_투자현황,0,0,ROWS(제안사_투자현황),1)="고유계정")*1, OFFSET(제안사_투자현황,0,18,ROWS(제안사_투자현황),1) )</f>
        <v>1000</v>
      </c>
      <c r="Z16" s="135">
        <f ca="1">SUMPRODUCT( (OFFSET(제안사_투자현황,0,0,ROWS(제안사_투자현황),1)="고유계정")*1, OFFSET(제안사_투자현황,0,19,ROWS(제안사_투자현황),1) )</f>
        <v>1000</v>
      </c>
      <c r="AA16" s="137">
        <f ca="1">IF(W16=0,"N/A", SUMPRODUCT( (OFFSET(제안사_투자현황,0,0,ROWS(제안사_투자현황),1)="고유계정")*1, OFFSET(제안사_투자현황,0,8,ROWS(제안사_투자현황),1), OFFSET(제안사_투자현황,0,10,ROWS(제안사_투자현황),1) ) / W16)</f>
        <v>1.7500000000000002E-2</v>
      </c>
      <c r="AB16" s="137">
        <f ca="1">IF(     SUMPRODUCT( (OFFSET(제안사_투자현황,0,0,ROWS(제안사_투자현황),1)="고유계정")*1, OFFSET(제안사_투자현황,0,8,ROWS(제안사_투자현황),1), (OFFSET(제안사_투자현황,0,9,ROWS(제안사_투자현황),1)="회수료")*1) = 0,         "N/A",       SUMPRODUCT( (OFFSET(제안사_투자현황,0,0,ROWS(제안사_투자현황),1)="고유계정")*1, OFFSET(제안사_투자현황,0,8,ROWS(제안사_투자현황),1), (OFFSET(제안사_투자현황,0,9,ROWS(제안사_투자현황),1)="회수료")*1, OFFSET(제안사_투자현황,0,10,ROWS(제안사_투자현황),1) )    /    SUMPRODUCT( (OFFSET(제안사_투자현황,0,0,ROWS(제안사_투자현황),1)="고유계정")*1, OFFSET(제안사_투자현황,0,8,ROWS(제안사_투자현황),1), (OFFSET(제안사_투자현황,0,9,ROWS(제안사_투자현황),1)="회수료")*1)      )</f>
        <v>3.5000000000000003E-2</v>
      </c>
      <c r="AC16" s="138">
        <f ca="1">SUMPRODUCT( (OFFSET(제안사_투자현황,0,0,ROWS(제안사_투자현황),1)="펀드계정")*1 )</f>
        <v>8</v>
      </c>
      <c r="AD16" s="138">
        <f ca="1">SUMPRODUCT( (OFFSET(제안사_투자현황,0,0,ROWS(제안사_투자현황),1)="펀드계정")*1, (OFFSET(제안사_투자현황,0,9,ROWS(제안사_투자현황),1)="회수료")*1 )</f>
        <v>2</v>
      </c>
      <c r="AE16" s="138">
        <f ca="1">SUMPRODUCT( (OFFSET(제안사_투자현황,0,0,ROWS(제안사_투자현황),1)="펀드계정")*1, OFFSET(제안사_투자현황,0,8,ROWS(제안사_투자현황),1) )</f>
        <v>18999.990875</v>
      </c>
      <c r="AF16" s="257">
        <f ca="1">SUMPRODUCT( (OFFSET(제안사_투자현황,0,0,ROWS(제안사_투자현황),1)="펀드계정")*1, OFFSET(제안사_투자현황,0,13,ROWS(제안사_투자현황),1) )</f>
        <v>6450</v>
      </c>
      <c r="AG16" s="259">
        <f ca="1">SUMPRODUCT( (OFFSET(제안사_투자현황,0,0,ROWS(제안사_투자현황),1)="펀드계정")*1, OFFSET(제안사_투자현황,0,18,ROWS(제안사_투자현황),1) )</f>
        <v>13975.043394</v>
      </c>
      <c r="AH16" s="138">
        <f ca="1">SUMPRODUCT( (OFFSET(제안사_투자현황,0,0,ROWS(제안사_투자현황),1)="펀드계정")*1, OFFSET(제안사_투자현황,0,19,ROWS(제안사_투자현황),1) )</f>
        <v>13439.569045</v>
      </c>
      <c r="AI16" s="258">
        <f ca="1">IF(AE16=0,"N/A", SUMPRODUCT( (OFFSET(제안사_투자현황,0,0,ROWS(제안사_투자현황),1)="펀드계정")*1, OFFSET(제안사_투자현황,0,8,ROWS(제안사_투자현황),1), OFFSET(제안사_투자현황,0,10,ROWS(제안사_투자현황),1) ) / AE16)</f>
        <v>6.3157893490304118E-3</v>
      </c>
      <c r="AJ16" s="258">
        <f ca="1">IF(     SUMPRODUCT( (OFFSET(제안사_투자현황,0,0,ROWS(제안사_투자현황),1)="펀드계정")*1, OFFSET(제안사_투자현황,0,8,ROWS(제안사_투자현황),1), (OFFSET(제안사_투자현황,0,9,ROWS(제안사_투자현황),1)="회수료")*1) = 0,         "N/A",       SUMPRODUCT( (OFFSET(제안사_투자현황,0,0,ROWS(제안사_투자현황),1)="펀드계정")*1, OFFSET(제안사_투자현황,0,8,ROWS(제안사_투자현황),1), (OFFSET(제안사_투자현황,0,9,ROWS(제안사_투자현황),1)="회수료")*1, OFFSET(제안사_투자현황,0,10,ROWS(제안사_투자현황),1) )    /    SUMPRODUCT( (OFFSET(제안사_투자현황,0,0,ROWS(제안사_투자현황),1)="펀드계정")*1, OFFSET(제안사_투자현황,0,8,ROWS(제안사_투자현황),1), (OFFSET(제안사_투자현황,0,9,ROWS(제안사_투자현황),1)="회수료")*1)      )</f>
        <v>2.9999992499998129E-2</v>
      </c>
    </row>
    <row r="18" spans="3:16" ht="20.100000000000001" customHeight="1" x14ac:dyDescent="0.3"/>
    <row r="19" spans="3:16" ht="30" customHeight="1" x14ac:dyDescent="0.3">
      <c r="C19" s="378" t="s">
        <v>500</v>
      </c>
      <c r="D19" s="378"/>
      <c r="E19" s="202" t="s">
        <v>497</v>
      </c>
      <c r="F19" s="202"/>
      <c r="G19" s="202"/>
      <c r="H19" s="202"/>
      <c r="I19" s="202"/>
      <c r="J19" s="202"/>
      <c r="K19" s="202" t="s">
        <v>498</v>
      </c>
      <c r="L19" s="202"/>
      <c r="M19" s="202" t="s">
        <v>499</v>
      </c>
      <c r="N19" s="202"/>
      <c r="O19" s="202"/>
      <c r="P19" s="202"/>
    </row>
    <row r="20" spans="3:16" ht="40.5" x14ac:dyDescent="0.3">
      <c r="C20" s="285" t="s">
        <v>496</v>
      </c>
      <c r="D20" s="285" t="s">
        <v>376</v>
      </c>
      <c r="E20" s="285" t="s">
        <v>377</v>
      </c>
      <c r="F20" s="285" t="s">
        <v>378</v>
      </c>
      <c r="G20" s="285" t="s">
        <v>501</v>
      </c>
      <c r="H20" s="285" t="s">
        <v>479</v>
      </c>
      <c r="I20" s="285" t="s">
        <v>502</v>
      </c>
      <c r="J20" s="285" t="s">
        <v>503</v>
      </c>
      <c r="K20" s="285" t="s">
        <v>380</v>
      </c>
      <c r="L20" s="285" t="s">
        <v>381</v>
      </c>
      <c r="M20" s="45" t="s">
        <v>495</v>
      </c>
      <c r="N20" s="45" t="s">
        <v>383</v>
      </c>
      <c r="O20" s="45" t="s">
        <v>384</v>
      </c>
      <c r="P20" s="285" t="s">
        <v>486</v>
      </c>
    </row>
    <row r="21" spans="3:16" ht="40.5" x14ac:dyDescent="0.3">
      <c r="C21" s="243" t="s">
        <v>571</v>
      </c>
      <c r="D21" s="222" t="s">
        <v>566</v>
      </c>
      <c r="E21" s="48" t="s">
        <v>35</v>
      </c>
      <c r="F21" s="43" t="s">
        <v>683</v>
      </c>
      <c r="G21" s="43" t="s">
        <v>81</v>
      </c>
      <c r="H21" s="43" t="s">
        <v>530</v>
      </c>
      <c r="I21" s="43" t="s">
        <v>531</v>
      </c>
      <c r="J21" s="43" t="s">
        <v>532</v>
      </c>
      <c r="K21" s="218">
        <v>2000</v>
      </c>
      <c r="L21" s="218">
        <v>2000</v>
      </c>
      <c r="M21" s="288">
        <f>J11</f>
        <v>40207</v>
      </c>
      <c r="N21" s="223">
        <v>40572</v>
      </c>
      <c r="O21" s="86">
        <v>40937</v>
      </c>
      <c r="P21" s="179">
        <f t="shared" ref="P21" si="0">IF(ISBLANK(M21),"",DATEDIF(M21,O21,"d")/365)</f>
        <v>2</v>
      </c>
    </row>
    <row r="24" spans="3:16" ht="30" customHeight="1" x14ac:dyDescent="0.3">
      <c r="C24" s="381" t="s">
        <v>697</v>
      </c>
      <c r="D24" s="382"/>
      <c r="E24" s="382"/>
      <c r="F24" s="382"/>
      <c r="G24" s="382"/>
      <c r="H24" s="383"/>
    </row>
    <row r="25" spans="3:16" ht="30" customHeight="1" x14ac:dyDescent="0.3">
      <c r="C25" s="352" t="s">
        <v>699</v>
      </c>
      <c r="D25" s="352" t="s">
        <v>694</v>
      </c>
      <c r="E25" s="381" t="s">
        <v>695</v>
      </c>
      <c r="F25" s="382"/>
      <c r="G25" s="383"/>
      <c r="H25" s="352" t="s">
        <v>696</v>
      </c>
    </row>
    <row r="26" spans="3:16" ht="30" customHeight="1" x14ac:dyDescent="0.3">
      <c r="C26" s="353" t="s">
        <v>708</v>
      </c>
      <c r="D26" s="355">
        <v>0.4</v>
      </c>
      <c r="E26" s="380"/>
      <c r="F26" s="380"/>
      <c r="G26" s="380"/>
      <c r="H26" s="353"/>
    </row>
    <row r="27" spans="3:16" ht="30" customHeight="1" x14ac:dyDescent="0.3">
      <c r="C27" s="353" t="s">
        <v>709</v>
      </c>
      <c r="D27" s="355">
        <v>0.2</v>
      </c>
      <c r="E27" s="380"/>
      <c r="F27" s="380"/>
      <c r="G27" s="380"/>
      <c r="H27" s="353"/>
    </row>
    <row r="28" spans="3:16" ht="30" customHeight="1" x14ac:dyDescent="0.3">
      <c r="C28" s="353" t="s">
        <v>710</v>
      </c>
      <c r="D28" s="355">
        <v>0.15</v>
      </c>
      <c r="E28" s="380" t="s">
        <v>712</v>
      </c>
      <c r="F28" s="380"/>
      <c r="G28" s="380"/>
      <c r="H28" s="353"/>
    </row>
    <row r="29" spans="3:16" ht="30" customHeight="1" x14ac:dyDescent="0.3">
      <c r="C29" s="353" t="s">
        <v>711</v>
      </c>
      <c r="D29" s="355">
        <v>0.25</v>
      </c>
      <c r="E29" s="380"/>
      <c r="F29" s="380"/>
      <c r="G29" s="380"/>
      <c r="H29" s="353"/>
    </row>
    <row r="30" spans="3:16" ht="30" customHeight="1" x14ac:dyDescent="0.3">
      <c r="C30" s="76" t="s">
        <v>698</v>
      </c>
      <c r="D30" s="354">
        <v>1</v>
      </c>
      <c r="E30" s="380"/>
      <c r="F30" s="380"/>
      <c r="G30" s="380"/>
      <c r="H30" s="353"/>
    </row>
  </sheetData>
  <sheetProtection selectLockedCells="1"/>
  <dataConsolidate/>
  <mergeCells count="21">
    <mergeCell ref="E30:G30"/>
    <mergeCell ref="C24:H24"/>
    <mergeCell ref="E25:G25"/>
    <mergeCell ref="E26:G26"/>
    <mergeCell ref="E27:G27"/>
    <mergeCell ref="E28:G28"/>
    <mergeCell ref="E29:G29"/>
    <mergeCell ref="AX3:BE3"/>
    <mergeCell ref="AP3:AW3"/>
    <mergeCell ref="AC14:AJ14"/>
    <mergeCell ref="C19:D19"/>
    <mergeCell ref="H3:J3"/>
    <mergeCell ref="C3:G3"/>
    <mergeCell ref="N3:P3"/>
    <mergeCell ref="Q3:W3"/>
    <mergeCell ref="K3:M3"/>
    <mergeCell ref="C14:K14"/>
    <mergeCell ref="L14:T14"/>
    <mergeCell ref="U14:AB14"/>
    <mergeCell ref="X3:AF3"/>
    <mergeCell ref="AG3:AO3"/>
  </mergeCells>
  <phoneticPr fontId="1" type="noConversion"/>
  <dataValidations count="9">
    <dataValidation allowBlank="1" showInputMessage="1" showErrorMessage="1" error="연월일을 입력" sqref="C19:P20"/>
    <dataValidation type="list" allowBlank="1" showInputMessage="1" showErrorMessage="1" sqref="J21">
      <formula1>펀드투자유형</formula1>
    </dataValidation>
    <dataValidation type="list" allowBlank="1" showInputMessage="1" showErrorMessage="1" sqref="I21">
      <formula1>법인유형</formula1>
    </dataValidation>
    <dataValidation type="list" allowBlank="1" showInputMessage="1" showErrorMessage="1" error="목록에서 선택" sqref="G21">
      <formula1>펀드유형</formula1>
    </dataValidation>
    <dataValidation type="list" allowBlank="1" showInputMessage="1" showErrorMessage="1" error="목록에서 선택" sqref="F21">
      <formula1>펀드법적유형</formula1>
    </dataValidation>
    <dataValidation type="list" allowBlank="1" showInputMessage="1" showErrorMessage="1" error="목록에서 선택" sqref="E21">
      <formula1>펀드상태</formula1>
    </dataValidation>
    <dataValidation type="date" allowBlank="1" showInputMessage="1" showErrorMessage="1" error="연월일을 입력" sqref="M21:O21">
      <formula1>1</formula1>
      <formula2>2958465</formula2>
    </dataValidation>
    <dataValidation type="list" allowBlank="1" showInputMessage="1" showErrorMessage="1" sqref="G11">
      <formula1>운용사유형</formula1>
    </dataValidation>
    <dataValidation type="date" allowBlank="1" showInputMessage="1" showErrorMessage="1" error="연월일을 입력" sqref="H11:J11">
      <formula1>1</formula1>
      <formula2>2958101</formula2>
    </dataValidation>
  </dataValidations>
  <pageMargins left="0.39370078740157483" right="0.19685039370078741" top="1.1023622047244095" bottom="0.19685039370078741" header="0.78740157480314965" footer="0.19685039370078741"/>
  <pageSetup paperSize="9" scale="36" orientation="landscape" r:id="rId1"/>
  <headerFooter>
    <oddHeader>&amp;L&amp;"-,굵게"&amp;18 2.1. 제안사 개요&amp;R
(단위 :  백만원, 년, 명)</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6"/>
  <sheetViews>
    <sheetView showGridLines="0" zoomScale="85" zoomScaleNormal="85" zoomScaleSheetLayoutView="75" workbookViewId="0">
      <pane xSplit="3" ySplit="10" topLeftCell="D11" activePane="bottomRight" state="frozen"/>
      <selection activeCell="A8" sqref="A8:F8"/>
      <selection pane="topRight" activeCell="A8" sqref="A8:F8"/>
      <selection pane="bottomLeft" activeCell="A8" sqref="A8:F8"/>
      <selection pane="bottomRight" activeCell="R11" sqref="R11"/>
    </sheetView>
  </sheetViews>
  <sheetFormatPr defaultColWidth="9" defaultRowHeight="13.5" x14ac:dyDescent="0.3"/>
  <cols>
    <col min="1" max="1" width="9.625" style="30" hidden="1" customWidth="1"/>
    <col min="2" max="2" width="8" style="30" hidden="1" customWidth="1"/>
    <col min="3" max="3" width="17.625" style="30" customWidth="1"/>
    <col min="4" max="17" width="15.75" style="30" customWidth="1"/>
    <col min="18" max="52" width="9" style="30"/>
    <col min="53" max="53" width="5.5" style="30" customWidth="1"/>
    <col min="54" max="54" width="4.875" style="30" customWidth="1"/>
    <col min="55" max="55" width="9" style="30"/>
    <col min="56" max="57" width="5" style="30" customWidth="1"/>
    <col min="58" max="16384" width="9" style="30"/>
  </cols>
  <sheetData>
    <row r="1" spans="1:17" hidden="1" x14ac:dyDescent="0.3">
      <c r="A1" s="131" t="s">
        <v>135</v>
      </c>
      <c r="B1" s="131" t="s">
        <v>176</v>
      </c>
      <c r="C1" s="119" t="s">
        <v>198</v>
      </c>
      <c r="D1" s="119" t="s">
        <v>199</v>
      </c>
      <c r="E1" s="119" t="s">
        <v>200</v>
      </c>
      <c r="F1" s="119" t="s">
        <v>201</v>
      </c>
      <c r="G1" s="119" t="s">
        <v>202</v>
      </c>
      <c r="H1" s="119" t="s">
        <v>203</v>
      </c>
      <c r="I1" s="119" t="s">
        <v>204</v>
      </c>
      <c r="J1" s="119" t="s">
        <v>205</v>
      </c>
      <c r="K1" s="119" t="s">
        <v>206</v>
      </c>
      <c r="L1" s="119" t="s">
        <v>207</v>
      </c>
      <c r="M1" s="119" t="s">
        <v>208</v>
      </c>
      <c r="N1" s="119" t="s">
        <v>209</v>
      </c>
      <c r="O1" s="119" t="s">
        <v>210</v>
      </c>
      <c r="P1" s="119" t="s">
        <v>211</v>
      </c>
      <c r="Q1" s="119" t="s">
        <v>212</v>
      </c>
    </row>
    <row r="2" spans="1:17" hidden="1" x14ac:dyDescent="0.3">
      <c r="A2" s="80"/>
      <c r="B2" s="80"/>
      <c r="C2" s="119"/>
      <c r="D2" s="119"/>
      <c r="E2" s="119"/>
      <c r="F2" s="119"/>
      <c r="G2" s="119"/>
      <c r="H2" s="119"/>
      <c r="I2" s="119"/>
      <c r="J2" s="119"/>
      <c r="K2" s="119"/>
      <c r="L2" s="119"/>
      <c r="M2" s="119"/>
      <c r="N2" s="119"/>
      <c r="O2" s="119"/>
      <c r="P2" s="119"/>
      <c r="Q2" s="119"/>
    </row>
    <row r="3" spans="1:17" hidden="1" x14ac:dyDescent="0.3">
      <c r="A3" s="80"/>
      <c r="B3" s="80"/>
      <c r="C3" s="119"/>
      <c r="D3" s="119"/>
      <c r="E3" s="119"/>
      <c r="F3" s="119"/>
      <c r="G3" s="119"/>
      <c r="H3" s="119"/>
      <c r="I3" s="119"/>
      <c r="J3" s="119"/>
      <c r="K3" s="119"/>
      <c r="L3" s="119"/>
      <c r="M3" s="119"/>
      <c r="N3" s="119"/>
      <c r="O3" s="119"/>
      <c r="P3" s="119"/>
      <c r="Q3" s="119"/>
    </row>
    <row r="4" spans="1:17" s="2" customFormat="1" ht="30" customHeight="1" x14ac:dyDescent="0.3">
      <c r="A4" s="59" t="s">
        <v>15</v>
      </c>
      <c r="B4" s="59" t="s">
        <v>3</v>
      </c>
      <c r="C4" s="6" t="s">
        <v>95</v>
      </c>
      <c r="D4" s="6" t="s">
        <v>93</v>
      </c>
      <c r="E4" s="6" t="s">
        <v>4</v>
      </c>
      <c r="F4" s="6" t="s">
        <v>94</v>
      </c>
      <c r="G4" s="6" t="s">
        <v>92</v>
      </c>
      <c r="H4" s="6" t="s">
        <v>476</v>
      </c>
      <c r="I4" s="6" t="s">
        <v>619</v>
      </c>
      <c r="J4" s="27" t="s">
        <v>79</v>
      </c>
      <c r="K4" s="6" t="s">
        <v>5</v>
      </c>
      <c r="L4" s="6" t="s">
        <v>6</v>
      </c>
      <c r="M4" s="6" t="s">
        <v>16</v>
      </c>
      <c r="N4" s="6" t="s">
        <v>17</v>
      </c>
      <c r="O4" s="27" t="s">
        <v>356</v>
      </c>
      <c r="P4" s="6" t="s">
        <v>18</v>
      </c>
      <c r="Q4" s="27" t="s">
        <v>80</v>
      </c>
    </row>
    <row r="5" spans="1:17" hidden="1" x14ac:dyDescent="0.3">
      <c r="A5" s="132"/>
      <c r="B5" s="132"/>
    </row>
    <row r="6" spans="1:17" hidden="1" x14ac:dyDescent="0.3">
      <c r="A6" s="132"/>
      <c r="B6" s="132"/>
    </row>
    <row r="7" spans="1:17" hidden="1" x14ac:dyDescent="0.3">
      <c r="A7" s="132"/>
      <c r="B7" s="132"/>
    </row>
    <row r="8" spans="1:17" hidden="1" x14ac:dyDescent="0.3">
      <c r="A8" s="132"/>
      <c r="B8" s="132"/>
    </row>
    <row r="9" spans="1:17" hidden="1" x14ac:dyDescent="0.3">
      <c r="A9" s="132"/>
      <c r="B9" s="132"/>
    </row>
    <row r="10" spans="1:17" hidden="1" x14ac:dyDescent="0.3">
      <c r="A10" s="132"/>
      <c r="B10" s="132"/>
    </row>
    <row r="11" spans="1:17" ht="30" customHeight="1" x14ac:dyDescent="0.3">
      <c r="A11" s="133"/>
      <c r="B11" s="133"/>
      <c r="C11" s="86">
        <v>42735</v>
      </c>
      <c r="D11" s="216">
        <v>10000</v>
      </c>
      <c r="E11" s="216">
        <v>9000</v>
      </c>
      <c r="F11" s="216">
        <v>3000</v>
      </c>
      <c r="G11" s="216">
        <v>1000</v>
      </c>
      <c r="H11" s="216">
        <v>7000</v>
      </c>
      <c r="I11" s="216">
        <v>4000</v>
      </c>
      <c r="J11" s="216">
        <v>2000</v>
      </c>
      <c r="K11" s="216">
        <v>1500</v>
      </c>
      <c r="L11" s="217">
        <v>200</v>
      </c>
      <c r="M11" s="139">
        <f t="shared" ref="M11:N11" si="0">E11/G11</f>
        <v>9</v>
      </c>
      <c r="N11" s="139">
        <f t="shared" si="0"/>
        <v>0.42857142857142855</v>
      </c>
      <c r="O11" s="139">
        <f>H11/I11</f>
        <v>1.75</v>
      </c>
      <c r="P11" s="139">
        <f>J11/K11</f>
        <v>1.3333333333333333</v>
      </c>
      <c r="Q11" s="139">
        <f>L11/H11</f>
        <v>2.8571428571428571E-2</v>
      </c>
    </row>
    <row r="12" spans="1:17" ht="30" customHeight="1" x14ac:dyDescent="0.3">
      <c r="A12" s="133"/>
      <c r="B12" s="133"/>
      <c r="C12" s="86">
        <v>42369</v>
      </c>
      <c r="D12" s="216">
        <v>8000</v>
      </c>
      <c r="E12" s="216">
        <v>7000</v>
      </c>
      <c r="F12" s="216">
        <v>3000</v>
      </c>
      <c r="G12" s="216">
        <v>1000</v>
      </c>
      <c r="H12" s="216">
        <v>1000</v>
      </c>
      <c r="I12" s="216">
        <v>500</v>
      </c>
      <c r="J12" s="216">
        <v>600</v>
      </c>
      <c r="K12" s="216">
        <v>500</v>
      </c>
      <c r="L12" s="217">
        <v>-100</v>
      </c>
      <c r="M12" s="139">
        <f t="shared" ref="M12:M13" si="1">E12/G12</f>
        <v>7</v>
      </c>
      <c r="N12" s="139">
        <f t="shared" ref="N12:N13" si="2">F12/H12</f>
        <v>3</v>
      </c>
      <c r="O12" s="139">
        <f t="shared" ref="O12:O13" si="3">H12/I12</f>
        <v>2</v>
      </c>
      <c r="P12" s="139">
        <f t="shared" ref="P12:P13" si="4">J12/K12</f>
        <v>1.2</v>
      </c>
      <c r="Q12" s="139">
        <f t="shared" ref="Q12:Q13" si="5">L12/H12</f>
        <v>-0.1</v>
      </c>
    </row>
    <row r="13" spans="1:17" ht="30" customHeight="1" x14ac:dyDescent="0.3">
      <c r="A13" s="133"/>
      <c r="B13" s="133"/>
      <c r="C13" s="86">
        <v>42004</v>
      </c>
      <c r="D13" s="216">
        <v>8000</v>
      </c>
      <c r="E13" s="216">
        <v>7000</v>
      </c>
      <c r="F13" s="216">
        <v>3000</v>
      </c>
      <c r="G13" s="216">
        <v>4000</v>
      </c>
      <c r="H13" s="216">
        <v>1000</v>
      </c>
      <c r="I13" s="216">
        <v>500</v>
      </c>
      <c r="J13" s="216">
        <v>3000</v>
      </c>
      <c r="K13" s="216">
        <v>2500</v>
      </c>
      <c r="L13" s="217">
        <v>500</v>
      </c>
      <c r="M13" s="139">
        <f t="shared" si="1"/>
        <v>1.75</v>
      </c>
      <c r="N13" s="139">
        <f t="shared" si="2"/>
        <v>3</v>
      </c>
      <c r="O13" s="139">
        <f t="shared" si="3"/>
        <v>2</v>
      </c>
      <c r="P13" s="139">
        <f t="shared" si="4"/>
        <v>1.2</v>
      </c>
      <c r="Q13" s="139">
        <f t="shared" si="5"/>
        <v>0.5</v>
      </c>
    </row>
    <row r="15" spans="1:17" x14ac:dyDescent="0.3">
      <c r="H15" s="134"/>
    </row>
    <row r="16" spans="1:17" x14ac:dyDescent="0.3">
      <c r="H16" s="134"/>
      <c r="J16" s="134"/>
      <c r="K16" s="134"/>
    </row>
  </sheetData>
  <sheetProtection selectLockedCells="1"/>
  <phoneticPr fontId="1" type="noConversion"/>
  <dataValidations xWindow="92" yWindow="289" count="3">
    <dataValidation type="date" allowBlank="1" showInputMessage="1" showErrorMessage="1" error="연도별 결산일자 기입" sqref="C14:C1048576">
      <formula1>36526</formula1>
      <formula2>2958465</formula2>
    </dataValidation>
    <dataValidation type="date" allowBlank="1" showInputMessage="1" showErrorMessage="1" error="결산 연월일을 입력" sqref="C11:C13">
      <formula1>36526</formula1>
      <formula2>2958465</formula2>
    </dataValidation>
    <dataValidation allowBlank="1" showInputMessage="1" showErrorMessage="1" error="연도별 결산일자 기입" sqref="A4:XFD10"/>
  </dataValidations>
  <pageMargins left="0.19685039370078741" right="0.19685039370078741" top="1.1023622047244095" bottom="0.19685039370078741" header="0.78740157480314965" footer="0.19685039370078741"/>
  <pageSetup paperSize="9" scale="55" orientation="landscape" r:id="rId1"/>
  <headerFooter>
    <oddHeader>&amp;L&amp;"-,굵게"&amp;18 2.2. 제안사 재무현황&amp;R
(단위 :  백만원,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277"/>
  <sheetViews>
    <sheetView showGridLines="0" topLeftCell="D1" zoomScale="85" zoomScaleNormal="85" zoomScaleSheetLayoutView="85" workbookViewId="0">
      <pane xSplit="1" ySplit="10" topLeftCell="AH11" activePane="bottomRight" state="frozen"/>
      <selection activeCell="A8" sqref="A8:F8"/>
      <selection pane="topRight" activeCell="A8" sqref="A8:F8"/>
      <selection pane="bottomLeft" activeCell="A8" sqref="A8:F8"/>
      <selection pane="bottomRight" activeCell="BM17" sqref="BM17"/>
    </sheetView>
  </sheetViews>
  <sheetFormatPr defaultColWidth="9" defaultRowHeight="13.5" x14ac:dyDescent="0.3"/>
  <cols>
    <col min="1" max="1" width="14.875" style="29" hidden="1" customWidth="1"/>
    <col min="2" max="3" width="14.875" style="30" hidden="1" customWidth="1"/>
    <col min="4" max="4" width="14.375" style="29" customWidth="1"/>
    <col min="5" max="5" width="7.625" style="2" customWidth="1"/>
    <col min="6" max="6" width="6.5" style="52" customWidth="1"/>
    <col min="7" max="7" width="10.625" style="29" customWidth="1"/>
    <col min="8" max="8" width="8.625" style="29" customWidth="1"/>
    <col min="9" max="9" width="12.125" style="29" customWidth="1"/>
    <col min="10" max="10" width="14.25" style="29" customWidth="1"/>
    <col min="11" max="11" width="11.5" style="30" customWidth="1"/>
    <col min="12" max="13" width="7.125" style="37" customWidth="1"/>
    <col min="14" max="16" width="10.875" style="50" customWidth="1"/>
    <col min="17" max="17" width="4.625" style="31" customWidth="1"/>
    <col min="18" max="18" width="5.625" style="2" customWidth="1"/>
    <col min="19" max="19" width="9.125" style="29" customWidth="1"/>
    <col min="20" max="20" width="18.625" style="29" customWidth="1"/>
    <col min="21" max="22" width="7.125" style="30" customWidth="1"/>
    <col min="23" max="23" width="5.375" style="37" customWidth="1"/>
    <col min="24" max="27" width="7.125" style="37" customWidth="1"/>
    <col min="28" max="33" width="7.625" style="37" customWidth="1"/>
    <col min="34" max="34" width="7.125" style="30" customWidth="1"/>
    <col min="35" max="35" width="7.625" style="37" customWidth="1"/>
    <col min="36" max="36" width="6.625" style="157" customWidth="1"/>
    <col min="37" max="38" width="10.625" style="158" customWidth="1"/>
    <col min="39" max="39" width="4.625" style="2" customWidth="1"/>
    <col min="40" max="40" width="6.625" style="157" customWidth="1"/>
    <col min="41" max="42" width="10.625" style="158" customWidth="1"/>
    <col min="43" max="43" width="4.625" style="2" customWidth="1"/>
    <col min="44" max="44" width="6.625" style="157" customWidth="1"/>
    <col min="45" max="46" width="10.625" style="158" customWidth="1"/>
    <col min="47" max="47" width="4.625" style="2" customWidth="1"/>
    <col min="48" max="48" width="12.25" style="339" customWidth="1"/>
    <col min="49" max="49" width="12.25" style="67" customWidth="1"/>
    <col min="50" max="50" width="11.25" style="67" customWidth="1"/>
    <col min="51" max="51" width="9.5" style="52" customWidth="1"/>
    <col min="52" max="52" width="7.125" style="30" customWidth="1"/>
    <col min="53" max="53" width="7.625" style="29" customWidth="1"/>
    <col min="54" max="54" width="5.5" style="29" customWidth="1"/>
    <col min="55" max="55" width="4.875" style="30" customWidth="1"/>
    <col min="56" max="56" width="7.625" style="29" customWidth="1"/>
    <col min="57" max="57" width="5" style="29" customWidth="1"/>
    <col min="58" max="58" width="5" style="30" customWidth="1"/>
    <col min="59" max="59" width="7.625" style="29" customWidth="1"/>
    <col min="60" max="60" width="10.125" style="30" customWidth="1"/>
    <col min="61" max="61" width="7.125" style="30" customWidth="1"/>
    <col min="62" max="62" width="10.125" style="30" customWidth="1"/>
    <col min="63" max="63" width="7.125" style="30" customWidth="1"/>
    <col min="64" max="64" width="10.125" style="30" customWidth="1"/>
    <col min="65" max="65" width="7.125" style="30" customWidth="1"/>
    <col min="66" max="66" width="9.625" style="30" customWidth="1"/>
    <col min="67" max="16384" width="9" style="30"/>
  </cols>
  <sheetData>
    <row r="1" spans="1:66" ht="13.5" hidden="1" customHeight="1" x14ac:dyDescent="0.3">
      <c r="A1" s="140" t="s">
        <v>135</v>
      </c>
      <c r="B1" s="141" t="s">
        <v>176</v>
      </c>
      <c r="C1" s="141" t="s">
        <v>213</v>
      </c>
      <c r="D1" s="142" t="s">
        <v>140</v>
      </c>
      <c r="E1" s="143" t="s">
        <v>214</v>
      </c>
      <c r="F1" s="144" t="s">
        <v>215</v>
      </c>
      <c r="G1" s="142" t="s">
        <v>216</v>
      </c>
      <c r="H1" s="142" t="s">
        <v>217</v>
      </c>
      <c r="I1" s="142"/>
      <c r="J1" s="142"/>
      <c r="K1" s="145" t="s">
        <v>357</v>
      </c>
      <c r="L1" s="146" t="s">
        <v>358</v>
      </c>
      <c r="M1" s="146" t="s">
        <v>359</v>
      </c>
      <c r="N1" s="147" t="s">
        <v>218</v>
      </c>
      <c r="O1" s="147" t="s">
        <v>219</v>
      </c>
      <c r="P1" s="147" t="s">
        <v>220</v>
      </c>
      <c r="Q1" s="148" t="s">
        <v>145</v>
      </c>
      <c r="R1" s="143" t="s">
        <v>148</v>
      </c>
      <c r="S1" s="142" t="s">
        <v>221</v>
      </c>
      <c r="T1" s="142" t="s">
        <v>222</v>
      </c>
      <c r="U1" s="145" t="s">
        <v>223</v>
      </c>
      <c r="V1" s="145" t="s">
        <v>224</v>
      </c>
      <c r="W1" s="146" t="s">
        <v>225</v>
      </c>
      <c r="X1" s="146" t="s">
        <v>226</v>
      </c>
      <c r="Y1" s="146" t="s">
        <v>227</v>
      </c>
      <c r="Z1" s="146" t="s">
        <v>229</v>
      </c>
      <c r="AA1" s="146" t="s">
        <v>228</v>
      </c>
      <c r="AB1" s="146" t="s">
        <v>230</v>
      </c>
      <c r="AC1" s="146" t="s">
        <v>231</v>
      </c>
      <c r="AD1" s="146" t="s">
        <v>232</v>
      </c>
      <c r="AE1" s="146" t="s">
        <v>233</v>
      </c>
      <c r="AF1" s="146" t="s">
        <v>234</v>
      </c>
      <c r="AG1" s="146" t="s">
        <v>235</v>
      </c>
      <c r="AH1" s="177" t="s">
        <v>465</v>
      </c>
      <c r="AI1" s="146" t="s">
        <v>236</v>
      </c>
      <c r="AJ1" s="151" t="s">
        <v>237</v>
      </c>
      <c r="AK1" s="152" t="s">
        <v>360</v>
      </c>
      <c r="AL1" s="152" t="s">
        <v>238</v>
      </c>
      <c r="AM1" s="143" t="s">
        <v>239</v>
      </c>
      <c r="AN1" s="151" t="s">
        <v>240</v>
      </c>
      <c r="AO1" s="152" t="s">
        <v>241</v>
      </c>
      <c r="AP1" s="152" t="s">
        <v>242</v>
      </c>
      <c r="AQ1" s="143" t="s">
        <v>243</v>
      </c>
      <c r="AR1" s="151" t="s">
        <v>244</v>
      </c>
      <c r="AS1" s="152" t="s">
        <v>245</v>
      </c>
      <c r="AT1" s="152" t="s">
        <v>246</v>
      </c>
      <c r="AU1" s="143" t="s">
        <v>247</v>
      </c>
      <c r="AV1" s="326" t="s">
        <v>248</v>
      </c>
      <c r="AW1" s="327"/>
      <c r="AX1" s="327"/>
      <c r="AY1" s="144" t="s">
        <v>249</v>
      </c>
      <c r="AZ1" s="145" t="s">
        <v>250</v>
      </c>
      <c r="BA1" s="142" t="s">
        <v>251</v>
      </c>
      <c r="BB1" s="142" t="s">
        <v>252</v>
      </c>
      <c r="BC1" s="145" t="s">
        <v>253</v>
      </c>
      <c r="BD1" s="142" t="s">
        <v>254</v>
      </c>
      <c r="BE1" s="142" t="s">
        <v>255</v>
      </c>
      <c r="BF1" s="145" t="s">
        <v>256</v>
      </c>
      <c r="BG1" s="142" t="s">
        <v>257</v>
      </c>
      <c r="BH1" s="145" t="s">
        <v>258</v>
      </c>
      <c r="BI1" s="145" t="s">
        <v>259</v>
      </c>
      <c r="BJ1" s="145" t="s">
        <v>260</v>
      </c>
      <c r="BK1" s="145" t="s">
        <v>261</v>
      </c>
      <c r="BL1" s="145" t="s">
        <v>262</v>
      </c>
      <c r="BM1" s="145" t="s">
        <v>263</v>
      </c>
      <c r="BN1" s="145" t="s">
        <v>264</v>
      </c>
    </row>
    <row r="2" spans="1:66" ht="13.5" hidden="1" customHeight="1" x14ac:dyDescent="0.3">
      <c r="A2" s="140"/>
      <c r="B2" s="141"/>
      <c r="C2" s="141"/>
      <c r="D2" s="142"/>
      <c r="E2" s="143"/>
      <c r="F2" s="142"/>
      <c r="G2" s="143"/>
      <c r="H2" s="142"/>
      <c r="I2" s="143"/>
      <c r="J2" s="142"/>
      <c r="K2" s="143"/>
      <c r="L2" s="142"/>
      <c r="M2" s="143"/>
      <c r="N2" s="142"/>
      <c r="O2" s="143"/>
      <c r="P2" s="142"/>
      <c r="Q2" s="143"/>
      <c r="R2" s="142"/>
      <c r="S2" s="143"/>
      <c r="T2" s="142"/>
      <c r="U2" s="143"/>
      <c r="V2" s="142"/>
      <c r="W2" s="143"/>
      <c r="X2" s="142"/>
      <c r="Y2" s="143"/>
      <c r="Z2" s="142"/>
      <c r="AA2" s="143"/>
      <c r="AB2" s="142"/>
      <c r="AC2" s="143"/>
      <c r="AD2" s="142"/>
      <c r="AE2" s="143"/>
      <c r="AF2" s="142"/>
      <c r="AG2" s="143"/>
      <c r="AH2" s="142"/>
      <c r="AI2" s="143"/>
      <c r="AJ2" s="142"/>
      <c r="AK2" s="143"/>
      <c r="AL2" s="142"/>
      <c r="AM2" s="143"/>
      <c r="AN2" s="142"/>
      <c r="AO2" s="143"/>
      <c r="AP2" s="142"/>
      <c r="AQ2" s="143"/>
      <c r="AR2" s="142"/>
      <c r="AS2" s="143"/>
      <c r="AT2" s="142"/>
      <c r="AU2" s="143"/>
      <c r="AV2" s="328"/>
      <c r="AW2" s="329"/>
      <c r="AX2" s="329"/>
      <c r="AY2" s="142"/>
      <c r="AZ2" s="143"/>
      <c r="BA2" s="142"/>
      <c r="BB2" s="143"/>
      <c r="BC2" s="142"/>
      <c r="BD2" s="143"/>
      <c r="BE2" s="142"/>
      <c r="BF2" s="143"/>
      <c r="BG2" s="142"/>
      <c r="BH2" s="143"/>
      <c r="BI2" s="142"/>
      <c r="BJ2" s="143"/>
      <c r="BK2" s="142"/>
      <c r="BL2" s="143"/>
      <c r="BM2" s="142"/>
      <c r="BN2" s="143"/>
    </row>
    <row r="3" spans="1:66" s="32" customFormat="1" ht="30" customHeight="1" x14ac:dyDescent="0.3">
      <c r="A3" s="150"/>
      <c r="B3" s="150"/>
      <c r="C3" s="239"/>
      <c r="D3" s="378" t="s">
        <v>361</v>
      </c>
      <c r="E3" s="378"/>
      <c r="F3" s="202" t="s">
        <v>362</v>
      </c>
      <c r="G3" s="202"/>
      <c r="H3" s="202"/>
      <c r="I3" s="202"/>
      <c r="J3" s="202"/>
      <c r="K3" s="202"/>
      <c r="L3" s="202" t="s">
        <v>363</v>
      </c>
      <c r="M3" s="202"/>
      <c r="N3" s="202" t="s">
        <v>364</v>
      </c>
      <c r="O3" s="202"/>
      <c r="P3" s="202"/>
      <c r="Q3" s="202"/>
      <c r="R3" s="378" t="s">
        <v>365</v>
      </c>
      <c r="S3" s="378"/>
      <c r="T3" s="378"/>
      <c r="U3" s="378" t="s">
        <v>705</v>
      </c>
      <c r="V3" s="378"/>
      <c r="W3" s="378" t="s">
        <v>366</v>
      </c>
      <c r="X3" s="378"/>
      <c r="Y3" s="378"/>
      <c r="Z3" s="381" t="s">
        <v>367</v>
      </c>
      <c r="AA3" s="383"/>
      <c r="AB3" s="378" t="s">
        <v>368</v>
      </c>
      <c r="AC3" s="378"/>
      <c r="AD3" s="378"/>
      <c r="AE3" s="378"/>
      <c r="AF3" s="386" t="s">
        <v>466</v>
      </c>
      <c r="AG3" s="386" t="s">
        <v>467</v>
      </c>
      <c r="AH3" s="384" t="s">
        <v>468</v>
      </c>
      <c r="AI3" s="386" t="s">
        <v>469</v>
      </c>
      <c r="AJ3" s="388" t="s">
        <v>492</v>
      </c>
      <c r="AK3" s="388"/>
      <c r="AL3" s="388"/>
      <c r="AM3" s="388"/>
      <c r="AN3" s="388" t="s">
        <v>493</v>
      </c>
      <c r="AO3" s="388"/>
      <c r="AP3" s="388"/>
      <c r="AQ3" s="388"/>
      <c r="AR3" s="388" t="s">
        <v>494</v>
      </c>
      <c r="AS3" s="388"/>
      <c r="AT3" s="388"/>
      <c r="AU3" s="388"/>
      <c r="AV3" s="389" t="s">
        <v>644</v>
      </c>
      <c r="AW3" s="389"/>
      <c r="AX3" s="390"/>
      <c r="AY3" s="388" t="s">
        <v>369</v>
      </c>
      <c r="AZ3" s="388"/>
      <c r="BA3" s="388"/>
      <c r="BB3" s="388" t="s">
        <v>370</v>
      </c>
      <c r="BC3" s="388"/>
      <c r="BD3" s="388"/>
      <c r="BE3" s="388" t="s">
        <v>371</v>
      </c>
      <c r="BF3" s="388"/>
      <c r="BG3" s="388"/>
      <c r="BH3" s="388" t="s">
        <v>372</v>
      </c>
      <c r="BI3" s="388"/>
      <c r="BJ3" s="388" t="s">
        <v>373</v>
      </c>
      <c r="BK3" s="388"/>
      <c r="BL3" s="388" t="s">
        <v>374</v>
      </c>
      <c r="BM3" s="388"/>
      <c r="BN3" s="384" t="s">
        <v>470</v>
      </c>
    </row>
    <row r="4" spans="1:66" s="33" customFormat="1" ht="50.1" customHeight="1" x14ac:dyDescent="0.3">
      <c r="A4" s="150" t="s">
        <v>15</v>
      </c>
      <c r="B4" s="150" t="s">
        <v>3</v>
      </c>
      <c r="C4" s="239" t="s">
        <v>375</v>
      </c>
      <c r="D4" s="212" t="s">
        <v>7</v>
      </c>
      <c r="E4" s="212" t="s">
        <v>376</v>
      </c>
      <c r="F4" s="112" t="s">
        <v>377</v>
      </c>
      <c r="G4" s="112" t="s">
        <v>378</v>
      </c>
      <c r="H4" s="112" t="s">
        <v>379</v>
      </c>
      <c r="I4" s="193" t="s">
        <v>479</v>
      </c>
      <c r="J4" s="253" t="s">
        <v>485</v>
      </c>
      <c r="K4" s="253" t="s">
        <v>484</v>
      </c>
      <c r="L4" s="204" t="s">
        <v>380</v>
      </c>
      <c r="M4" s="112" t="s">
        <v>381</v>
      </c>
      <c r="N4" s="45" t="s">
        <v>382</v>
      </c>
      <c r="O4" s="45" t="s">
        <v>383</v>
      </c>
      <c r="P4" s="45" t="s">
        <v>384</v>
      </c>
      <c r="Q4" s="253" t="s">
        <v>486</v>
      </c>
      <c r="R4" s="112" t="s">
        <v>385</v>
      </c>
      <c r="S4" s="112" t="s">
        <v>386</v>
      </c>
      <c r="T4" s="112" t="s">
        <v>387</v>
      </c>
      <c r="U4" s="204" t="s">
        <v>388</v>
      </c>
      <c r="V4" s="112" t="s">
        <v>389</v>
      </c>
      <c r="W4" s="112" t="s">
        <v>390</v>
      </c>
      <c r="X4" s="204" t="s">
        <v>391</v>
      </c>
      <c r="Y4" s="204" t="s">
        <v>392</v>
      </c>
      <c r="Z4" s="204" t="s">
        <v>393</v>
      </c>
      <c r="AA4" s="204" t="s">
        <v>394</v>
      </c>
      <c r="AB4" s="112" t="s">
        <v>395</v>
      </c>
      <c r="AC4" s="112" t="s">
        <v>396</v>
      </c>
      <c r="AD4" s="112" t="s">
        <v>397</v>
      </c>
      <c r="AE4" s="285" t="s">
        <v>491</v>
      </c>
      <c r="AF4" s="387"/>
      <c r="AG4" s="387"/>
      <c r="AH4" s="385"/>
      <c r="AI4" s="387"/>
      <c r="AJ4" s="41" t="s">
        <v>398</v>
      </c>
      <c r="AK4" s="53" t="s">
        <v>399</v>
      </c>
      <c r="AL4" s="53" t="s">
        <v>400</v>
      </c>
      <c r="AM4" s="113" t="s">
        <v>401</v>
      </c>
      <c r="AN4" s="41" t="s">
        <v>398</v>
      </c>
      <c r="AO4" s="53" t="s">
        <v>399</v>
      </c>
      <c r="AP4" s="53" t="s">
        <v>400</v>
      </c>
      <c r="AQ4" s="113" t="s">
        <v>401</v>
      </c>
      <c r="AR4" s="41" t="s">
        <v>398</v>
      </c>
      <c r="AS4" s="53" t="s">
        <v>399</v>
      </c>
      <c r="AT4" s="53" t="s">
        <v>400</v>
      </c>
      <c r="AU4" s="113" t="s">
        <v>401</v>
      </c>
      <c r="AV4" s="330" t="s">
        <v>645</v>
      </c>
      <c r="AW4" s="331" t="s">
        <v>646</v>
      </c>
      <c r="AX4" s="325" t="s">
        <v>647</v>
      </c>
      <c r="AY4" s="113" t="s">
        <v>402</v>
      </c>
      <c r="AZ4" s="113" t="s">
        <v>403</v>
      </c>
      <c r="BA4" s="113" t="s">
        <v>404</v>
      </c>
      <c r="BB4" s="113" t="s">
        <v>405</v>
      </c>
      <c r="BC4" s="113" t="s">
        <v>403</v>
      </c>
      <c r="BD4" s="113" t="s">
        <v>404</v>
      </c>
      <c r="BE4" s="113" t="s">
        <v>405</v>
      </c>
      <c r="BF4" s="113" t="s">
        <v>403</v>
      </c>
      <c r="BG4" s="113" t="s">
        <v>404</v>
      </c>
      <c r="BH4" s="113" t="s">
        <v>406</v>
      </c>
      <c r="BI4" s="113" t="s">
        <v>407</v>
      </c>
      <c r="BJ4" s="113" t="s">
        <v>406</v>
      </c>
      <c r="BK4" s="113" t="s">
        <v>407</v>
      </c>
      <c r="BL4" s="113" t="s">
        <v>406</v>
      </c>
      <c r="BM4" s="113" t="s">
        <v>407</v>
      </c>
      <c r="BN4" s="385"/>
    </row>
    <row r="5" spans="1:66" s="33" customFormat="1" ht="16.5" hidden="1" customHeight="1" x14ac:dyDescent="0.3">
      <c r="A5" s="81"/>
      <c r="B5" s="82"/>
      <c r="C5" s="240"/>
      <c r="D5" s="71"/>
      <c r="E5" s="47"/>
      <c r="F5" s="51"/>
      <c r="G5" s="34"/>
      <c r="H5" s="34"/>
      <c r="I5" s="71"/>
      <c r="J5" s="71"/>
      <c r="K5" s="35"/>
      <c r="L5" s="35"/>
      <c r="M5" s="35"/>
      <c r="N5" s="49"/>
      <c r="O5" s="49"/>
      <c r="P5" s="49"/>
      <c r="Q5" s="36"/>
      <c r="R5" s="36"/>
      <c r="S5" s="34"/>
      <c r="T5" s="34"/>
      <c r="U5" s="35"/>
      <c r="V5" s="35"/>
      <c r="W5" s="35"/>
      <c r="X5" s="35"/>
      <c r="Y5" s="35"/>
      <c r="Z5" s="35"/>
      <c r="AA5" s="35"/>
      <c r="AB5" s="35"/>
      <c r="AC5" s="35"/>
      <c r="AD5" s="35"/>
      <c r="AE5" s="35"/>
      <c r="AF5" s="35"/>
      <c r="AG5" s="35"/>
      <c r="AH5" s="72"/>
      <c r="AI5" s="38"/>
      <c r="AJ5" s="130"/>
      <c r="AK5" s="153"/>
      <c r="AL5" s="153"/>
      <c r="AM5" s="121"/>
      <c r="AN5" s="130"/>
      <c r="AO5" s="153"/>
      <c r="AP5" s="153"/>
      <c r="AQ5" s="121"/>
      <c r="AR5" s="130"/>
      <c r="AS5" s="153"/>
      <c r="AT5" s="153"/>
      <c r="AU5" s="121"/>
      <c r="AV5" s="332"/>
      <c r="AW5" s="66"/>
      <c r="AX5" s="66"/>
      <c r="AY5" s="121"/>
      <c r="AZ5" s="154"/>
      <c r="BA5" s="120"/>
      <c r="BB5" s="120"/>
      <c r="BC5" s="154"/>
      <c r="BD5" s="120"/>
      <c r="BE5" s="120"/>
      <c r="BF5" s="154"/>
      <c r="BG5" s="120"/>
      <c r="BH5" s="120"/>
      <c r="BI5" s="120"/>
      <c r="BJ5" s="120"/>
      <c r="BK5" s="120"/>
      <c r="BL5" s="120"/>
      <c r="BM5" s="120"/>
      <c r="BN5" s="120"/>
    </row>
    <row r="6" spans="1:66" s="33" customFormat="1" ht="16.5" hidden="1" customHeight="1" x14ac:dyDescent="0.3">
      <c r="A6" s="84"/>
      <c r="B6" s="83"/>
      <c r="C6" s="240"/>
      <c r="D6" s="71"/>
      <c r="E6" s="47"/>
      <c r="F6" s="73"/>
      <c r="G6" s="71"/>
      <c r="H6" s="71"/>
      <c r="I6" s="71"/>
      <c r="J6" s="71"/>
      <c r="K6" s="72"/>
      <c r="L6" s="72"/>
      <c r="M6" s="72"/>
      <c r="N6" s="74"/>
      <c r="O6" s="74"/>
      <c r="P6" s="74"/>
      <c r="Q6" s="47"/>
      <c r="R6" s="47"/>
      <c r="S6" s="71"/>
      <c r="T6" s="71"/>
      <c r="U6" s="72"/>
      <c r="V6" s="72"/>
      <c r="W6" s="72"/>
      <c r="X6" s="72"/>
      <c r="Y6" s="72"/>
      <c r="Z6" s="72"/>
      <c r="AA6" s="72"/>
      <c r="AB6" s="72"/>
      <c r="AC6" s="72"/>
      <c r="AD6" s="72"/>
      <c r="AE6" s="72"/>
      <c r="AF6" s="72"/>
      <c r="AG6" s="72"/>
      <c r="AH6" s="72"/>
      <c r="AI6" s="75"/>
      <c r="AJ6" s="155"/>
      <c r="AK6" s="156"/>
      <c r="AL6" s="156"/>
      <c r="AM6" s="79"/>
      <c r="AN6" s="155"/>
      <c r="AO6" s="156"/>
      <c r="AP6" s="156"/>
      <c r="AQ6" s="79"/>
      <c r="AR6" s="155"/>
      <c r="AS6" s="156"/>
      <c r="AT6" s="156"/>
      <c r="AU6" s="79"/>
      <c r="AV6" s="332"/>
      <c r="AW6" s="66"/>
      <c r="AX6" s="66"/>
      <c r="AY6" s="79"/>
      <c r="AZ6" s="78"/>
      <c r="BA6" s="77"/>
      <c r="BB6" s="77"/>
      <c r="BC6" s="78"/>
      <c r="BD6" s="77"/>
      <c r="BE6" s="77"/>
      <c r="BF6" s="78"/>
      <c r="BG6" s="77"/>
      <c r="BH6" s="77"/>
      <c r="BI6" s="77"/>
      <c r="BJ6" s="77"/>
      <c r="BK6" s="77"/>
      <c r="BL6" s="77"/>
      <c r="BM6" s="77"/>
      <c r="BN6" s="77"/>
    </row>
    <row r="7" spans="1:66" s="33" customFormat="1" ht="16.5" hidden="1" customHeight="1" x14ac:dyDescent="0.3">
      <c r="A7" s="84"/>
      <c r="B7" s="83"/>
      <c r="C7" s="240"/>
      <c r="D7" s="71"/>
      <c r="E7" s="47"/>
      <c r="F7" s="73"/>
      <c r="G7" s="71"/>
      <c r="H7" s="71"/>
      <c r="I7" s="71"/>
      <c r="J7" s="71"/>
      <c r="K7" s="72"/>
      <c r="L7" s="72"/>
      <c r="M7" s="72"/>
      <c r="N7" s="74"/>
      <c r="O7" s="74"/>
      <c r="P7" s="74"/>
      <c r="Q7" s="47"/>
      <c r="R7" s="47"/>
      <c r="S7" s="71"/>
      <c r="T7" s="71"/>
      <c r="U7" s="72"/>
      <c r="V7" s="72"/>
      <c r="W7" s="72"/>
      <c r="X7" s="72"/>
      <c r="Y7" s="72"/>
      <c r="Z7" s="72"/>
      <c r="AA7" s="72"/>
      <c r="AB7" s="72"/>
      <c r="AC7" s="72"/>
      <c r="AD7" s="72"/>
      <c r="AE7" s="72"/>
      <c r="AF7" s="72"/>
      <c r="AG7" s="72"/>
      <c r="AH7" s="72"/>
      <c r="AI7" s="75"/>
      <c r="AJ7" s="155"/>
      <c r="AK7" s="156"/>
      <c r="AL7" s="156"/>
      <c r="AM7" s="79"/>
      <c r="AN7" s="155"/>
      <c r="AO7" s="156"/>
      <c r="AP7" s="156"/>
      <c r="AQ7" s="79"/>
      <c r="AR7" s="155"/>
      <c r="AS7" s="156"/>
      <c r="AT7" s="156"/>
      <c r="AU7" s="79"/>
      <c r="AV7" s="332"/>
      <c r="AW7" s="66"/>
      <c r="AX7" s="66"/>
      <c r="AY7" s="79"/>
      <c r="AZ7" s="78"/>
      <c r="BA7" s="77"/>
      <c r="BB7" s="77"/>
      <c r="BC7" s="78"/>
      <c r="BD7" s="77"/>
      <c r="BE7" s="77"/>
      <c r="BF7" s="78"/>
      <c r="BG7" s="77"/>
      <c r="BH7" s="77"/>
      <c r="BI7" s="77"/>
      <c r="BJ7" s="77"/>
      <c r="BK7" s="77"/>
      <c r="BL7" s="77"/>
      <c r="BM7" s="77"/>
      <c r="BN7" s="77"/>
    </row>
    <row r="8" spans="1:66" s="33" customFormat="1" ht="16.5" hidden="1" customHeight="1" x14ac:dyDescent="0.3">
      <c r="A8" s="81"/>
      <c r="B8" s="82"/>
      <c r="C8" s="240"/>
      <c r="D8" s="71"/>
      <c r="E8" s="47"/>
      <c r="F8" s="51"/>
      <c r="G8" s="34"/>
      <c r="H8" s="34"/>
      <c r="I8" s="71"/>
      <c r="J8" s="71"/>
      <c r="K8" s="35"/>
      <c r="L8" s="35"/>
      <c r="M8" s="35"/>
      <c r="N8" s="49"/>
      <c r="O8" s="49"/>
      <c r="P8" s="49"/>
      <c r="Q8" s="36"/>
      <c r="R8" s="36"/>
      <c r="S8" s="34"/>
      <c r="T8" s="34"/>
      <c r="U8" s="35"/>
      <c r="V8" s="35"/>
      <c r="W8" s="35"/>
      <c r="X8" s="35"/>
      <c r="Y8" s="35"/>
      <c r="Z8" s="35"/>
      <c r="AA8" s="35"/>
      <c r="AB8" s="35"/>
      <c r="AC8" s="35"/>
      <c r="AD8" s="35"/>
      <c r="AE8" s="35"/>
      <c r="AF8" s="35"/>
      <c r="AG8" s="35"/>
      <c r="AH8" s="72"/>
      <c r="AI8" s="38"/>
      <c r="AJ8" s="130"/>
      <c r="AK8" s="153"/>
      <c r="AL8" s="153"/>
      <c r="AM8" s="121"/>
      <c r="AN8" s="130"/>
      <c r="AO8" s="153"/>
      <c r="AP8" s="153"/>
      <c r="AQ8" s="121"/>
      <c r="AR8" s="130"/>
      <c r="AS8" s="153"/>
      <c r="AT8" s="153"/>
      <c r="AU8" s="121"/>
      <c r="AV8" s="332"/>
      <c r="AW8" s="66"/>
      <c r="AX8" s="66"/>
      <c r="AY8" s="121"/>
      <c r="AZ8" s="154"/>
      <c r="BA8" s="120"/>
      <c r="BB8" s="120"/>
      <c r="BC8" s="154"/>
      <c r="BD8" s="120"/>
      <c r="BE8" s="120"/>
      <c r="BF8" s="154"/>
      <c r="BG8" s="120"/>
      <c r="BH8" s="120"/>
      <c r="BI8" s="120"/>
      <c r="BJ8" s="120"/>
      <c r="BK8" s="120"/>
      <c r="BL8" s="120"/>
      <c r="BM8" s="120"/>
      <c r="BN8" s="120"/>
    </row>
    <row r="9" spans="1:66" s="33" customFormat="1" ht="16.5" hidden="1" customHeight="1" x14ac:dyDescent="0.3">
      <c r="A9" s="81"/>
      <c r="B9" s="82"/>
      <c r="C9" s="240"/>
      <c r="D9" s="71"/>
      <c r="E9" s="47"/>
      <c r="F9" s="51"/>
      <c r="G9" s="34"/>
      <c r="H9" s="34"/>
      <c r="I9" s="71"/>
      <c r="J9" s="71"/>
      <c r="K9" s="35"/>
      <c r="L9" s="35"/>
      <c r="M9" s="35"/>
      <c r="N9" s="49"/>
      <c r="O9" s="49"/>
      <c r="P9" s="49"/>
      <c r="Q9" s="36"/>
      <c r="R9" s="36"/>
      <c r="S9" s="34"/>
      <c r="T9" s="34"/>
      <c r="U9" s="35"/>
      <c r="V9" s="35"/>
      <c r="W9" s="35"/>
      <c r="X9" s="35"/>
      <c r="Y9" s="35"/>
      <c r="Z9" s="35"/>
      <c r="AA9" s="35"/>
      <c r="AB9" s="35"/>
      <c r="AC9" s="35"/>
      <c r="AD9" s="35"/>
      <c r="AE9" s="35"/>
      <c r="AF9" s="35"/>
      <c r="AG9" s="35"/>
      <c r="AH9" s="72"/>
      <c r="AI9" s="38"/>
      <c r="AJ9" s="130"/>
      <c r="AK9" s="153"/>
      <c r="AL9" s="153"/>
      <c r="AM9" s="121"/>
      <c r="AN9" s="130"/>
      <c r="AO9" s="153"/>
      <c r="AP9" s="153"/>
      <c r="AQ9" s="121"/>
      <c r="AR9" s="130"/>
      <c r="AS9" s="153"/>
      <c r="AT9" s="153"/>
      <c r="AU9" s="121"/>
      <c r="AV9" s="332"/>
      <c r="AW9" s="66"/>
      <c r="AX9" s="66"/>
      <c r="AY9" s="121"/>
      <c r="AZ9" s="154"/>
      <c r="BA9" s="120"/>
      <c r="BB9" s="120"/>
      <c r="BC9" s="154"/>
      <c r="BD9" s="120"/>
      <c r="BE9" s="120"/>
      <c r="BF9" s="154"/>
      <c r="BG9" s="120"/>
      <c r="BH9" s="120"/>
      <c r="BI9" s="120"/>
      <c r="BJ9" s="120"/>
      <c r="BK9" s="120"/>
      <c r="BL9" s="120"/>
      <c r="BM9" s="120"/>
      <c r="BN9" s="120"/>
    </row>
    <row r="10" spans="1:66" s="33" customFormat="1" ht="16.5" hidden="1" customHeight="1" x14ac:dyDescent="0.3">
      <c r="A10" s="81"/>
      <c r="B10" s="82"/>
      <c r="C10" s="240"/>
      <c r="D10" s="71"/>
      <c r="E10" s="47"/>
      <c r="F10" s="51"/>
      <c r="G10" s="34"/>
      <c r="H10" s="34"/>
      <c r="I10" s="71"/>
      <c r="J10" s="71"/>
      <c r="K10" s="35"/>
      <c r="L10" s="35"/>
      <c r="M10" s="35"/>
      <c r="N10" s="49"/>
      <c r="O10" s="49"/>
      <c r="P10" s="49"/>
      <c r="Q10" s="36"/>
      <c r="R10" s="36"/>
      <c r="S10" s="34"/>
      <c r="T10" s="34"/>
      <c r="U10" s="35"/>
      <c r="V10" s="35"/>
      <c r="W10" s="35"/>
      <c r="X10" s="35"/>
      <c r="Y10" s="35"/>
      <c r="Z10" s="35"/>
      <c r="AA10" s="35"/>
      <c r="AB10" s="35"/>
      <c r="AC10" s="35"/>
      <c r="AD10" s="35"/>
      <c r="AE10" s="35"/>
      <c r="AF10" s="35"/>
      <c r="AG10" s="35"/>
      <c r="AH10" s="72"/>
      <c r="AI10" s="38"/>
      <c r="AJ10" s="130"/>
      <c r="AK10" s="153"/>
      <c r="AL10" s="153"/>
      <c r="AM10" s="121"/>
      <c r="AN10" s="130"/>
      <c r="AO10" s="153"/>
      <c r="AP10" s="153"/>
      <c r="AQ10" s="121"/>
      <c r="AR10" s="130"/>
      <c r="AS10" s="153"/>
      <c r="AT10" s="153"/>
      <c r="AU10" s="121"/>
      <c r="AV10" s="332"/>
      <c r="AW10" s="66"/>
      <c r="AX10" s="66"/>
      <c r="AY10" s="121"/>
      <c r="AZ10" s="154"/>
      <c r="BA10" s="120"/>
      <c r="BB10" s="120"/>
      <c r="BC10" s="154"/>
      <c r="BD10" s="120"/>
      <c r="BE10" s="120"/>
      <c r="BF10" s="154"/>
      <c r="BG10" s="120"/>
      <c r="BH10" s="120"/>
      <c r="BI10" s="120"/>
      <c r="BJ10" s="120"/>
      <c r="BK10" s="120"/>
      <c r="BL10" s="120"/>
      <c r="BM10" s="120"/>
      <c r="BN10" s="120"/>
    </row>
    <row r="11" spans="1:66" ht="39.950000000000003" customHeight="1" x14ac:dyDescent="0.3">
      <c r="A11" s="85"/>
      <c r="B11" s="70"/>
      <c r="C11" s="241"/>
      <c r="D11" s="243" t="s">
        <v>571</v>
      </c>
      <c r="E11" s="222" t="s">
        <v>566</v>
      </c>
      <c r="F11" s="48" t="s">
        <v>35</v>
      </c>
      <c r="G11" s="43" t="s">
        <v>525</v>
      </c>
      <c r="H11" s="43" t="s">
        <v>81</v>
      </c>
      <c r="I11" s="43" t="s">
        <v>530</v>
      </c>
      <c r="J11" s="43" t="s">
        <v>531</v>
      </c>
      <c r="K11" s="43" t="s">
        <v>532</v>
      </c>
      <c r="L11" s="218">
        <v>3000</v>
      </c>
      <c r="M11" s="218">
        <v>3000</v>
      </c>
      <c r="N11" s="86">
        <v>39142</v>
      </c>
      <c r="O11" s="223">
        <v>40544</v>
      </c>
      <c r="P11" s="86">
        <v>40556</v>
      </c>
      <c r="Q11" s="179">
        <f t="shared" ref="Q11:Q200" si="0">IF(ISBLANK(N11),"",DATEDIF(N11,P11,"d")/365)</f>
        <v>3.8739726027397259</v>
      </c>
      <c r="R11" s="219">
        <v>0.1</v>
      </c>
      <c r="S11" s="43" t="s">
        <v>533</v>
      </c>
      <c r="T11" s="43" t="s">
        <v>579</v>
      </c>
      <c r="U11" s="203">
        <f t="shared" ref="U11:U200" ca="1" si="1">IF(ISBLANK($D11), "",    IF(   ISERROR(  XIRR( OFFSET(펀드_거래,MATCH($D11,OFFSET(펀드_거래,0,0,ROWS(펀드_거래),1),0)-1,2,COUNTIF(펀드_거래,$D11),1), OFFSET(펀드_거래,MATCH($D11,OFFSET(펀드_거래,0,0,ROWS(펀드_거래),1),0)-1,3,COUNTIF(펀드_거래,$D11),1) )  ),   "N/A",   XIRR( OFFSET(펀드_거래,MATCH($D11,OFFSET(펀드_거래,0,0,ROWS(펀드_거래),1),0)-1,2,COUNTIF(펀드_거래,$D11),1), OFFSET(펀드_거래,MATCH($D11,OFFSET(펀드_거래,0,0,ROWS(펀드_거래),1),0)-1,3,COUNTIF(펀드_거래,$D11),1), IF(SUM(OFFSET(펀드_거래,MATCH($D11,OFFSET(펀드_거래,0,0,ROWS(펀드_거래),1),0)-1,2,COUNTIF(펀드_거래,$D11),1))&gt;0, 1%, -1%) )   )   )</f>
        <v>0.19785229206085203</v>
      </c>
      <c r="V11" s="180">
        <f t="shared" ref="V11" ca="1" si="2">IF( ISBLANK($D11), "", IF(ISNUMBER(M11), (AA11+AB11+AC11+AF11-AG11)/M11, "N/A")  )</f>
        <v>6.591681131333333</v>
      </c>
      <c r="W11" s="181">
        <f t="shared" ref="W11:W200" ca="1" si="3">IF( ISBLANK($D11), "", SUMPRODUCT( (OFFSET(제안사_투자현황,0,1,ROWS(제안사_투자현황),1)=$D11)*1, ISTEXT(OFFSET(제안사_투자현황,0,3,ROWS(제안사_투자현황),1))*1 ) )</f>
        <v>3</v>
      </c>
      <c r="X11" s="181">
        <f t="shared" ref="X11:X200" ca="1" si="4">IF( ISBLANK($D11), "0", SUMPRODUCT( (OFFSET(제안사_투자현황,0,1,ROWS(제안사_투자현황),1)=$D11)*1, OFFSET(제안사_투자현황,0,8,ROWS(제안사_투자현황),1)) )</f>
        <v>5999.9918749999997</v>
      </c>
      <c r="Y11" s="181">
        <f t="shared" ref="Y11:Y200" ca="1" si="5">IF( ISBLANK($D11), "", SUMPRODUCT( (OFFSET(제안사_투자현황,0,1,ROWS(제안사_투자현황),1)=$D11)*1, OFFSET(제안사_투자현황,0,13,ROWS(제안사_투자현황),1)) )</f>
        <v>4000</v>
      </c>
      <c r="Z11" s="181">
        <f t="shared" ref="Z11:Z200" ca="1" si="6">IF( ISBLANK($D11), "", SUMPRODUCT( (OFFSET(제안사_투자현황,0,1,ROWS(제안사_투자현황),1)=$D11)*1, OFFSET(제안사_투자현황,0,18,ROWS(제안사_투자현황),1)) )</f>
        <v>3075.0433940000003</v>
      </c>
      <c r="AA11" s="181">
        <f t="shared" ref="AA11:AA200" ca="1" si="7">IF( ISBLANK($D11), "", SUMPRODUCT( (OFFSET(제안사_투자현황,0,1,ROWS(제안사_투자현황),1)=$D11)*1, OFFSET(제안사_투자현황,0,19,ROWS(제안사_투자현황),1)) )</f>
        <v>3075.0433940000003</v>
      </c>
      <c r="AB11" s="181">
        <f t="shared" ref="AB11:AB200" ca="1" si="8">IF(   ISBLANK($D11),  "",   SUMPRODUCT( (OFFSET(펀드_거래,0,0,ROWS(펀드_거래),1)=$D11)*1, (OFFSET(펀드_거래,0,1,ROWS(펀드_거래),1)="현금분배")*1, OFFSET(펀드_거래,0,2,ROWS(펀드_거래),1)/1000000 )  +  SUMPRODUCT( (OFFSET(펀드_거래,0,0,ROWS(펀드_거래),1)=$D11)*1, (OFFSET(펀드_거래,0,1,ROWS(펀드_거래),1)="현물분배")*1, OFFSET(펀드_거래,0,2,ROWS(펀드_거래),1)/1000000 )  )</f>
        <v>16700</v>
      </c>
      <c r="AC11" s="181">
        <f t="shared" ref="AC11:AC200" ca="1" si="9">IF( ISBLANK($D11), "", SUMPRODUCT( (OFFSET(펀드_거래,0,0,ROWS(펀드_거래),1)=$D11)*1, (OFFSET(펀드_거래,0,1,ROWS(펀드_거래),1)="성과보수")*1, OFFSET(펀드_거래,0,2,ROWS(펀드_거래),1)/1000000) )</f>
        <v>0</v>
      </c>
      <c r="AD11" s="220"/>
      <c r="AE11" s="220"/>
      <c r="AF11" s="220"/>
      <c r="AG11" s="220"/>
      <c r="AH11" s="138">
        <f t="shared" ref="AH11:AH200" ca="1" si="10">IF( ISERROR(AA11+AF11-AG11), "", AA11+AF11-AG11 )</f>
        <v>3075.0433940000003</v>
      </c>
      <c r="AI11" s="211"/>
      <c r="AJ11" s="28"/>
      <c r="AK11" s="22"/>
      <c r="AL11" s="22"/>
      <c r="AM11" s="225"/>
      <c r="AN11" s="224"/>
      <c r="AO11" s="223"/>
      <c r="AP11" s="223"/>
      <c r="AQ11" s="225"/>
      <c r="AR11" s="224"/>
      <c r="AS11" s="223"/>
      <c r="AT11" s="223"/>
      <c r="AU11" s="225"/>
      <c r="AV11" s="333">
        <f>SUMIF('4.2.펀드 인력변경 이력'!A:A,D11,'4.2.펀드 인력변경 이력'!F:F)</f>
        <v>3</v>
      </c>
      <c r="AW11" s="225">
        <f>SUMIF('4.2.펀드 인력변경 이력'!A:A,D11,'4.2.펀드 인력변경 이력'!G:G)</f>
        <v>1</v>
      </c>
      <c r="AX11" s="334">
        <f>IF(D11="","",IF(AW11=0,3,IF(AV11/AW11&gt;3,3,AV11/AW11)))</f>
        <v>3</v>
      </c>
      <c r="AY11" s="48" t="s">
        <v>713</v>
      </c>
      <c r="AZ11" s="216">
        <v>1000</v>
      </c>
      <c r="BA11" s="221">
        <v>40</v>
      </c>
      <c r="BB11" s="21" t="s">
        <v>716</v>
      </c>
      <c r="BC11" s="9">
        <v>800</v>
      </c>
      <c r="BD11" s="21">
        <v>10</v>
      </c>
      <c r="BE11" s="21"/>
      <c r="BF11" s="9"/>
      <c r="BG11" s="21"/>
      <c r="BH11" s="263" t="s">
        <v>714</v>
      </c>
      <c r="BI11" s="221">
        <v>500</v>
      </c>
      <c r="BJ11" s="263" t="s">
        <v>715</v>
      </c>
      <c r="BK11" s="221">
        <v>400</v>
      </c>
      <c r="BL11" s="263" t="s">
        <v>717</v>
      </c>
      <c r="BM11" s="221">
        <v>500</v>
      </c>
      <c r="BN11" s="221"/>
    </row>
    <row r="12" spans="1:66" ht="39.950000000000003" customHeight="1" x14ac:dyDescent="0.3">
      <c r="A12" s="85"/>
      <c r="B12" s="70"/>
      <c r="C12" s="241"/>
      <c r="D12" s="242" t="s">
        <v>572</v>
      </c>
      <c r="E12" s="222" t="s">
        <v>573</v>
      </c>
      <c r="F12" s="48" t="s">
        <v>35</v>
      </c>
      <c r="G12" s="43" t="s">
        <v>574</v>
      </c>
      <c r="H12" s="43" t="s">
        <v>81</v>
      </c>
      <c r="I12" s="43" t="s">
        <v>575</v>
      </c>
      <c r="J12" s="43" t="s">
        <v>480</v>
      </c>
      <c r="K12" s="43" t="s">
        <v>532</v>
      </c>
      <c r="L12" s="218">
        <v>10000</v>
      </c>
      <c r="M12" s="218">
        <v>10000</v>
      </c>
      <c r="N12" s="86">
        <v>39168</v>
      </c>
      <c r="O12" s="223">
        <v>41307</v>
      </c>
      <c r="P12" s="86">
        <v>41359</v>
      </c>
      <c r="Q12" s="179">
        <f t="shared" si="0"/>
        <v>6.0027397260273974</v>
      </c>
      <c r="R12" s="219">
        <v>0.1</v>
      </c>
      <c r="S12" s="43" t="s">
        <v>533</v>
      </c>
      <c r="T12" s="43" t="s">
        <v>580</v>
      </c>
      <c r="U12" s="203">
        <f t="shared" ca="1" si="1"/>
        <v>8.3114180564880374E-2</v>
      </c>
      <c r="V12" s="180">
        <f t="shared" ref="V12:V75" ca="1" si="11">IF( ISBLANK($D12), "", IF(ISNUMBER(M12), (AA12+AB12+AC12+AF12-AG12)/M12, "N/A")  )</f>
        <v>1.1934525651000001</v>
      </c>
      <c r="W12" s="181">
        <f t="shared" ca="1" si="3"/>
        <v>3</v>
      </c>
      <c r="X12" s="181">
        <f t="shared" ca="1" si="4"/>
        <v>8999.9989999999998</v>
      </c>
      <c r="Y12" s="181">
        <f t="shared" ca="1" si="5"/>
        <v>2450</v>
      </c>
      <c r="Z12" s="181">
        <f t="shared" ca="1" si="6"/>
        <v>6900</v>
      </c>
      <c r="AA12" s="181">
        <f t="shared" ca="1" si="7"/>
        <v>8344.5256509999999</v>
      </c>
      <c r="AB12" s="181">
        <f t="shared" ca="1" si="8"/>
        <v>3590</v>
      </c>
      <c r="AC12" s="181">
        <f t="shared" ca="1" si="9"/>
        <v>0</v>
      </c>
      <c r="AD12" s="220"/>
      <c r="AE12" s="220"/>
      <c r="AF12" s="220"/>
      <c r="AG12" s="220"/>
      <c r="AH12" s="138">
        <f t="shared" ca="1" si="10"/>
        <v>8344.5256509999999</v>
      </c>
      <c r="AI12" s="211"/>
      <c r="AJ12" s="28"/>
      <c r="AK12" s="22"/>
      <c r="AL12" s="22"/>
      <c r="AM12" s="225"/>
      <c r="AN12" s="224"/>
      <c r="AO12" s="223"/>
      <c r="AP12" s="223"/>
      <c r="AQ12" s="225"/>
      <c r="AR12" s="224"/>
      <c r="AS12" s="223"/>
      <c r="AT12" s="223"/>
      <c r="AU12" s="225"/>
      <c r="AV12" s="333">
        <f>SUMIF('4.2.펀드 인력변경 이력'!A:A,D12,'4.2.펀드 인력변경 이력'!F:F)</f>
        <v>3</v>
      </c>
      <c r="AW12" s="225">
        <f>SUMIF('4.2.펀드 인력변경 이력'!A:A,D12,'4.2.펀드 인력변경 이력'!G:G)</f>
        <v>1</v>
      </c>
      <c r="AX12" s="334">
        <f t="shared" ref="AX12:AX75" si="12">IF(D12="","",IF(AW12=0,3,IF(AV12/AW12&gt;3,3,AV12/AW12)))</f>
        <v>3</v>
      </c>
      <c r="AY12" s="48"/>
      <c r="AZ12" s="216"/>
      <c r="BA12" s="221"/>
      <c r="BB12" s="21"/>
      <c r="BC12" s="9"/>
      <c r="BD12" s="21"/>
      <c r="BE12" s="21"/>
      <c r="BF12" s="9"/>
      <c r="BG12" s="21"/>
      <c r="BH12" s="263"/>
      <c r="BI12" s="221"/>
      <c r="BJ12" s="263"/>
      <c r="BK12" s="221"/>
      <c r="BL12" s="263"/>
      <c r="BM12" s="221"/>
      <c r="BN12" s="221"/>
    </row>
    <row r="13" spans="1:66" ht="39.950000000000003" customHeight="1" x14ac:dyDescent="0.3">
      <c r="A13" s="85"/>
      <c r="B13" s="70"/>
      <c r="C13" s="241"/>
      <c r="D13" s="242" t="s">
        <v>576</v>
      </c>
      <c r="E13" s="222" t="s">
        <v>577</v>
      </c>
      <c r="F13" s="48" t="s">
        <v>37</v>
      </c>
      <c r="G13" s="43" t="s">
        <v>525</v>
      </c>
      <c r="H13" s="43" t="s">
        <v>81</v>
      </c>
      <c r="I13" s="43" t="s">
        <v>578</v>
      </c>
      <c r="J13" s="43" t="s">
        <v>36</v>
      </c>
      <c r="K13" s="43" t="s">
        <v>36</v>
      </c>
      <c r="L13" s="218">
        <v>10000</v>
      </c>
      <c r="M13" s="218">
        <v>10000</v>
      </c>
      <c r="N13" s="86">
        <v>40633</v>
      </c>
      <c r="O13" s="223">
        <v>42460</v>
      </c>
      <c r="P13" s="86">
        <v>42893</v>
      </c>
      <c r="Q13" s="179">
        <f t="shared" si="0"/>
        <v>6.1917808219178081</v>
      </c>
      <c r="R13" s="219">
        <v>0.1</v>
      </c>
      <c r="S13" s="43" t="s">
        <v>533</v>
      </c>
      <c r="T13" s="43" t="s">
        <v>581</v>
      </c>
      <c r="U13" s="203">
        <f t="shared" ca="1" si="1"/>
        <v>8.1545615196228022E-2</v>
      </c>
      <c r="V13" s="180">
        <f t="shared" ca="1" si="11"/>
        <v>1.1619999999999999</v>
      </c>
      <c r="W13" s="181">
        <f t="shared" ca="1" si="3"/>
        <v>2</v>
      </c>
      <c r="X13" s="181">
        <f t="shared" ca="1" si="4"/>
        <v>4000</v>
      </c>
      <c r="Y13" s="181">
        <f t="shared" ca="1" si="5"/>
        <v>0</v>
      </c>
      <c r="Z13" s="181">
        <f t="shared" ca="1" si="6"/>
        <v>4000</v>
      </c>
      <c r="AA13" s="181">
        <f t="shared" ca="1" si="7"/>
        <v>2020</v>
      </c>
      <c r="AB13" s="181">
        <f t="shared" ca="1" si="8"/>
        <v>9600</v>
      </c>
      <c r="AC13" s="181">
        <f t="shared" ca="1" si="9"/>
        <v>0</v>
      </c>
      <c r="AD13" s="220"/>
      <c r="AE13" s="220"/>
      <c r="AF13" s="220"/>
      <c r="AG13" s="220"/>
      <c r="AH13" s="138">
        <f t="shared" ca="1" si="10"/>
        <v>2020</v>
      </c>
      <c r="AI13" s="211"/>
      <c r="AJ13" s="28"/>
      <c r="AK13" s="22"/>
      <c r="AL13" s="22"/>
      <c r="AM13" s="225"/>
      <c r="AN13" s="224"/>
      <c r="AO13" s="223"/>
      <c r="AP13" s="223"/>
      <c r="AQ13" s="225"/>
      <c r="AR13" s="224"/>
      <c r="AS13" s="223"/>
      <c r="AT13" s="223"/>
      <c r="AU13" s="225"/>
      <c r="AV13" s="333">
        <f>SUMIF('4.2.펀드 인력변경 이력'!A:A,D13,'4.2.펀드 인력변경 이력'!F:F)</f>
        <v>3</v>
      </c>
      <c r="AW13" s="225">
        <f>SUMIF('4.2.펀드 인력변경 이력'!A:A,D13,'4.2.펀드 인력변경 이력'!G:G)</f>
        <v>1</v>
      </c>
      <c r="AX13" s="334">
        <f t="shared" si="12"/>
        <v>3</v>
      </c>
      <c r="AY13" s="48"/>
      <c r="AZ13" s="216"/>
      <c r="BA13" s="221"/>
      <c r="BB13" s="21"/>
      <c r="BC13" s="9"/>
      <c r="BD13" s="21"/>
      <c r="BE13" s="21"/>
      <c r="BF13" s="9"/>
      <c r="BG13" s="21"/>
      <c r="BH13" s="263"/>
      <c r="BI13" s="221"/>
      <c r="BJ13" s="263"/>
      <c r="BK13" s="221"/>
      <c r="BL13" s="263"/>
      <c r="BM13" s="221"/>
      <c r="BN13" s="221"/>
    </row>
    <row r="14" spans="1:66" ht="39.950000000000003" customHeight="1" x14ac:dyDescent="0.3">
      <c r="A14" s="298"/>
      <c r="B14" s="68"/>
      <c r="C14" s="241"/>
      <c r="D14" s="242"/>
      <c r="E14" s="222"/>
      <c r="F14" s="48"/>
      <c r="G14" s="43"/>
      <c r="H14" s="43"/>
      <c r="I14" s="43"/>
      <c r="J14" s="43"/>
      <c r="K14" s="43"/>
      <c r="L14" s="218"/>
      <c r="M14" s="218"/>
      <c r="N14" s="86"/>
      <c r="O14" s="223"/>
      <c r="P14" s="86"/>
      <c r="Q14" s="179" t="str">
        <f t="shared" si="0"/>
        <v/>
      </c>
      <c r="R14" s="219"/>
      <c r="S14" s="43"/>
      <c r="T14" s="43"/>
      <c r="U14" s="203" t="str">
        <f t="shared" ca="1" si="1"/>
        <v/>
      </c>
      <c r="V14" s="180" t="str">
        <f t="shared" si="11"/>
        <v/>
      </c>
      <c r="W14" s="181" t="str">
        <f t="shared" ca="1" si="3"/>
        <v/>
      </c>
      <c r="X14" s="181" t="str">
        <f t="shared" ca="1" si="4"/>
        <v>0</v>
      </c>
      <c r="Y14" s="181" t="str">
        <f t="shared" ca="1" si="5"/>
        <v/>
      </c>
      <c r="Z14" s="181" t="str">
        <f t="shared" ca="1" si="6"/>
        <v/>
      </c>
      <c r="AA14" s="181" t="str">
        <f t="shared" ca="1" si="7"/>
        <v/>
      </c>
      <c r="AB14" s="181" t="str">
        <f t="shared" ca="1" si="8"/>
        <v/>
      </c>
      <c r="AC14" s="181" t="str">
        <f t="shared" ca="1" si="9"/>
        <v/>
      </c>
      <c r="AD14" s="220"/>
      <c r="AE14" s="220"/>
      <c r="AF14" s="220"/>
      <c r="AG14" s="220"/>
      <c r="AH14" s="138" t="str">
        <f t="shared" ca="1" si="10"/>
        <v/>
      </c>
      <c r="AI14" s="211"/>
      <c r="AJ14" s="297"/>
      <c r="AK14" s="86"/>
      <c r="AL14" s="86"/>
      <c r="AM14" s="225"/>
      <c r="AN14" s="224"/>
      <c r="AO14" s="223"/>
      <c r="AP14" s="223"/>
      <c r="AQ14" s="225"/>
      <c r="AR14" s="224"/>
      <c r="AS14" s="223"/>
      <c r="AT14" s="223"/>
      <c r="AU14" s="225"/>
      <c r="AV14" s="333">
        <f>SUMIF('4.2.펀드 인력변경 이력'!A:A,D14,'4.2.펀드 인력변경 이력'!F:F)</f>
        <v>0</v>
      </c>
      <c r="AW14" s="225">
        <f>SUMIF('4.2.펀드 인력변경 이력'!A:A,D14,'4.2.펀드 인력변경 이력'!G:G)</f>
        <v>0</v>
      </c>
      <c r="AX14" s="334" t="str">
        <f t="shared" si="12"/>
        <v/>
      </c>
      <c r="AY14" s="48"/>
      <c r="AZ14" s="216"/>
      <c r="BA14" s="221"/>
      <c r="BB14" s="221"/>
      <c r="BC14" s="216"/>
      <c r="BD14" s="221"/>
      <c r="BE14" s="221"/>
      <c r="BF14" s="216"/>
      <c r="BG14" s="221"/>
      <c r="BH14" s="263"/>
      <c r="BI14" s="221"/>
      <c r="BJ14" s="263"/>
      <c r="BK14" s="221"/>
      <c r="BL14" s="263"/>
      <c r="BM14" s="221"/>
      <c r="BN14" s="221"/>
    </row>
    <row r="15" spans="1:66" ht="39.950000000000003" customHeight="1" x14ac:dyDescent="0.3">
      <c r="A15" s="298"/>
      <c r="B15" s="68"/>
      <c r="C15" s="241"/>
      <c r="D15" s="242"/>
      <c r="E15" s="222"/>
      <c r="F15" s="48"/>
      <c r="G15" s="43"/>
      <c r="H15" s="43"/>
      <c r="I15" s="43"/>
      <c r="J15" s="43"/>
      <c r="K15" s="43"/>
      <c r="L15" s="218"/>
      <c r="M15" s="218"/>
      <c r="N15" s="86"/>
      <c r="O15" s="223"/>
      <c r="P15" s="86"/>
      <c r="Q15" s="179" t="str">
        <f t="shared" si="0"/>
        <v/>
      </c>
      <c r="R15" s="219"/>
      <c r="S15" s="43"/>
      <c r="T15" s="43"/>
      <c r="U15" s="203" t="str">
        <f t="shared" ca="1" si="1"/>
        <v/>
      </c>
      <c r="V15" s="180" t="str">
        <f t="shared" si="11"/>
        <v/>
      </c>
      <c r="W15" s="181" t="str">
        <f t="shared" ca="1" si="3"/>
        <v/>
      </c>
      <c r="X15" s="181" t="str">
        <f t="shared" ca="1" si="4"/>
        <v>0</v>
      </c>
      <c r="Y15" s="181" t="str">
        <f t="shared" ca="1" si="5"/>
        <v/>
      </c>
      <c r="Z15" s="181" t="str">
        <f t="shared" ca="1" si="6"/>
        <v/>
      </c>
      <c r="AA15" s="181" t="str">
        <f t="shared" ca="1" si="7"/>
        <v/>
      </c>
      <c r="AB15" s="181" t="str">
        <f t="shared" ca="1" si="8"/>
        <v/>
      </c>
      <c r="AC15" s="181" t="str">
        <f t="shared" ca="1" si="9"/>
        <v/>
      </c>
      <c r="AD15" s="220"/>
      <c r="AE15" s="220"/>
      <c r="AF15" s="220"/>
      <c r="AG15" s="220"/>
      <c r="AH15" s="138" t="str">
        <f t="shared" ca="1" si="10"/>
        <v/>
      </c>
      <c r="AI15" s="211"/>
      <c r="AJ15" s="297"/>
      <c r="AK15" s="86"/>
      <c r="AL15" s="86"/>
      <c r="AM15" s="225"/>
      <c r="AN15" s="224"/>
      <c r="AO15" s="223"/>
      <c r="AP15" s="223"/>
      <c r="AQ15" s="225"/>
      <c r="AR15" s="224"/>
      <c r="AS15" s="223"/>
      <c r="AT15" s="223"/>
      <c r="AU15" s="225"/>
      <c r="AV15" s="333">
        <f>SUMIF('4.2.펀드 인력변경 이력'!A:A,D15,'4.2.펀드 인력변경 이력'!F:F)</f>
        <v>0</v>
      </c>
      <c r="AW15" s="225">
        <f>SUMIF('4.2.펀드 인력변경 이력'!A:A,D15,'4.2.펀드 인력변경 이력'!G:G)</f>
        <v>0</v>
      </c>
      <c r="AX15" s="334" t="str">
        <f t="shared" si="12"/>
        <v/>
      </c>
      <c r="AY15" s="48"/>
      <c r="AZ15" s="216"/>
      <c r="BA15" s="221"/>
      <c r="BB15" s="221"/>
      <c r="BC15" s="216"/>
      <c r="BD15" s="221"/>
      <c r="BE15" s="221"/>
      <c r="BF15" s="216"/>
      <c r="BG15" s="221"/>
      <c r="BH15" s="263"/>
      <c r="BI15" s="221"/>
      <c r="BJ15" s="263"/>
      <c r="BK15" s="221"/>
      <c r="BL15" s="263"/>
      <c r="BM15" s="221"/>
      <c r="BN15" s="221"/>
    </row>
    <row r="16" spans="1:66" ht="39.950000000000003" customHeight="1" x14ac:dyDescent="0.3">
      <c r="A16" s="298"/>
      <c r="B16" s="68"/>
      <c r="C16" s="241"/>
      <c r="D16" s="242"/>
      <c r="E16" s="222"/>
      <c r="F16" s="48"/>
      <c r="G16" s="43"/>
      <c r="H16" s="43"/>
      <c r="I16" s="43"/>
      <c r="J16" s="43"/>
      <c r="K16" s="43"/>
      <c r="L16" s="218"/>
      <c r="M16" s="218"/>
      <c r="N16" s="86"/>
      <c r="O16" s="223"/>
      <c r="P16" s="86"/>
      <c r="Q16" s="179" t="str">
        <f t="shared" si="0"/>
        <v/>
      </c>
      <c r="R16" s="219"/>
      <c r="S16" s="43"/>
      <c r="T16" s="43"/>
      <c r="U16" s="203" t="str">
        <f t="shared" ca="1" si="1"/>
        <v/>
      </c>
      <c r="V16" s="180" t="str">
        <f t="shared" si="11"/>
        <v/>
      </c>
      <c r="W16" s="181" t="str">
        <f t="shared" ca="1" si="3"/>
        <v/>
      </c>
      <c r="X16" s="181" t="str">
        <f t="shared" ca="1" si="4"/>
        <v>0</v>
      </c>
      <c r="Y16" s="181" t="str">
        <f t="shared" ca="1" si="5"/>
        <v/>
      </c>
      <c r="Z16" s="181" t="str">
        <f t="shared" ca="1" si="6"/>
        <v/>
      </c>
      <c r="AA16" s="181" t="str">
        <f t="shared" ca="1" si="7"/>
        <v/>
      </c>
      <c r="AB16" s="181" t="str">
        <f t="shared" ca="1" si="8"/>
        <v/>
      </c>
      <c r="AC16" s="181" t="str">
        <f t="shared" ca="1" si="9"/>
        <v/>
      </c>
      <c r="AD16" s="220"/>
      <c r="AE16" s="220"/>
      <c r="AF16" s="220"/>
      <c r="AG16" s="220"/>
      <c r="AH16" s="138" t="str">
        <f t="shared" ca="1" si="10"/>
        <v/>
      </c>
      <c r="AI16" s="211"/>
      <c r="AJ16" s="297"/>
      <c r="AK16" s="86"/>
      <c r="AL16" s="86"/>
      <c r="AM16" s="225"/>
      <c r="AN16" s="224"/>
      <c r="AO16" s="223"/>
      <c r="AP16" s="223"/>
      <c r="AQ16" s="225"/>
      <c r="AR16" s="224"/>
      <c r="AS16" s="223"/>
      <c r="AT16" s="223"/>
      <c r="AU16" s="225"/>
      <c r="AV16" s="333">
        <f>SUMIF('4.2.펀드 인력변경 이력'!A:A,D16,'4.2.펀드 인력변경 이력'!F:F)</f>
        <v>0</v>
      </c>
      <c r="AW16" s="225">
        <f>SUMIF('4.2.펀드 인력변경 이력'!A:A,D16,'4.2.펀드 인력변경 이력'!G:G)</f>
        <v>0</v>
      </c>
      <c r="AX16" s="334" t="str">
        <f t="shared" si="12"/>
        <v/>
      </c>
      <c r="AY16" s="48"/>
      <c r="AZ16" s="216"/>
      <c r="BA16" s="221"/>
      <c r="BB16" s="221"/>
      <c r="BC16" s="216"/>
      <c r="BD16" s="221"/>
      <c r="BE16" s="221"/>
      <c r="BF16" s="216"/>
      <c r="BG16" s="221"/>
      <c r="BH16" s="263"/>
      <c r="BI16" s="221"/>
      <c r="BJ16" s="263"/>
      <c r="BK16" s="221"/>
      <c r="BL16" s="263"/>
      <c r="BM16" s="221"/>
      <c r="BN16" s="221"/>
    </row>
    <row r="17" spans="1:66" ht="39.950000000000003" customHeight="1" x14ac:dyDescent="0.3">
      <c r="A17" s="298"/>
      <c r="B17" s="68"/>
      <c r="C17" s="241"/>
      <c r="D17" s="242"/>
      <c r="E17" s="222"/>
      <c r="F17" s="48"/>
      <c r="G17" s="43"/>
      <c r="H17" s="43"/>
      <c r="I17" s="43"/>
      <c r="J17" s="43"/>
      <c r="K17" s="43"/>
      <c r="L17" s="218"/>
      <c r="M17" s="218"/>
      <c r="N17" s="86"/>
      <c r="O17" s="223"/>
      <c r="P17" s="86"/>
      <c r="Q17" s="179" t="str">
        <f t="shared" si="0"/>
        <v/>
      </c>
      <c r="R17" s="219"/>
      <c r="S17" s="43"/>
      <c r="T17" s="43"/>
      <c r="U17" s="203" t="str">
        <f t="shared" ca="1" si="1"/>
        <v/>
      </c>
      <c r="V17" s="180" t="str">
        <f t="shared" si="11"/>
        <v/>
      </c>
      <c r="W17" s="181" t="str">
        <f t="shared" ca="1" si="3"/>
        <v/>
      </c>
      <c r="X17" s="181" t="str">
        <f t="shared" ca="1" si="4"/>
        <v>0</v>
      </c>
      <c r="Y17" s="181" t="str">
        <f t="shared" ca="1" si="5"/>
        <v/>
      </c>
      <c r="Z17" s="181" t="str">
        <f t="shared" ca="1" si="6"/>
        <v/>
      </c>
      <c r="AA17" s="181" t="str">
        <f t="shared" ca="1" si="7"/>
        <v/>
      </c>
      <c r="AB17" s="181" t="str">
        <f t="shared" ca="1" si="8"/>
        <v/>
      </c>
      <c r="AC17" s="181" t="str">
        <f t="shared" ca="1" si="9"/>
        <v/>
      </c>
      <c r="AD17" s="220"/>
      <c r="AE17" s="220"/>
      <c r="AF17" s="220"/>
      <c r="AG17" s="220"/>
      <c r="AH17" s="138" t="str">
        <f t="shared" ca="1" si="10"/>
        <v/>
      </c>
      <c r="AI17" s="211"/>
      <c r="AJ17" s="297"/>
      <c r="AK17" s="86"/>
      <c r="AL17" s="86"/>
      <c r="AM17" s="225"/>
      <c r="AN17" s="224"/>
      <c r="AO17" s="223"/>
      <c r="AP17" s="223"/>
      <c r="AQ17" s="225"/>
      <c r="AR17" s="224"/>
      <c r="AS17" s="223"/>
      <c r="AT17" s="223"/>
      <c r="AU17" s="225"/>
      <c r="AV17" s="333">
        <f>SUMIF('4.2.펀드 인력변경 이력'!A:A,D17,'4.2.펀드 인력변경 이력'!F:F)</f>
        <v>0</v>
      </c>
      <c r="AW17" s="225">
        <f>SUMIF('4.2.펀드 인력변경 이력'!A:A,D17,'4.2.펀드 인력변경 이력'!G:G)</f>
        <v>0</v>
      </c>
      <c r="AX17" s="334" t="str">
        <f t="shared" si="12"/>
        <v/>
      </c>
      <c r="AY17" s="48"/>
      <c r="AZ17" s="216"/>
      <c r="BA17" s="221"/>
      <c r="BB17" s="221"/>
      <c r="BC17" s="216"/>
      <c r="BD17" s="221"/>
      <c r="BE17" s="221"/>
      <c r="BF17" s="216"/>
      <c r="BG17" s="221"/>
      <c r="BH17" s="263"/>
      <c r="BI17" s="221"/>
      <c r="BJ17" s="263"/>
      <c r="BK17" s="221"/>
      <c r="BL17" s="263"/>
      <c r="BM17" s="221"/>
      <c r="BN17" s="221"/>
    </row>
    <row r="18" spans="1:66" ht="39.950000000000003" customHeight="1" x14ac:dyDescent="0.3">
      <c r="A18" s="298"/>
      <c r="B18" s="68"/>
      <c r="C18" s="241"/>
      <c r="D18" s="242"/>
      <c r="E18" s="222"/>
      <c r="F18" s="48"/>
      <c r="G18" s="43"/>
      <c r="H18" s="43"/>
      <c r="I18" s="43"/>
      <c r="J18" s="43"/>
      <c r="K18" s="43"/>
      <c r="L18" s="218"/>
      <c r="M18" s="218"/>
      <c r="N18" s="86"/>
      <c r="O18" s="223"/>
      <c r="P18" s="86"/>
      <c r="Q18" s="179" t="str">
        <f t="shared" si="0"/>
        <v/>
      </c>
      <c r="R18" s="219"/>
      <c r="S18" s="43"/>
      <c r="T18" s="43"/>
      <c r="U18" s="203" t="str">
        <f t="shared" ca="1" si="1"/>
        <v/>
      </c>
      <c r="V18" s="180" t="str">
        <f t="shared" si="11"/>
        <v/>
      </c>
      <c r="W18" s="181" t="str">
        <f t="shared" ca="1" si="3"/>
        <v/>
      </c>
      <c r="X18" s="181" t="str">
        <f t="shared" ca="1" si="4"/>
        <v>0</v>
      </c>
      <c r="Y18" s="181" t="str">
        <f t="shared" ca="1" si="5"/>
        <v/>
      </c>
      <c r="Z18" s="181" t="str">
        <f t="shared" ca="1" si="6"/>
        <v/>
      </c>
      <c r="AA18" s="181" t="str">
        <f t="shared" ca="1" si="7"/>
        <v/>
      </c>
      <c r="AB18" s="181" t="str">
        <f t="shared" ca="1" si="8"/>
        <v/>
      </c>
      <c r="AC18" s="181" t="str">
        <f t="shared" ca="1" si="9"/>
        <v/>
      </c>
      <c r="AD18" s="220"/>
      <c r="AE18" s="220"/>
      <c r="AF18" s="220"/>
      <c r="AG18" s="220"/>
      <c r="AH18" s="138" t="str">
        <f t="shared" ca="1" si="10"/>
        <v/>
      </c>
      <c r="AI18" s="211"/>
      <c r="AJ18" s="297"/>
      <c r="AK18" s="86"/>
      <c r="AL18" s="86"/>
      <c r="AM18" s="225"/>
      <c r="AN18" s="224"/>
      <c r="AO18" s="223"/>
      <c r="AP18" s="223"/>
      <c r="AQ18" s="225"/>
      <c r="AR18" s="224"/>
      <c r="AS18" s="223"/>
      <c r="AT18" s="223"/>
      <c r="AU18" s="225"/>
      <c r="AV18" s="333">
        <f>SUMIF('4.2.펀드 인력변경 이력'!A:A,D18,'4.2.펀드 인력변경 이력'!F:F)</f>
        <v>0</v>
      </c>
      <c r="AW18" s="225">
        <f>SUMIF('4.2.펀드 인력변경 이력'!A:A,D18,'4.2.펀드 인력변경 이력'!G:G)</f>
        <v>0</v>
      </c>
      <c r="AX18" s="334" t="str">
        <f t="shared" si="12"/>
        <v/>
      </c>
      <c r="AY18" s="48"/>
      <c r="AZ18" s="216"/>
      <c r="BA18" s="221"/>
      <c r="BB18" s="221"/>
      <c r="BC18" s="216"/>
      <c r="BD18" s="221"/>
      <c r="BE18" s="221"/>
      <c r="BF18" s="216"/>
      <c r="BG18" s="221"/>
      <c r="BH18" s="263"/>
      <c r="BI18" s="221"/>
      <c r="BJ18" s="263"/>
      <c r="BK18" s="221"/>
      <c r="BL18" s="263"/>
      <c r="BM18" s="221"/>
      <c r="BN18" s="221"/>
    </row>
    <row r="19" spans="1:66" ht="39.950000000000003" customHeight="1" x14ac:dyDescent="0.3">
      <c r="A19" s="298"/>
      <c r="B19" s="68"/>
      <c r="C19" s="241"/>
      <c r="D19" s="242"/>
      <c r="E19" s="222"/>
      <c r="F19" s="48"/>
      <c r="G19" s="43"/>
      <c r="H19" s="43"/>
      <c r="I19" s="43"/>
      <c r="J19" s="43"/>
      <c r="K19" s="43"/>
      <c r="L19" s="218"/>
      <c r="M19" s="218"/>
      <c r="N19" s="86"/>
      <c r="O19" s="223"/>
      <c r="P19" s="86"/>
      <c r="Q19" s="179" t="str">
        <f t="shared" si="0"/>
        <v/>
      </c>
      <c r="R19" s="219"/>
      <c r="S19" s="43"/>
      <c r="T19" s="43"/>
      <c r="U19" s="203" t="str">
        <f t="shared" ca="1" si="1"/>
        <v/>
      </c>
      <c r="V19" s="180" t="str">
        <f t="shared" si="11"/>
        <v/>
      </c>
      <c r="W19" s="181" t="str">
        <f t="shared" ca="1" si="3"/>
        <v/>
      </c>
      <c r="X19" s="181" t="str">
        <f t="shared" ca="1" si="4"/>
        <v>0</v>
      </c>
      <c r="Y19" s="181" t="str">
        <f t="shared" ca="1" si="5"/>
        <v/>
      </c>
      <c r="Z19" s="181" t="str">
        <f t="shared" ca="1" si="6"/>
        <v/>
      </c>
      <c r="AA19" s="181" t="str">
        <f t="shared" ca="1" si="7"/>
        <v/>
      </c>
      <c r="AB19" s="181" t="str">
        <f t="shared" ca="1" si="8"/>
        <v/>
      </c>
      <c r="AC19" s="181" t="str">
        <f t="shared" ca="1" si="9"/>
        <v/>
      </c>
      <c r="AD19" s="220"/>
      <c r="AE19" s="220"/>
      <c r="AF19" s="220"/>
      <c r="AG19" s="220"/>
      <c r="AH19" s="138" t="str">
        <f t="shared" ca="1" si="10"/>
        <v/>
      </c>
      <c r="AI19" s="211"/>
      <c r="AJ19" s="297"/>
      <c r="AK19" s="86"/>
      <c r="AL19" s="86"/>
      <c r="AM19" s="225"/>
      <c r="AN19" s="224"/>
      <c r="AO19" s="223"/>
      <c r="AP19" s="223"/>
      <c r="AQ19" s="225"/>
      <c r="AR19" s="224"/>
      <c r="AS19" s="223"/>
      <c r="AT19" s="223"/>
      <c r="AU19" s="225"/>
      <c r="AV19" s="333">
        <f>SUMIF('4.2.펀드 인력변경 이력'!A:A,D19,'4.2.펀드 인력변경 이력'!F:F)</f>
        <v>0</v>
      </c>
      <c r="AW19" s="225">
        <f>SUMIF('4.2.펀드 인력변경 이력'!A:A,D19,'4.2.펀드 인력변경 이력'!G:G)</f>
        <v>0</v>
      </c>
      <c r="AX19" s="334" t="str">
        <f t="shared" si="12"/>
        <v/>
      </c>
      <c r="AY19" s="48"/>
      <c r="AZ19" s="216"/>
      <c r="BA19" s="221"/>
      <c r="BB19" s="221"/>
      <c r="BC19" s="216"/>
      <c r="BD19" s="221"/>
      <c r="BE19" s="221"/>
      <c r="BF19" s="216"/>
      <c r="BG19" s="221"/>
      <c r="BH19" s="263"/>
      <c r="BI19" s="221"/>
      <c r="BJ19" s="263"/>
      <c r="BK19" s="221"/>
      <c r="BL19" s="263"/>
      <c r="BM19" s="221"/>
      <c r="BN19" s="221"/>
    </row>
    <row r="20" spans="1:66" ht="39.950000000000003" customHeight="1" x14ac:dyDescent="0.3">
      <c r="A20" s="298"/>
      <c r="B20" s="68"/>
      <c r="C20" s="241"/>
      <c r="D20" s="242"/>
      <c r="E20" s="222"/>
      <c r="F20" s="48"/>
      <c r="G20" s="43"/>
      <c r="H20" s="43"/>
      <c r="I20" s="43"/>
      <c r="J20" s="43"/>
      <c r="K20" s="43"/>
      <c r="L20" s="218"/>
      <c r="M20" s="218"/>
      <c r="N20" s="86"/>
      <c r="O20" s="223"/>
      <c r="P20" s="86"/>
      <c r="Q20" s="179" t="str">
        <f t="shared" si="0"/>
        <v/>
      </c>
      <c r="R20" s="219"/>
      <c r="S20" s="43"/>
      <c r="T20" s="43"/>
      <c r="U20" s="203" t="str">
        <f t="shared" ca="1" si="1"/>
        <v/>
      </c>
      <c r="V20" s="180" t="str">
        <f t="shared" si="11"/>
        <v/>
      </c>
      <c r="W20" s="181" t="str">
        <f t="shared" ca="1" si="3"/>
        <v/>
      </c>
      <c r="X20" s="181" t="str">
        <f t="shared" ca="1" si="4"/>
        <v>0</v>
      </c>
      <c r="Y20" s="181" t="str">
        <f t="shared" ca="1" si="5"/>
        <v/>
      </c>
      <c r="Z20" s="181" t="str">
        <f t="shared" ca="1" si="6"/>
        <v/>
      </c>
      <c r="AA20" s="181" t="str">
        <f t="shared" ca="1" si="7"/>
        <v/>
      </c>
      <c r="AB20" s="181" t="str">
        <f t="shared" ca="1" si="8"/>
        <v/>
      </c>
      <c r="AC20" s="181" t="str">
        <f t="shared" ca="1" si="9"/>
        <v/>
      </c>
      <c r="AD20" s="220"/>
      <c r="AE20" s="220"/>
      <c r="AF20" s="220"/>
      <c r="AG20" s="220"/>
      <c r="AH20" s="138" t="str">
        <f t="shared" ca="1" si="10"/>
        <v/>
      </c>
      <c r="AI20" s="211"/>
      <c r="AJ20" s="297"/>
      <c r="AK20" s="86"/>
      <c r="AL20" s="86"/>
      <c r="AM20" s="225"/>
      <c r="AN20" s="224"/>
      <c r="AO20" s="223"/>
      <c r="AP20" s="223"/>
      <c r="AQ20" s="225"/>
      <c r="AR20" s="224"/>
      <c r="AS20" s="223"/>
      <c r="AT20" s="223"/>
      <c r="AU20" s="225"/>
      <c r="AV20" s="333">
        <f>SUMIF('4.2.펀드 인력변경 이력'!A:A,D20,'4.2.펀드 인력변경 이력'!F:F)</f>
        <v>0</v>
      </c>
      <c r="AW20" s="225">
        <f>SUMIF('4.2.펀드 인력변경 이력'!A:A,D20,'4.2.펀드 인력변경 이력'!G:G)</f>
        <v>0</v>
      </c>
      <c r="AX20" s="334" t="str">
        <f t="shared" si="12"/>
        <v/>
      </c>
      <c r="AY20" s="48"/>
      <c r="AZ20" s="216"/>
      <c r="BA20" s="221"/>
      <c r="BB20" s="221"/>
      <c r="BC20" s="216"/>
      <c r="BD20" s="221"/>
      <c r="BE20" s="221"/>
      <c r="BF20" s="216"/>
      <c r="BG20" s="221"/>
      <c r="BH20" s="263"/>
      <c r="BI20" s="221"/>
      <c r="BJ20" s="263"/>
      <c r="BK20" s="221"/>
      <c r="BL20" s="263"/>
      <c r="BM20" s="221"/>
      <c r="BN20" s="221"/>
    </row>
    <row r="21" spans="1:66" ht="39.950000000000003" customHeight="1" x14ac:dyDescent="0.3">
      <c r="A21" s="298"/>
      <c r="B21" s="68"/>
      <c r="C21" s="241"/>
      <c r="D21" s="242"/>
      <c r="E21" s="222"/>
      <c r="F21" s="48"/>
      <c r="G21" s="43"/>
      <c r="H21" s="43"/>
      <c r="I21" s="43"/>
      <c r="J21" s="43"/>
      <c r="K21" s="43"/>
      <c r="L21" s="218"/>
      <c r="M21" s="218"/>
      <c r="N21" s="86"/>
      <c r="O21" s="223"/>
      <c r="P21" s="86"/>
      <c r="Q21" s="179" t="str">
        <f t="shared" si="0"/>
        <v/>
      </c>
      <c r="R21" s="219"/>
      <c r="S21" s="43"/>
      <c r="T21" s="43"/>
      <c r="U21" s="203" t="str">
        <f t="shared" ca="1" si="1"/>
        <v/>
      </c>
      <c r="V21" s="180" t="str">
        <f t="shared" si="11"/>
        <v/>
      </c>
      <c r="W21" s="181" t="str">
        <f t="shared" ca="1" si="3"/>
        <v/>
      </c>
      <c r="X21" s="181" t="str">
        <f t="shared" ca="1" si="4"/>
        <v>0</v>
      </c>
      <c r="Y21" s="181" t="str">
        <f t="shared" ca="1" si="5"/>
        <v/>
      </c>
      <c r="Z21" s="181" t="str">
        <f t="shared" ca="1" si="6"/>
        <v/>
      </c>
      <c r="AA21" s="181" t="str">
        <f t="shared" ca="1" si="7"/>
        <v/>
      </c>
      <c r="AB21" s="181" t="str">
        <f t="shared" ca="1" si="8"/>
        <v/>
      </c>
      <c r="AC21" s="181" t="str">
        <f t="shared" ca="1" si="9"/>
        <v/>
      </c>
      <c r="AD21" s="220"/>
      <c r="AE21" s="220"/>
      <c r="AF21" s="220"/>
      <c r="AG21" s="220"/>
      <c r="AH21" s="138" t="str">
        <f t="shared" ca="1" si="10"/>
        <v/>
      </c>
      <c r="AI21" s="211"/>
      <c r="AJ21" s="297"/>
      <c r="AK21" s="86"/>
      <c r="AL21" s="86"/>
      <c r="AM21" s="225"/>
      <c r="AN21" s="224"/>
      <c r="AO21" s="223"/>
      <c r="AP21" s="223"/>
      <c r="AQ21" s="225"/>
      <c r="AR21" s="224"/>
      <c r="AS21" s="223"/>
      <c r="AT21" s="223"/>
      <c r="AU21" s="225"/>
      <c r="AV21" s="333">
        <f>SUMIF('4.2.펀드 인력변경 이력'!A:A,D21,'4.2.펀드 인력변경 이력'!F:F)</f>
        <v>0</v>
      </c>
      <c r="AW21" s="225">
        <f>SUMIF('4.2.펀드 인력변경 이력'!A:A,D21,'4.2.펀드 인력변경 이력'!G:G)</f>
        <v>0</v>
      </c>
      <c r="AX21" s="334" t="str">
        <f t="shared" si="12"/>
        <v/>
      </c>
      <c r="AY21" s="48"/>
      <c r="AZ21" s="216"/>
      <c r="BA21" s="221"/>
      <c r="BB21" s="221"/>
      <c r="BC21" s="216"/>
      <c r="BD21" s="221"/>
      <c r="BE21" s="221"/>
      <c r="BF21" s="216"/>
      <c r="BG21" s="221"/>
      <c r="BH21" s="263"/>
      <c r="BI21" s="221"/>
      <c r="BJ21" s="263"/>
      <c r="BK21" s="221"/>
      <c r="BL21" s="263"/>
      <c r="BM21" s="221"/>
      <c r="BN21" s="221"/>
    </row>
    <row r="22" spans="1:66" ht="39.950000000000003" customHeight="1" x14ac:dyDescent="0.3">
      <c r="A22" s="298"/>
      <c r="B22" s="68"/>
      <c r="C22" s="241"/>
      <c r="D22" s="242"/>
      <c r="E22" s="222"/>
      <c r="F22" s="48"/>
      <c r="G22" s="43"/>
      <c r="H22" s="43"/>
      <c r="I22" s="43"/>
      <c r="J22" s="43"/>
      <c r="K22" s="43"/>
      <c r="L22" s="218"/>
      <c r="M22" s="218"/>
      <c r="N22" s="86"/>
      <c r="O22" s="223"/>
      <c r="P22" s="86"/>
      <c r="Q22" s="179" t="str">
        <f t="shared" si="0"/>
        <v/>
      </c>
      <c r="R22" s="219"/>
      <c r="S22" s="43"/>
      <c r="T22" s="43"/>
      <c r="U22" s="203" t="str">
        <f t="shared" ca="1" si="1"/>
        <v/>
      </c>
      <c r="V22" s="180" t="str">
        <f t="shared" si="11"/>
        <v/>
      </c>
      <c r="W22" s="181" t="str">
        <f t="shared" ca="1" si="3"/>
        <v/>
      </c>
      <c r="X22" s="181" t="str">
        <f t="shared" ca="1" si="4"/>
        <v>0</v>
      </c>
      <c r="Y22" s="181" t="str">
        <f t="shared" ca="1" si="5"/>
        <v/>
      </c>
      <c r="Z22" s="181" t="str">
        <f t="shared" ca="1" si="6"/>
        <v/>
      </c>
      <c r="AA22" s="181" t="str">
        <f t="shared" ca="1" si="7"/>
        <v/>
      </c>
      <c r="AB22" s="181" t="str">
        <f t="shared" ca="1" si="8"/>
        <v/>
      </c>
      <c r="AC22" s="181" t="str">
        <f t="shared" ca="1" si="9"/>
        <v/>
      </c>
      <c r="AD22" s="220"/>
      <c r="AE22" s="220"/>
      <c r="AF22" s="220"/>
      <c r="AG22" s="220"/>
      <c r="AH22" s="138" t="str">
        <f t="shared" ca="1" si="10"/>
        <v/>
      </c>
      <c r="AI22" s="211"/>
      <c r="AJ22" s="297"/>
      <c r="AK22" s="86"/>
      <c r="AL22" s="86"/>
      <c r="AM22" s="225"/>
      <c r="AN22" s="224"/>
      <c r="AO22" s="223"/>
      <c r="AP22" s="223"/>
      <c r="AQ22" s="225"/>
      <c r="AR22" s="224"/>
      <c r="AS22" s="223"/>
      <c r="AT22" s="223"/>
      <c r="AU22" s="225"/>
      <c r="AV22" s="333">
        <f>SUMIF('4.2.펀드 인력변경 이력'!A:A,D22,'4.2.펀드 인력변경 이력'!F:F)</f>
        <v>0</v>
      </c>
      <c r="AW22" s="225">
        <f>SUMIF('4.2.펀드 인력변경 이력'!A:A,D22,'4.2.펀드 인력변경 이력'!G:G)</f>
        <v>0</v>
      </c>
      <c r="AX22" s="334" t="str">
        <f t="shared" si="12"/>
        <v/>
      </c>
      <c r="AY22" s="48"/>
      <c r="AZ22" s="216"/>
      <c r="BA22" s="221"/>
      <c r="BB22" s="221"/>
      <c r="BC22" s="216"/>
      <c r="BD22" s="221"/>
      <c r="BE22" s="221"/>
      <c r="BF22" s="216"/>
      <c r="BG22" s="221"/>
      <c r="BH22" s="263"/>
      <c r="BI22" s="221"/>
      <c r="BJ22" s="263"/>
      <c r="BK22" s="221"/>
      <c r="BL22" s="263"/>
      <c r="BM22" s="221"/>
      <c r="BN22" s="221"/>
    </row>
    <row r="23" spans="1:66" ht="39.950000000000003" customHeight="1" x14ac:dyDescent="0.3">
      <c r="A23" s="298"/>
      <c r="B23" s="68"/>
      <c r="C23" s="241"/>
      <c r="D23" s="242"/>
      <c r="E23" s="222"/>
      <c r="F23" s="48"/>
      <c r="G23" s="43"/>
      <c r="H23" s="43"/>
      <c r="I23" s="43"/>
      <c r="J23" s="43"/>
      <c r="K23" s="43"/>
      <c r="L23" s="218"/>
      <c r="M23" s="218"/>
      <c r="N23" s="86"/>
      <c r="O23" s="223"/>
      <c r="P23" s="86"/>
      <c r="Q23" s="179" t="str">
        <f t="shared" si="0"/>
        <v/>
      </c>
      <c r="R23" s="219"/>
      <c r="S23" s="43"/>
      <c r="T23" s="43"/>
      <c r="U23" s="203" t="str">
        <f t="shared" ca="1" si="1"/>
        <v/>
      </c>
      <c r="V23" s="180" t="str">
        <f t="shared" si="11"/>
        <v/>
      </c>
      <c r="W23" s="181" t="str">
        <f t="shared" ca="1" si="3"/>
        <v/>
      </c>
      <c r="X23" s="181" t="str">
        <f t="shared" ca="1" si="4"/>
        <v>0</v>
      </c>
      <c r="Y23" s="181" t="str">
        <f t="shared" ca="1" si="5"/>
        <v/>
      </c>
      <c r="Z23" s="181" t="str">
        <f t="shared" ca="1" si="6"/>
        <v/>
      </c>
      <c r="AA23" s="181" t="str">
        <f t="shared" ca="1" si="7"/>
        <v/>
      </c>
      <c r="AB23" s="181" t="str">
        <f t="shared" ca="1" si="8"/>
        <v/>
      </c>
      <c r="AC23" s="181" t="str">
        <f t="shared" ca="1" si="9"/>
        <v/>
      </c>
      <c r="AD23" s="220"/>
      <c r="AE23" s="220"/>
      <c r="AF23" s="220"/>
      <c r="AG23" s="220"/>
      <c r="AH23" s="138" t="str">
        <f t="shared" ca="1" si="10"/>
        <v/>
      </c>
      <c r="AI23" s="211"/>
      <c r="AJ23" s="297"/>
      <c r="AK23" s="86"/>
      <c r="AL23" s="86"/>
      <c r="AM23" s="225"/>
      <c r="AN23" s="224"/>
      <c r="AO23" s="223"/>
      <c r="AP23" s="223"/>
      <c r="AQ23" s="225"/>
      <c r="AR23" s="224"/>
      <c r="AS23" s="223"/>
      <c r="AT23" s="223"/>
      <c r="AU23" s="225"/>
      <c r="AV23" s="333">
        <f>SUMIF('4.2.펀드 인력변경 이력'!A:A,D23,'4.2.펀드 인력변경 이력'!F:F)</f>
        <v>0</v>
      </c>
      <c r="AW23" s="225">
        <f>SUMIF('4.2.펀드 인력변경 이력'!A:A,D23,'4.2.펀드 인력변경 이력'!G:G)</f>
        <v>0</v>
      </c>
      <c r="AX23" s="334" t="str">
        <f t="shared" si="12"/>
        <v/>
      </c>
      <c r="AY23" s="48"/>
      <c r="AZ23" s="216"/>
      <c r="BA23" s="221"/>
      <c r="BB23" s="221"/>
      <c r="BC23" s="216"/>
      <c r="BD23" s="221"/>
      <c r="BE23" s="221"/>
      <c r="BF23" s="216"/>
      <c r="BG23" s="221"/>
      <c r="BH23" s="263"/>
      <c r="BI23" s="221"/>
      <c r="BJ23" s="263"/>
      <c r="BK23" s="221"/>
      <c r="BL23" s="263"/>
      <c r="BM23" s="221"/>
      <c r="BN23" s="221"/>
    </row>
    <row r="24" spans="1:66" ht="39.950000000000003" customHeight="1" x14ac:dyDescent="0.3">
      <c r="A24" s="298"/>
      <c r="B24" s="68"/>
      <c r="C24" s="241"/>
      <c r="D24" s="242"/>
      <c r="E24" s="222"/>
      <c r="F24" s="48"/>
      <c r="G24" s="43"/>
      <c r="H24" s="43"/>
      <c r="I24" s="43"/>
      <c r="J24" s="43"/>
      <c r="K24" s="43"/>
      <c r="L24" s="218"/>
      <c r="M24" s="218"/>
      <c r="N24" s="86"/>
      <c r="O24" s="223"/>
      <c r="P24" s="86"/>
      <c r="Q24" s="179" t="str">
        <f t="shared" si="0"/>
        <v/>
      </c>
      <c r="R24" s="219"/>
      <c r="S24" s="43"/>
      <c r="T24" s="43"/>
      <c r="U24" s="203" t="str">
        <f t="shared" ca="1" si="1"/>
        <v/>
      </c>
      <c r="V24" s="180" t="str">
        <f t="shared" si="11"/>
        <v/>
      </c>
      <c r="W24" s="181" t="str">
        <f t="shared" ca="1" si="3"/>
        <v/>
      </c>
      <c r="X24" s="181" t="str">
        <f t="shared" ca="1" si="4"/>
        <v>0</v>
      </c>
      <c r="Y24" s="181" t="str">
        <f t="shared" ca="1" si="5"/>
        <v/>
      </c>
      <c r="Z24" s="181" t="str">
        <f t="shared" ca="1" si="6"/>
        <v/>
      </c>
      <c r="AA24" s="181" t="str">
        <f t="shared" ca="1" si="7"/>
        <v/>
      </c>
      <c r="AB24" s="181" t="str">
        <f t="shared" ca="1" si="8"/>
        <v/>
      </c>
      <c r="AC24" s="181" t="str">
        <f t="shared" ca="1" si="9"/>
        <v/>
      </c>
      <c r="AD24" s="220"/>
      <c r="AE24" s="220"/>
      <c r="AF24" s="220"/>
      <c r="AG24" s="220"/>
      <c r="AH24" s="138" t="str">
        <f t="shared" ca="1" si="10"/>
        <v/>
      </c>
      <c r="AI24" s="211"/>
      <c r="AJ24" s="297"/>
      <c r="AK24" s="86"/>
      <c r="AL24" s="86"/>
      <c r="AM24" s="225"/>
      <c r="AN24" s="224"/>
      <c r="AO24" s="223"/>
      <c r="AP24" s="223"/>
      <c r="AQ24" s="225"/>
      <c r="AR24" s="224"/>
      <c r="AS24" s="223"/>
      <c r="AT24" s="223"/>
      <c r="AU24" s="225"/>
      <c r="AV24" s="333">
        <f>SUMIF('4.2.펀드 인력변경 이력'!A:A,D24,'4.2.펀드 인력변경 이력'!F:F)</f>
        <v>0</v>
      </c>
      <c r="AW24" s="225">
        <f>SUMIF('4.2.펀드 인력변경 이력'!A:A,D24,'4.2.펀드 인력변경 이력'!G:G)</f>
        <v>0</v>
      </c>
      <c r="AX24" s="334" t="str">
        <f t="shared" si="12"/>
        <v/>
      </c>
      <c r="AY24" s="48"/>
      <c r="AZ24" s="216"/>
      <c r="BA24" s="221"/>
      <c r="BB24" s="221"/>
      <c r="BC24" s="216"/>
      <c r="BD24" s="221"/>
      <c r="BE24" s="221"/>
      <c r="BF24" s="216"/>
      <c r="BG24" s="221"/>
      <c r="BH24" s="263"/>
      <c r="BI24" s="221"/>
      <c r="BJ24" s="263"/>
      <c r="BK24" s="221"/>
      <c r="BL24" s="263"/>
      <c r="BM24" s="221"/>
      <c r="BN24" s="221"/>
    </row>
    <row r="25" spans="1:66" ht="39.950000000000003" customHeight="1" x14ac:dyDescent="0.3">
      <c r="A25" s="298"/>
      <c r="B25" s="68"/>
      <c r="C25" s="241"/>
      <c r="D25" s="242"/>
      <c r="E25" s="222"/>
      <c r="F25" s="48"/>
      <c r="G25" s="43"/>
      <c r="H25" s="43"/>
      <c r="I25" s="43"/>
      <c r="J25" s="43"/>
      <c r="K25" s="43"/>
      <c r="L25" s="218"/>
      <c r="M25" s="218"/>
      <c r="N25" s="86"/>
      <c r="O25" s="223"/>
      <c r="P25" s="86"/>
      <c r="Q25" s="179" t="str">
        <f t="shared" si="0"/>
        <v/>
      </c>
      <c r="R25" s="219"/>
      <c r="S25" s="43"/>
      <c r="T25" s="43"/>
      <c r="U25" s="203" t="str">
        <f t="shared" ca="1" si="1"/>
        <v/>
      </c>
      <c r="V25" s="180" t="str">
        <f t="shared" si="11"/>
        <v/>
      </c>
      <c r="W25" s="181" t="str">
        <f t="shared" ca="1" si="3"/>
        <v/>
      </c>
      <c r="X25" s="181" t="str">
        <f t="shared" ca="1" si="4"/>
        <v>0</v>
      </c>
      <c r="Y25" s="181" t="str">
        <f t="shared" ca="1" si="5"/>
        <v/>
      </c>
      <c r="Z25" s="181" t="str">
        <f t="shared" ca="1" si="6"/>
        <v/>
      </c>
      <c r="AA25" s="181" t="str">
        <f t="shared" ca="1" si="7"/>
        <v/>
      </c>
      <c r="AB25" s="181" t="str">
        <f t="shared" ca="1" si="8"/>
        <v/>
      </c>
      <c r="AC25" s="181" t="str">
        <f t="shared" ca="1" si="9"/>
        <v/>
      </c>
      <c r="AD25" s="220"/>
      <c r="AE25" s="220"/>
      <c r="AF25" s="220"/>
      <c r="AG25" s="220"/>
      <c r="AH25" s="138" t="str">
        <f t="shared" ca="1" si="10"/>
        <v/>
      </c>
      <c r="AI25" s="211"/>
      <c r="AJ25" s="297"/>
      <c r="AK25" s="86"/>
      <c r="AL25" s="86"/>
      <c r="AM25" s="225"/>
      <c r="AN25" s="224"/>
      <c r="AO25" s="223"/>
      <c r="AP25" s="223"/>
      <c r="AQ25" s="225"/>
      <c r="AR25" s="224"/>
      <c r="AS25" s="223"/>
      <c r="AT25" s="223"/>
      <c r="AU25" s="225"/>
      <c r="AV25" s="333">
        <f>SUMIF('4.2.펀드 인력변경 이력'!A:A,D25,'4.2.펀드 인력변경 이력'!F:F)</f>
        <v>0</v>
      </c>
      <c r="AW25" s="225">
        <f>SUMIF('4.2.펀드 인력변경 이력'!A:A,D25,'4.2.펀드 인력변경 이력'!G:G)</f>
        <v>0</v>
      </c>
      <c r="AX25" s="334" t="str">
        <f t="shared" si="12"/>
        <v/>
      </c>
      <c r="AY25" s="48"/>
      <c r="AZ25" s="216"/>
      <c r="BA25" s="221"/>
      <c r="BB25" s="221"/>
      <c r="BC25" s="216"/>
      <c r="BD25" s="221"/>
      <c r="BE25" s="221"/>
      <c r="BF25" s="216"/>
      <c r="BG25" s="221"/>
      <c r="BH25" s="263"/>
      <c r="BI25" s="221"/>
      <c r="BJ25" s="263"/>
      <c r="BK25" s="221"/>
      <c r="BL25" s="263"/>
      <c r="BM25" s="221"/>
      <c r="BN25" s="221"/>
    </row>
    <row r="26" spans="1:66" ht="39.950000000000003" customHeight="1" x14ac:dyDescent="0.3">
      <c r="A26" s="298"/>
      <c r="B26" s="68"/>
      <c r="C26" s="241"/>
      <c r="D26" s="242"/>
      <c r="E26" s="222"/>
      <c r="F26" s="48"/>
      <c r="G26" s="43"/>
      <c r="H26" s="43"/>
      <c r="I26" s="43"/>
      <c r="J26" s="43"/>
      <c r="K26" s="43"/>
      <c r="L26" s="218"/>
      <c r="M26" s="218"/>
      <c r="N26" s="86"/>
      <c r="O26" s="223"/>
      <c r="P26" s="86"/>
      <c r="Q26" s="179" t="str">
        <f t="shared" si="0"/>
        <v/>
      </c>
      <c r="R26" s="219"/>
      <c r="S26" s="43"/>
      <c r="T26" s="43"/>
      <c r="U26" s="203" t="str">
        <f t="shared" ca="1" si="1"/>
        <v/>
      </c>
      <c r="V26" s="180" t="str">
        <f t="shared" si="11"/>
        <v/>
      </c>
      <c r="W26" s="181" t="str">
        <f t="shared" ca="1" si="3"/>
        <v/>
      </c>
      <c r="X26" s="181" t="str">
        <f t="shared" ca="1" si="4"/>
        <v>0</v>
      </c>
      <c r="Y26" s="181" t="str">
        <f t="shared" ca="1" si="5"/>
        <v/>
      </c>
      <c r="Z26" s="181" t="str">
        <f t="shared" ca="1" si="6"/>
        <v/>
      </c>
      <c r="AA26" s="181" t="str">
        <f t="shared" ca="1" si="7"/>
        <v/>
      </c>
      <c r="AB26" s="181" t="str">
        <f t="shared" ca="1" si="8"/>
        <v/>
      </c>
      <c r="AC26" s="181" t="str">
        <f t="shared" ca="1" si="9"/>
        <v/>
      </c>
      <c r="AD26" s="220"/>
      <c r="AE26" s="220"/>
      <c r="AF26" s="220"/>
      <c r="AG26" s="220"/>
      <c r="AH26" s="138" t="str">
        <f t="shared" ca="1" si="10"/>
        <v/>
      </c>
      <c r="AI26" s="211"/>
      <c r="AJ26" s="297"/>
      <c r="AK26" s="86"/>
      <c r="AL26" s="86"/>
      <c r="AM26" s="225"/>
      <c r="AN26" s="224"/>
      <c r="AO26" s="223"/>
      <c r="AP26" s="223"/>
      <c r="AQ26" s="225"/>
      <c r="AR26" s="224"/>
      <c r="AS26" s="223"/>
      <c r="AT26" s="223"/>
      <c r="AU26" s="225"/>
      <c r="AV26" s="333">
        <f>SUMIF('4.2.펀드 인력변경 이력'!A:A,D26,'4.2.펀드 인력변경 이력'!F:F)</f>
        <v>0</v>
      </c>
      <c r="AW26" s="225">
        <f>SUMIF('4.2.펀드 인력변경 이력'!A:A,D26,'4.2.펀드 인력변경 이력'!G:G)</f>
        <v>0</v>
      </c>
      <c r="AX26" s="334" t="str">
        <f t="shared" si="12"/>
        <v/>
      </c>
      <c r="AY26" s="48"/>
      <c r="AZ26" s="216"/>
      <c r="BA26" s="221"/>
      <c r="BB26" s="221"/>
      <c r="BC26" s="216"/>
      <c r="BD26" s="221"/>
      <c r="BE26" s="221"/>
      <c r="BF26" s="216"/>
      <c r="BG26" s="221"/>
      <c r="BH26" s="263"/>
      <c r="BI26" s="221"/>
      <c r="BJ26" s="263"/>
      <c r="BK26" s="221"/>
      <c r="BL26" s="263"/>
      <c r="BM26" s="221"/>
      <c r="BN26" s="221"/>
    </row>
    <row r="27" spans="1:66" ht="39.950000000000003" customHeight="1" x14ac:dyDescent="0.3">
      <c r="A27" s="298"/>
      <c r="B27" s="68"/>
      <c r="C27" s="241"/>
      <c r="D27" s="242"/>
      <c r="E27" s="222"/>
      <c r="F27" s="48"/>
      <c r="G27" s="43"/>
      <c r="H27" s="43"/>
      <c r="I27" s="43"/>
      <c r="J27" s="43"/>
      <c r="K27" s="43"/>
      <c r="L27" s="218"/>
      <c r="M27" s="218"/>
      <c r="N27" s="86"/>
      <c r="O27" s="223"/>
      <c r="P27" s="86"/>
      <c r="Q27" s="179" t="str">
        <f t="shared" si="0"/>
        <v/>
      </c>
      <c r="R27" s="219"/>
      <c r="S27" s="43"/>
      <c r="T27" s="43"/>
      <c r="U27" s="203" t="str">
        <f t="shared" ca="1" si="1"/>
        <v/>
      </c>
      <c r="V27" s="180" t="str">
        <f t="shared" si="11"/>
        <v/>
      </c>
      <c r="W27" s="181" t="str">
        <f t="shared" ca="1" si="3"/>
        <v/>
      </c>
      <c r="X27" s="181" t="str">
        <f t="shared" ca="1" si="4"/>
        <v>0</v>
      </c>
      <c r="Y27" s="181" t="str">
        <f t="shared" ca="1" si="5"/>
        <v/>
      </c>
      <c r="Z27" s="181" t="str">
        <f t="shared" ca="1" si="6"/>
        <v/>
      </c>
      <c r="AA27" s="181" t="str">
        <f t="shared" ca="1" si="7"/>
        <v/>
      </c>
      <c r="AB27" s="181" t="str">
        <f t="shared" ca="1" si="8"/>
        <v/>
      </c>
      <c r="AC27" s="181" t="str">
        <f t="shared" ca="1" si="9"/>
        <v/>
      </c>
      <c r="AD27" s="220"/>
      <c r="AE27" s="220"/>
      <c r="AF27" s="220"/>
      <c r="AG27" s="220"/>
      <c r="AH27" s="138" t="str">
        <f t="shared" ca="1" si="10"/>
        <v/>
      </c>
      <c r="AI27" s="211"/>
      <c r="AJ27" s="297"/>
      <c r="AK27" s="86"/>
      <c r="AL27" s="86"/>
      <c r="AM27" s="225"/>
      <c r="AN27" s="224"/>
      <c r="AO27" s="223"/>
      <c r="AP27" s="223"/>
      <c r="AQ27" s="225"/>
      <c r="AR27" s="224"/>
      <c r="AS27" s="223"/>
      <c r="AT27" s="223"/>
      <c r="AU27" s="225"/>
      <c r="AV27" s="333">
        <f>SUMIF('4.2.펀드 인력변경 이력'!A:A,D27,'4.2.펀드 인력변경 이력'!F:F)</f>
        <v>0</v>
      </c>
      <c r="AW27" s="225">
        <f>SUMIF('4.2.펀드 인력변경 이력'!A:A,D27,'4.2.펀드 인력변경 이력'!G:G)</f>
        <v>0</v>
      </c>
      <c r="AX27" s="334" t="str">
        <f t="shared" si="12"/>
        <v/>
      </c>
      <c r="AY27" s="48"/>
      <c r="AZ27" s="216"/>
      <c r="BA27" s="221"/>
      <c r="BB27" s="221"/>
      <c r="BC27" s="216"/>
      <c r="BD27" s="221"/>
      <c r="BE27" s="221"/>
      <c r="BF27" s="216"/>
      <c r="BG27" s="221"/>
      <c r="BH27" s="263"/>
      <c r="BI27" s="221"/>
      <c r="BJ27" s="263"/>
      <c r="BK27" s="221"/>
      <c r="BL27" s="263"/>
      <c r="BM27" s="221"/>
      <c r="BN27" s="221"/>
    </row>
    <row r="28" spans="1:66" ht="39.950000000000003" customHeight="1" x14ac:dyDescent="0.3">
      <c r="A28" s="298"/>
      <c r="B28" s="68"/>
      <c r="C28" s="241"/>
      <c r="D28" s="242"/>
      <c r="E28" s="222"/>
      <c r="F28" s="48"/>
      <c r="G28" s="43"/>
      <c r="H28" s="43"/>
      <c r="I28" s="43"/>
      <c r="J28" s="43"/>
      <c r="K28" s="43"/>
      <c r="L28" s="218"/>
      <c r="M28" s="218"/>
      <c r="N28" s="86"/>
      <c r="O28" s="223"/>
      <c r="P28" s="86"/>
      <c r="Q28" s="179" t="str">
        <f t="shared" si="0"/>
        <v/>
      </c>
      <c r="R28" s="219"/>
      <c r="S28" s="43"/>
      <c r="T28" s="43"/>
      <c r="U28" s="203" t="str">
        <f t="shared" ca="1" si="1"/>
        <v/>
      </c>
      <c r="V28" s="180" t="str">
        <f t="shared" si="11"/>
        <v/>
      </c>
      <c r="W28" s="181" t="str">
        <f t="shared" ca="1" si="3"/>
        <v/>
      </c>
      <c r="X28" s="181" t="str">
        <f t="shared" ca="1" si="4"/>
        <v>0</v>
      </c>
      <c r="Y28" s="181" t="str">
        <f t="shared" ca="1" si="5"/>
        <v/>
      </c>
      <c r="Z28" s="181" t="str">
        <f t="shared" ca="1" si="6"/>
        <v/>
      </c>
      <c r="AA28" s="181" t="str">
        <f t="shared" ca="1" si="7"/>
        <v/>
      </c>
      <c r="AB28" s="181" t="str">
        <f t="shared" ca="1" si="8"/>
        <v/>
      </c>
      <c r="AC28" s="181" t="str">
        <f t="shared" ca="1" si="9"/>
        <v/>
      </c>
      <c r="AD28" s="220"/>
      <c r="AE28" s="220"/>
      <c r="AF28" s="220"/>
      <c r="AG28" s="220"/>
      <c r="AH28" s="138" t="str">
        <f t="shared" ca="1" si="10"/>
        <v/>
      </c>
      <c r="AI28" s="211"/>
      <c r="AJ28" s="297"/>
      <c r="AK28" s="86"/>
      <c r="AL28" s="86"/>
      <c r="AM28" s="225"/>
      <c r="AN28" s="224"/>
      <c r="AO28" s="223"/>
      <c r="AP28" s="223"/>
      <c r="AQ28" s="225"/>
      <c r="AR28" s="224"/>
      <c r="AS28" s="223"/>
      <c r="AT28" s="223"/>
      <c r="AU28" s="225"/>
      <c r="AV28" s="333">
        <f>SUMIF('4.2.펀드 인력변경 이력'!A:A,D28,'4.2.펀드 인력변경 이력'!F:F)</f>
        <v>0</v>
      </c>
      <c r="AW28" s="225">
        <f>SUMIF('4.2.펀드 인력변경 이력'!A:A,D28,'4.2.펀드 인력변경 이력'!G:G)</f>
        <v>0</v>
      </c>
      <c r="AX28" s="334" t="str">
        <f t="shared" si="12"/>
        <v/>
      </c>
      <c r="AY28" s="48"/>
      <c r="AZ28" s="216"/>
      <c r="BA28" s="221"/>
      <c r="BB28" s="221"/>
      <c r="BC28" s="216"/>
      <c r="BD28" s="221"/>
      <c r="BE28" s="221"/>
      <c r="BF28" s="216"/>
      <c r="BG28" s="221"/>
      <c r="BH28" s="263"/>
      <c r="BI28" s="221"/>
      <c r="BJ28" s="263"/>
      <c r="BK28" s="221"/>
      <c r="BL28" s="263"/>
      <c r="BM28" s="221"/>
      <c r="BN28" s="221"/>
    </row>
    <row r="29" spans="1:66" ht="39.950000000000003" customHeight="1" x14ac:dyDescent="0.3">
      <c r="A29" s="298"/>
      <c r="B29" s="68"/>
      <c r="C29" s="241"/>
      <c r="D29" s="242"/>
      <c r="E29" s="222"/>
      <c r="F29" s="48"/>
      <c r="G29" s="43"/>
      <c r="H29" s="43"/>
      <c r="I29" s="43"/>
      <c r="J29" s="43"/>
      <c r="K29" s="43"/>
      <c r="L29" s="218"/>
      <c r="M29" s="218"/>
      <c r="N29" s="86"/>
      <c r="O29" s="223"/>
      <c r="P29" s="86"/>
      <c r="Q29" s="179" t="str">
        <f t="shared" si="0"/>
        <v/>
      </c>
      <c r="R29" s="219"/>
      <c r="S29" s="43"/>
      <c r="T29" s="43"/>
      <c r="U29" s="203" t="str">
        <f t="shared" ca="1" si="1"/>
        <v/>
      </c>
      <c r="V29" s="180" t="str">
        <f t="shared" si="11"/>
        <v/>
      </c>
      <c r="W29" s="181" t="str">
        <f t="shared" ca="1" si="3"/>
        <v/>
      </c>
      <c r="X29" s="181" t="str">
        <f t="shared" ca="1" si="4"/>
        <v>0</v>
      </c>
      <c r="Y29" s="181" t="str">
        <f t="shared" ca="1" si="5"/>
        <v/>
      </c>
      <c r="Z29" s="181" t="str">
        <f t="shared" ca="1" si="6"/>
        <v/>
      </c>
      <c r="AA29" s="181" t="str">
        <f t="shared" ca="1" si="7"/>
        <v/>
      </c>
      <c r="AB29" s="181" t="str">
        <f t="shared" ca="1" si="8"/>
        <v/>
      </c>
      <c r="AC29" s="181" t="str">
        <f t="shared" ca="1" si="9"/>
        <v/>
      </c>
      <c r="AD29" s="220"/>
      <c r="AE29" s="220"/>
      <c r="AF29" s="220"/>
      <c r="AG29" s="220"/>
      <c r="AH29" s="138" t="str">
        <f t="shared" ca="1" si="10"/>
        <v/>
      </c>
      <c r="AI29" s="211"/>
      <c r="AJ29" s="297"/>
      <c r="AK29" s="86"/>
      <c r="AL29" s="86"/>
      <c r="AM29" s="225"/>
      <c r="AN29" s="224"/>
      <c r="AO29" s="223"/>
      <c r="AP29" s="223"/>
      <c r="AQ29" s="225"/>
      <c r="AR29" s="224"/>
      <c r="AS29" s="223"/>
      <c r="AT29" s="223"/>
      <c r="AU29" s="225"/>
      <c r="AV29" s="333">
        <f>SUMIF('4.2.펀드 인력변경 이력'!A:A,D29,'4.2.펀드 인력변경 이력'!F:F)</f>
        <v>0</v>
      </c>
      <c r="AW29" s="225">
        <f>SUMIF('4.2.펀드 인력변경 이력'!A:A,D29,'4.2.펀드 인력변경 이력'!G:G)</f>
        <v>0</v>
      </c>
      <c r="AX29" s="334" t="str">
        <f t="shared" si="12"/>
        <v/>
      </c>
      <c r="AY29" s="48"/>
      <c r="AZ29" s="216"/>
      <c r="BA29" s="221"/>
      <c r="BB29" s="221"/>
      <c r="BC29" s="216"/>
      <c r="BD29" s="221"/>
      <c r="BE29" s="221"/>
      <c r="BF29" s="216"/>
      <c r="BG29" s="221"/>
      <c r="BH29" s="263"/>
      <c r="BI29" s="221"/>
      <c r="BJ29" s="263"/>
      <c r="BK29" s="221"/>
      <c r="BL29" s="263"/>
      <c r="BM29" s="221"/>
      <c r="BN29" s="221"/>
    </row>
    <row r="30" spans="1:66" ht="39.950000000000003" customHeight="1" x14ac:dyDescent="0.3">
      <c r="A30" s="298"/>
      <c r="B30" s="68"/>
      <c r="C30" s="241"/>
      <c r="D30" s="242"/>
      <c r="E30" s="222"/>
      <c r="F30" s="48"/>
      <c r="G30" s="43"/>
      <c r="H30" s="43"/>
      <c r="I30" s="43"/>
      <c r="J30" s="43"/>
      <c r="K30" s="43"/>
      <c r="L30" s="218"/>
      <c r="M30" s="218"/>
      <c r="N30" s="86"/>
      <c r="O30" s="223"/>
      <c r="P30" s="86"/>
      <c r="Q30" s="179" t="str">
        <f t="shared" si="0"/>
        <v/>
      </c>
      <c r="R30" s="219"/>
      <c r="S30" s="43"/>
      <c r="T30" s="43"/>
      <c r="U30" s="203" t="str">
        <f t="shared" ca="1" si="1"/>
        <v/>
      </c>
      <c r="V30" s="180" t="str">
        <f t="shared" si="11"/>
        <v/>
      </c>
      <c r="W30" s="181" t="str">
        <f t="shared" ca="1" si="3"/>
        <v/>
      </c>
      <c r="X30" s="181" t="str">
        <f t="shared" ca="1" si="4"/>
        <v>0</v>
      </c>
      <c r="Y30" s="181" t="str">
        <f t="shared" ca="1" si="5"/>
        <v/>
      </c>
      <c r="Z30" s="181" t="str">
        <f t="shared" ca="1" si="6"/>
        <v/>
      </c>
      <c r="AA30" s="181" t="str">
        <f t="shared" ca="1" si="7"/>
        <v/>
      </c>
      <c r="AB30" s="181" t="str">
        <f t="shared" ca="1" si="8"/>
        <v/>
      </c>
      <c r="AC30" s="181" t="str">
        <f t="shared" ca="1" si="9"/>
        <v/>
      </c>
      <c r="AD30" s="220"/>
      <c r="AE30" s="220"/>
      <c r="AF30" s="220"/>
      <c r="AG30" s="220"/>
      <c r="AH30" s="138" t="str">
        <f t="shared" ca="1" si="10"/>
        <v/>
      </c>
      <c r="AI30" s="211"/>
      <c r="AJ30" s="297"/>
      <c r="AK30" s="86"/>
      <c r="AL30" s="86"/>
      <c r="AM30" s="225"/>
      <c r="AN30" s="224"/>
      <c r="AO30" s="223"/>
      <c r="AP30" s="223"/>
      <c r="AQ30" s="225"/>
      <c r="AR30" s="224"/>
      <c r="AS30" s="223"/>
      <c r="AT30" s="223"/>
      <c r="AU30" s="225"/>
      <c r="AV30" s="333">
        <f>SUMIF('4.2.펀드 인력변경 이력'!A:A,D30,'4.2.펀드 인력변경 이력'!F:F)</f>
        <v>0</v>
      </c>
      <c r="AW30" s="225">
        <f>SUMIF('4.2.펀드 인력변경 이력'!A:A,D30,'4.2.펀드 인력변경 이력'!G:G)</f>
        <v>0</v>
      </c>
      <c r="AX30" s="334" t="str">
        <f t="shared" si="12"/>
        <v/>
      </c>
      <c r="AY30" s="48"/>
      <c r="AZ30" s="216"/>
      <c r="BA30" s="221"/>
      <c r="BB30" s="221"/>
      <c r="BC30" s="216"/>
      <c r="BD30" s="221"/>
      <c r="BE30" s="221"/>
      <c r="BF30" s="216"/>
      <c r="BG30" s="221"/>
      <c r="BH30" s="263"/>
      <c r="BI30" s="221"/>
      <c r="BJ30" s="263"/>
      <c r="BK30" s="221"/>
      <c r="BL30" s="263"/>
      <c r="BM30" s="221"/>
      <c r="BN30" s="221"/>
    </row>
    <row r="31" spans="1:66" ht="39.950000000000003" customHeight="1" x14ac:dyDescent="0.3">
      <c r="A31" s="298"/>
      <c r="B31" s="68"/>
      <c r="C31" s="241"/>
      <c r="D31" s="242"/>
      <c r="E31" s="222"/>
      <c r="F31" s="48"/>
      <c r="G31" s="43"/>
      <c r="H31" s="43"/>
      <c r="I31" s="43"/>
      <c r="J31" s="43"/>
      <c r="K31" s="43"/>
      <c r="L31" s="218"/>
      <c r="M31" s="218"/>
      <c r="N31" s="86"/>
      <c r="O31" s="223"/>
      <c r="P31" s="86"/>
      <c r="Q31" s="179" t="str">
        <f t="shared" si="0"/>
        <v/>
      </c>
      <c r="R31" s="219"/>
      <c r="S31" s="43"/>
      <c r="T31" s="43"/>
      <c r="U31" s="203" t="str">
        <f t="shared" ca="1" si="1"/>
        <v/>
      </c>
      <c r="V31" s="180" t="str">
        <f t="shared" si="11"/>
        <v/>
      </c>
      <c r="W31" s="181" t="str">
        <f t="shared" ca="1" si="3"/>
        <v/>
      </c>
      <c r="X31" s="181" t="str">
        <f t="shared" ca="1" si="4"/>
        <v>0</v>
      </c>
      <c r="Y31" s="181" t="str">
        <f t="shared" ca="1" si="5"/>
        <v/>
      </c>
      <c r="Z31" s="181" t="str">
        <f t="shared" ca="1" si="6"/>
        <v/>
      </c>
      <c r="AA31" s="181" t="str">
        <f t="shared" ca="1" si="7"/>
        <v/>
      </c>
      <c r="AB31" s="181" t="str">
        <f t="shared" ca="1" si="8"/>
        <v/>
      </c>
      <c r="AC31" s="181" t="str">
        <f t="shared" ca="1" si="9"/>
        <v/>
      </c>
      <c r="AD31" s="220"/>
      <c r="AE31" s="220"/>
      <c r="AF31" s="220"/>
      <c r="AG31" s="220"/>
      <c r="AH31" s="138" t="str">
        <f t="shared" ca="1" si="10"/>
        <v/>
      </c>
      <c r="AI31" s="211"/>
      <c r="AJ31" s="297"/>
      <c r="AK31" s="86"/>
      <c r="AL31" s="86"/>
      <c r="AM31" s="225"/>
      <c r="AN31" s="224"/>
      <c r="AO31" s="223"/>
      <c r="AP31" s="223"/>
      <c r="AQ31" s="225"/>
      <c r="AR31" s="224"/>
      <c r="AS31" s="223"/>
      <c r="AT31" s="223"/>
      <c r="AU31" s="225"/>
      <c r="AV31" s="333">
        <f>SUMIF('4.2.펀드 인력변경 이력'!A:A,D31,'4.2.펀드 인력변경 이력'!F:F)</f>
        <v>0</v>
      </c>
      <c r="AW31" s="225">
        <f>SUMIF('4.2.펀드 인력변경 이력'!A:A,D31,'4.2.펀드 인력변경 이력'!G:G)</f>
        <v>0</v>
      </c>
      <c r="AX31" s="334" t="str">
        <f t="shared" si="12"/>
        <v/>
      </c>
      <c r="AY31" s="48"/>
      <c r="AZ31" s="216"/>
      <c r="BA31" s="221"/>
      <c r="BB31" s="221"/>
      <c r="BC31" s="216"/>
      <c r="BD31" s="221"/>
      <c r="BE31" s="221"/>
      <c r="BF31" s="216"/>
      <c r="BG31" s="221"/>
      <c r="BH31" s="263"/>
      <c r="BI31" s="221"/>
      <c r="BJ31" s="263"/>
      <c r="BK31" s="221"/>
      <c r="BL31" s="263"/>
      <c r="BM31" s="221"/>
      <c r="BN31" s="221"/>
    </row>
    <row r="32" spans="1:66" ht="39.950000000000003" customHeight="1" x14ac:dyDescent="0.3">
      <c r="A32" s="298"/>
      <c r="B32" s="68"/>
      <c r="C32" s="241"/>
      <c r="D32" s="242"/>
      <c r="E32" s="222"/>
      <c r="F32" s="48"/>
      <c r="G32" s="43"/>
      <c r="H32" s="43"/>
      <c r="I32" s="43"/>
      <c r="J32" s="43"/>
      <c r="K32" s="43"/>
      <c r="L32" s="218"/>
      <c r="M32" s="218"/>
      <c r="N32" s="86"/>
      <c r="O32" s="223"/>
      <c r="P32" s="86"/>
      <c r="Q32" s="179" t="str">
        <f t="shared" si="0"/>
        <v/>
      </c>
      <c r="R32" s="219"/>
      <c r="S32" s="43"/>
      <c r="T32" s="43"/>
      <c r="U32" s="203" t="str">
        <f t="shared" ca="1" si="1"/>
        <v/>
      </c>
      <c r="V32" s="180" t="str">
        <f t="shared" si="11"/>
        <v/>
      </c>
      <c r="W32" s="181" t="str">
        <f t="shared" ca="1" si="3"/>
        <v/>
      </c>
      <c r="X32" s="181" t="str">
        <f t="shared" ca="1" si="4"/>
        <v>0</v>
      </c>
      <c r="Y32" s="181" t="str">
        <f t="shared" ca="1" si="5"/>
        <v/>
      </c>
      <c r="Z32" s="181" t="str">
        <f t="shared" ca="1" si="6"/>
        <v/>
      </c>
      <c r="AA32" s="181" t="str">
        <f t="shared" ca="1" si="7"/>
        <v/>
      </c>
      <c r="AB32" s="181" t="str">
        <f t="shared" ca="1" si="8"/>
        <v/>
      </c>
      <c r="AC32" s="181" t="str">
        <f t="shared" ca="1" si="9"/>
        <v/>
      </c>
      <c r="AD32" s="220"/>
      <c r="AE32" s="220"/>
      <c r="AF32" s="220"/>
      <c r="AG32" s="220"/>
      <c r="AH32" s="138" t="str">
        <f t="shared" ca="1" si="10"/>
        <v/>
      </c>
      <c r="AI32" s="211"/>
      <c r="AJ32" s="297"/>
      <c r="AK32" s="86"/>
      <c r="AL32" s="86"/>
      <c r="AM32" s="225"/>
      <c r="AN32" s="224"/>
      <c r="AO32" s="223"/>
      <c r="AP32" s="223"/>
      <c r="AQ32" s="225"/>
      <c r="AR32" s="224"/>
      <c r="AS32" s="223"/>
      <c r="AT32" s="223"/>
      <c r="AU32" s="225"/>
      <c r="AV32" s="333">
        <f>SUMIF('4.2.펀드 인력변경 이력'!A:A,D32,'4.2.펀드 인력변경 이력'!F:F)</f>
        <v>0</v>
      </c>
      <c r="AW32" s="225">
        <f>SUMIF('4.2.펀드 인력변경 이력'!A:A,D32,'4.2.펀드 인력변경 이력'!G:G)</f>
        <v>0</v>
      </c>
      <c r="AX32" s="334" t="str">
        <f t="shared" si="12"/>
        <v/>
      </c>
      <c r="AY32" s="48"/>
      <c r="AZ32" s="216"/>
      <c r="BA32" s="221"/>
      <c r="BB32" s="221"/>
      <c r="BC32" s="216"/>
      <c r="BD32" s="221"/>
      <c r="BE32" s="221"/>
      <c r="BF32" s="216"/>
      <c r="BG32" s="221"/>
      <c r="BH32" s="263"/>
      <c r="BI32" s="221"/>
      <c r="BJ32" s="263"/>
      <c r="BK32" s="221"/>
      <c r="BL32" s="263"/>
      <c r="BM32" s="221"/>
      <c r="BN32" s="221"/>
    </row>
    <row r="33" spans="1:66" ht="39.950000000000003" customHeight="1" x14ac:dyDescent="0.3">
      <c r="A33" s="298"/>
      <c r="B33" s="68"/>
      <c r="C33" s="241"/>
      <c r="D33" s="242"/>
      <c r="E33" s="222"/>
      <c r="F33" s="48"/>
      <c r="G33" s="43"/>
      <c r="H33" s="43"/>
      <c r="I33" s="43"/>
      <c r="J33" s="43"/>
      <c r="K33" s="43"/>
      <c r="L33" s="218"/>
      <c r="M33" s="218"/>
      <c r="N33" s="86"/>
      <c r="O33" s="223"/>
      <c r="P33" s="86"/>
      <c r="Q33" s="179" t="str">
        <f t="shared" si="0"/>
        <v/>
      </c>
      <c r="R33" s="219"/>
      <c r="S33" s="43"/>
      <c r="T33" s="43"/>
      <c r="U33" s="203" t="str">
        <f t="shared" ca="1" si="1"/>
        <v/>
      </c>
      <c r="V33" s="180" t="str">
        <f t="shared" si="11"/>
        <v/>
      </c>
      <c r="W33" s="181" t="str">
        <f t="shared" ca="1" si="3"/>
        <v/>
      </c>
      <c r="X33" s="181" t="str">
        <f t="shared" ca="1" si="4"/>
        <v>0</v>
      </c>
      <c r="Y33" s="181" t="str">
        <f t="shared" ca="1" si="5"/>
        <v/>
      </c>
      <c r="Z33" s="181" t="str">
        <f t="shared" ca="1" si="6"/>
        <v/>
      </c>
      <c r="AA33" s="181" t="str">
        <f t="shared" ca="1" si="7"/>
        <v/>
      </c>
      <c r="AB33" s="181" t="str">
        <f t="shared" ca="1" si="8"/>
        <v/>
      </c>
      <c r="AC33" s="181" t="str">
        <f t="shared" ca="1" si="9"/>
        <v/>
      </c>
      <c r="AD33" s="220"/>
      <c r="AE33" s="220"/>
      <c r="AF33" s="220"/>
      <c r="AG33" s="220"/>
      <c r="AH33" s="138" t="str">
        <f t="shared" ca="1" si="10"/>
        <v/>
      </c>
      <c r="AI33" s="211"/>
      <c r="AJ33" s="297"/>
      <c r="AK33" s="86"/>
      <c r="AL33" s="86"/>
      <c r="AM33" s="225"/>
      <c r="AN33" s="224"/>
      <c r="AO33" s="223"/>
      <c r="AP33" s="223"/>
      <c r="AQ33" s="225"/>
      <c r="AR33" s="224"/>
      <c r="AS33" s="223"/>
      <c r="AT33" s="223"/>
      <c r="AU33" s="225"/>
      <c r="AV33" s="333">
        <f>SUMIF('4.2.펀드 인력변경 이력'!A:A,D33,'4.2.펀드 인력변경 이력'!F:F)</f>
        <v>0</v>
      </c>
      <c r="AW33" s="225">
        <f>SUMIF('4.2.펀드 인력변경 이력'!A:A,D33,'4.2.펀드 인력변경 이력'!G:G)</f>
        <v>0</v>
      </c>
      <c r="AX33" s="334" t="str">
        <f t="shared" si="12"/>
        <v/>
      </c>
      <c r="AY33" s="48"/>
      <c r="AZ33" s="216"/>
      <c r="BA33" s="221"/>
      <c r="BB33" s="221"/>
      <c r="BC33" s="216"/>
      <c r="BD33" s="221"/>
      <c r="BE33" s="221"/>
      <c r="BF33" s="216"/>
      <c r="BG33" s="221"/>
      <c r="BH33" s="263"/>
      <c r="BI33" s="221"/>
      <c r="BJ33" s="263"/>
      <c r="BK33" s="221"/>
      <c r="BL33" s="263"/>
      <c r="BM33" s="221"/>
      <c r="BN33" s="221"/>
    </row>
    <row r="34" spans="1:66" ht="39.950000000000003" customHeight="1" x14ac:dyDescent="0.3">
      <c r="A34" s="298"/>
      <c r="B34" s="68"/>
      <c r="C34" s="241"/>
      <c r="D34" s="242"/>
      <c r="E34" s="222"/>
      <c r="F34" s="48"/>
      <c r="G34" s="43"/>
      <c r="H34" s="43"/>
      <c r="I34" s="43"/>
      <c r="J34" s="43"/>
      <c r="K34" s="43"/>
      <c r="L34" s="218"/>
      <c r="M34" s="218"/>
      <c r="N34" s="86"/>
      <c r="O34" s="223"/>
      <c r="P34" s="86"/>
      <c r="Q34" s="179" t="str">
        <f t="shared" si="0"/>
        <v/>
      </c>
      <c r="R34" s="219"/>
      <c r="S34" s="43"/>
      <c r="T34" s="43"/>
      <c r="U34" s="203" t="str">
        <f t="shared" ca="1" si="1"/>
        <v/>
      </c>
      <c r="V34" s="180" t="str">
        <f t="shared" si="11"/>
        <v/>
      </c>
      <c r="W34" s="181" t="str">
        <f t="shared" ca="1" si="3"/>
        <v/>
      </c>
      <c r="X34" s="181" t="str">
        <f t="shared" ca="1" si="4"/>
        <v>0</v>
      </c>
      <c r="Y34" s="181" t="str">
        <f t="shared" ca="1" si="5"/>
        <v/>
      </c>
      <c r="Z34" s="181" t="str">
        <f t="shared" ca="1" si="6"/>
        <v/>
      </c>
      <c r="AA34" s="181" t="str">
        <f t="shared" ca="1" si="7"/>
        <v/>
      </c>
      <c r="AB34" s="181" t="str">
        <f t="shared" ca="1" si="8"/>
        <v/>
      </c>
      <c r="AC34" s="181" t="str">
        <f t="shared" ca="1" si="9"/>
        <v/>
      </c>
      <c r="AD34" s="220"/>
      <c r="AE34" s="220"/>
      <c r="AF34" s="220"/>
      <c r="AG34" s="220"/>
      <c r="AH34" s="138" t="str">
        <f t="shared" ca="1" si="10"/>
        <v/>
      </c>
      <c r="AI34" s="211"/>
      <c r="AJ34" s="297"/>
      <c r="AK34" s="86"/>
      <c r="AL34" s="86"/>
      <c r="AM34" s="225"/>
      <c r="AN34" s="224"/>
      <c r="AO34" s="223"/>
      <c r="AP34" s="223"/>
      <c r="AQ34" s="225"/>
      <c r="AR34" s="224"/>
      <c r="AS34" s="223"/>
      <c r="AT34" s="223"/>
      <c r="AU34" s="225"/>
      <c r="AV34" s="333">
        <f>SUMIF('4.2.펀드 인력변경 이력'!A:A,D34,'4.2.펀드 인력변경 이력'!F:F)</f>
        <v>0</v>
      </c>
      <c r="AW34" s="225">
        <f>SUMIF('4.2.펀드 인력변경 이력'!A:A,D34,'4.2.펀드 인력변경 이력'!G:G)</f>
        <v>0</v>
      </c>
      <c r="AX34" s="334" t="str">
        <f t="shared" si="12"/>
        <v/>
      </c>
      <c r="AY34" s="48"/>
      <c r="AZ34" s="216"/>
      <c r="BA34" s="221"/>
      <c r="BB34" s="221"/>
      <c r="BC34" s="216"/>
      <c r="BD34" s="221"/>
      <c r="BE34" s="221"/>
      <c r="BF34" s="216"/>
      <c r="BG34" s="221"/>
      <c r="BH34" s="263"/>
      <c r="BI34" s="221"/>
      <c r="BJ34" s="263"/>
      <c r="BK34" s="221"/>
      <c r="BL34" s="263"/>
      <c r="BM34" s="221"/>
      <c r="BN34" s="221"/>
    </row>
    <row r="35" spans="1:66" ht="39.950000000000003" customHeight="1" x14ac:dyDescent="0.3">
      <c r="A35" s="298"/>
      <c r="B35" s="68"/>
      <c r="C35" s="241"/>
      <c r="D35" s="242"/>
      <c r="E35" s="222"/>
      <c r="F35" s="48"/>
      <c r="G35" s="43"/>
      <c r="H35" s="43"/>
      <c r="I35" s="43"/>
      <c r="J35" s="43"/>
      <c r="K35" s="43"/>
      <c r="L35" s="218"/>
      <c r="M35" s="218"/>
      <c r="N35" s="86"/>
      <c r="O35" s="223"/>
      <c r="P35" s="86"/>
      <c r="Q35" s="179" t="str">
        <f t="shared" si="0"/>
        <v/>
      </c>
      <c r="R35" s="219"/>
      <c r="S35" s="43"/>
      <c r="T35" s="43"/>
      <c r="U35" s="203" t="str">
        <f t="shared" ca="1" si="1"/>
        <v/>
      </c>
      <c r="V35" s="180" t="str">
        <f t="shared" si="11"/>
        <v/>
      </c>
      <c r="W35" s="181" t="str">
        <f t="shared" ca="1" si="3"/>
        <v/>
      </c>
      <c r="X35" s="181" t="str">
        <f t="shared" ca="1" si="4"/>
        <v>0</v>
      </c>
      <c r="Y35" s="181" t="str">
        <f t="shared" ca="1" si="5"/>
        <v/>
      </c>
      <c r="Z35" s="181" t="str">
        <f t="shared" ca="1" si="6"/>
        <v/>
      </c>
      <c r="AA35" s="181" t="str">
        <f t="shared" ca="1" si="7"/>
        <v/>
      </c>
      <c r="AB35" s="181" t="str">
        <f t="shared" ca="1" si="8"/>
        <v/>
      </c>
      <c r="AC35" s="181" t="str">
        <f t="shared" ca="1" si="9"/>
        <v/>
      </c>
      <c r="AD35" s="220"/>
      <c r="AE35" s="220"/>
      <c r="AF35" s="220"/>
      <c r="AG35" s="220"/>
      <c r="AH35" s="138" t="str">
        <f t="shared" ca="1" si="10"/>
        <v/>
      </c>
      <c r="AI35" s="211"/>
      <c r="AJ35" s="297"/>
      <c r="AK35" s="86"/>
      <c r="AL35" s="86"/>
      <c r="AM35" s="225"/>
      <c r="AN35" s="224"/>
      <c r="AO35" s="223"/>
      <c r="AP35" s="223"/>
      <c r="AQ35" s="225"/>
      <c r="AR35" s="224"/>
      <c r="AS35" s="223"/>
      <c r="AT35" s="223"/>
      <c r="AU35" s="225"/>
      <c r="AV35" s="333">
        <f>SUMIF('4.2.펀드 인력변경 이력'!A:A,D35,'4.2.펀드 인력변경 이력'!F:F)</f>
        <v>0</v>
      </c>
      <c r="AW35" s="225">
        <f>SUMIF('4.2.펀드 인력변경 이력'!A:A,D35,'4.2.펀드 인력변경 이력'!G:G)</f>
        <v>0</v>
      </c>
      <c r="AX35" s="334" t="str">
        <f t="shared" si="12"/>
        <v/>
      </c>
      <c r="AY35" s="48"/>
      <c r="AZ35" s="216"/>
      <c r="BA35" s="221"/>
      <c r="BB35" s="221"/>
      <c r="BC35" s="216"/>
      <c r="BD35" s="221"/>
      <c r="BE35" s="221"/>
      <c r="BF35" s="216"/>
      <c r="BG35" s="221"/>
      <c r="BH35" s="263"/>
      <c r="BI35" s="221"/>
      <c r="BJ35" s="263"/>
      <c r="BK35" s="221"/>
      <c r="BL35" s="263"/>
      <c r="BM35" s="221"/>
      <c r="BN35" s="221"/>
    </row>
    <row r="36" spans="1:66" ht="39.950000000000003" customHeight="1" x14ac:dyDescent="0.3">
      <c r="A36" s="298"/>
      <c r="B36" s="68"/>
      <c r="C36" s="241"/>
      <c r="D36" s="242"/>
      <c r="E36" s="222"/>
      <c r="F36" s="48"/>
      <c r="G36" s="43"/>
      <c r="H36" s="43"/>
      <c r="I36" s="43"/>
      <c r="J36" s="43"/>
      <c r="K36" s="43"/>
      <c r="L36" s="218"/>
      <c r="M36" s="218"/>
      <c r="N36" s="86"/>
      <c r="O36" s="223"/>
      <c r="P36" s="86"/>
      <c r="Q36" s="179" t="str">
        <f t="shared" si="0"/>
        <v/>
      </c>
      <c r="R36" s="219"/>
      <c r="S36" s="43"/>
      <c r="T36" s="43"/>
      <c r="U36" s="203" t="str">
        <f t="shared" ca="1" si="1"/>
        <v/>
      </c>
      <c r="V36" s="180" t="str">
        <f t="shared" si="11"/>
        <v/>
      </c>
      <c r="W36" s="181" t="str">
        <f t="shared" ca="1" si="3"/>
        <v/>
      </c>
      <c r="X36" s="181" t="str">
        <f t="shared" ca="1" si="4"/>
        <v>0</v>
      </c>
      <c r="Y36" s="181" t="str">
        <f t="shared" ca="1" si="5"/>
        <v/>
      </c>
      <c r="Z36" s="181" t="str">
        <f t="shared" ca="1" si="6"/>
        <v/>
      </c>
      <c r="AA36" s="181" t="str">
        <f t="shared" ca="1" si="7"/>
        <v/>
      </c>
      <c r="AB36" s="181" t="str">
        <f t="shared" ca="1" si="8"/>
        <v/>
      </c>
      <c r="AC36" s="181" t="str">
        <f t="shared" ca="1" si="9"/>
        <v/>
      </c>
      <c r="AD36" s="220"/>
      <c r="AE36" s="220"/>
      <c r="AF36" s="220"/>
      <c r="AG36" s="220"/>
      <c r="AH36" s="138" t="str">
        <f t="shared" ca="1" si="10"/>
        <v/>
      </c>
      <c r="AI36" s="211"/>
      <c r="AJ36" s="297"/>
      <c r="AK36" s="86"/>
      <c r="AL36" s="86"/>
      <c r="AM36" s="225"/>
      <c r="AN36" s="224"/>
      <c r="AO36" s="223"/>
      <c r="AP36" s="223"/>
      <c r="AQ36" s="225"/>
      <c r="AR36" s="224"/>
      <c r="AS36" s="223"/>
      <c r="AT36" s="223"/>
      <c r="AU36" s="225"/>
      <c r="AV36" s="333">
        <f>SUMIF('4.2.펀드 인력변경 이력'!A:A,D36,'4.2.펀드 인력변경 이력'!F:F)</f>
        <v>0</v>
      </c>
      <c r="AW36" s="225">
        <f>SUMIF('4.2.펀드 인력변경 이력'!A:A,D36,'4.2.펀드 인력변경 이력'!G:G)</f>
        <v>0</v>
      </c>
      <c r="AX36" s="334" t="str">
        <f t="shared" si="12"/>
        <v/>
      </c>
      <c r="AY36" s="48"/>
      <c r="AZ36" s="216"/>
      <c r="BA36" s="221"/>
      <c r="BB36" s="221"/>
      <c r="BC36" s="216"/>
      <c r="BD36" s="221"/>
      <c r="BE36" s="221"/>
      <c r="BF36" s="216"/>
      <c r="BG36" s="221"/>
      <c r="BH36" s="263"/>
      <c r="BI36" s="221"/>
      <c r="BJ36" s="263"/>
      <c r="BK36" s="221"/>
      <c r="BL36" s="263"/>
      <c r="BM36" s="221"/>
      <c r="BN36" s="221"/>
    </row>
    <row r="37" spans="1:66" ht="39.950000000000003" customHeight="1" x14ac:dyDescent="0.3">
      <c r="A37" s="298"/>
      <c r="B37" s="68"/>
      <c r="C37" s="241"/>
      <c r="D37" s="242"/>
      <c r="E37" s="222"/>
      <c r="F37" s="48"/>
      <c r="G37" s="43"/>
      <c r="H37" s="43"/>
      <c r="I37" s="43"/>
      <c r="J37" s="43"/>
      <c r="K37" s="43"/>
      <c r="L37" s="218"/>
      <c r="M37" s="218"/>
      <c r="N37" s="86"/>
      <c r="O37" s="223"/>
      <c r="P37" s="86"/>
      <c r="Q37" s="179" t="str">
        <f t="shared" si="0"/>
        <v/>
      </c>
      <c r="R37" s="219"/>
      <c r="S37" s="43"/>
      <c r="T37" s="43"/>
      <c r="U37" s="203" t="str">
        <f t="shared" ca="1" si="1"/>
        <v/>
      </c>
      <c r="V37" s="180" t="str">
        <f t="shared" si="11"/>
        <v/>
      </c>
      <c r="W37" s="181" t="str">
        <f t="shared" ca="1" si="3"/>
        <v/>
      </c>
      <c r="X37" s="181" t="str">
        <f t="shared" ca="1" si="4"/>
        <v>0</v>
      </c>
      <c r="Y37" s="181" t="str">
        <f t="shared" ca="1" si="5"/>
        <v/>
      </c>
      <c r="Z37" s="181" t="str">
        <f t="shared" ca="1" si="6"/>
        <v/>
      </c>
      <c r="AA37" s="181" t="str">
        <f t="shared" ca="1" si="7"/>
        <v/>
      </c>
      <c r="AB37" s="181" t="str">
        <f t="shared" ca="1" si="8"/>
        <v/>
      </c>
      <c r="AC37" s="181" t="str">
        <f t="shared" ca="1" si="9"/>
        <v/>
      </c>
      <c r="AD37" s="220"/>
      <c r="AE37" s="220"/>
      <c r="AF37" s="220"/>
      <c r="AG37" s="220"/>
      <c r="AH37" s="138" t="str">
        <f t="shared" ca="1" si="10"/>
        <v/>
      </c>
      <c r="AI37" s="211"/>
      <c r="AJ37" s="297"/>
      <c r="AK37" s="86"/>
      <c r="AL37" s="86"/>
      <c r="AM37" s="225"/>
      <c r="AN37" s="224"/>
      <c r="AO37" s="223"/>
      <c r="AP37" s="223"/>
      <c r="AQ37" s="225"/>
      <c r="AR37" s="224"/>
      <c r="AS37" s="223"/>
      <c r="AT37" s="223"/>
      <c r="AU37" s="225"/>
      <c r="AV37" s="333">
        <f>SUMIF('4.2.펀드 인력변경 이력'!A:A,D37,'4.2.펀드 인력변경 이력'!F:F)</f>
        <v>0</v>
      </c>
      <c r="AW37" s="225">
        <f>SUMIF('4.2.펀드 인력변경 이력'!A:A,D37,'4.2.펀드 인력변경 이력'!G:G)</f>
        <v>0</v>
      </c>
      <c r="AX37" s="334" t="str">
        <f t="shared" si="12"/>
        <v/>
      </c>
      <c r="AY37" s="48"/>
      <c r="AZ37" s="216"/>
      <c r="BA37" s="221"/>
      <c r="BB37" s="221"/>
      <c r="BC37" s="216"/>
      <c r="BD37" s="221"/>
      <c r="BE37" s="221"/>
      <c r="BF37" s="216"/>
      <c r="BG37" s="221"/>
      <c r="BH37" s="263"/>
      <c r="BI37" s="221"/>
      <c r="BJ37" s="263"/>
      <c r="BK37" s="221"/>
      <c r="BL37" s="263"/>
      <c r="BM37" s="221"/>
      <c r="BN37" s="221"/>
    </row>
    <row r="38" spans="1:66" ht="39.950000000000003" customHeight="1" x14ac:dyDescent="0.3">
      <c r="A38" s="298"/>
      <c r="B38" s="68"/>
      <c r="C38" s="241"/>
      <c r="D38" s="242"/>
      <c r="E38" s="222"/>
      <c r="F38" s="48"/>
      <c r="G38" s="43"/>
      <c r="H38" s="43"/>
      <c r="I38" s="43"/>
      <c r="J38" s="43"/>
      <c r="K38" s="43"/>
      <c r="L38" s="218"/>
      <c r="M38" s="218"/>
      <c r="N38" s="86"/>
      <c r="O38" s="223"/>
      <c r="P38" s="86"/>
      <c r="Q38" s="179" t="str">
        <f t="shared" si="0"/>
        <v/>
      </c>
      <c r="R38" s="219"/>
      <c r="S38" s="43"/>
      <c r="T38" s="43"/>
      <c r="U38" s="203" t="str">
        <f t="shared" ca="1" si="1"/>
        <v/>
      </c>
      <c r="V38" s="180" t="str">
        <f t="shared" si="11"/>
        <v/>
      </c>
      <c r="W38" s="181" t="str">
        <f t="shared" ca="1" si="3"/>
        <v/>
      </c>
      <c r="X38" s="181" t="str">
        <f t="shared" ca="1" si="4"/>
        <v>0</v>
      </c>
      <c r="Y38" s="181" t="str">
        <f t="shared" ca="1" si="5"/>
        <v/>
      </c>
      <c r="Z38" s="181" t="str">
        <f t="shared" ca="1" si="6"/>
        <v/>
      </c>
      <c r="AA38" s="181" t="str">
        <f t="shared" ca="1" si="7"/>
        <v/>
      </c>
      <c r="AB38" s="181" t="str">
        <f t="shared" ca="1" si="8"/>
        <v/>
      </c>
      <c r="AC38" s="181" t="str">
        <f t="shared" ca="1" si="9"/>
        <v/>
      </c>
      <c r="AD38" s="220"/>
      <c r="AE38" s="220"/>
      <c r="AF38" s="220"/>
      <c r="AG38" s="220"/>
      <c r="AH38" s="138" t="str">
        <f t="shared" ca="1" si="10"/>
        <v/>
      </c>
      <c r="AI38" s="211"/>
      <c r="AJ38" s="297"/>
      <c r="AK38" s="86"/>
      <c r="AL38" s="86"/>
      <c r="AM38" s="225"/>
      <c r="AN38" s="224"/>
      <c r="AO38" s="223"/>
      <c r="AP38" s="223"/>
      <c r="AQ38" s="225"/>
      <c r="AR38" s="224"/>
      <c r="AS38" s="223"/>
      <c r="AT38" s="223"/>
      <c r="AU38" s="225"/>
      <c r="AV38" s="333">
        <f>SUMIF('4.2.펀드 인력변경 이력'!A:A,D38,'4.2.펀드 인력변경 이력'!F:F)</f>
        <v>0</v>
      </c>
      <c r="AW38" s="225">
        <f>SUMIF('4.2.펀드 인력변경 이력'!A:A,D38,'4.2.펀드 인력변경 이력'!G:G)</f>
        <v>0</v>
      </c>
      <c r="AX38" s="334" t="str">
        <f t="shared" si="12"/>
        <v/>
      </c>
      <c r="AY38" s="48"/>
      <c r="AZ38" s="216"/>
      <c r="BA38" s="221"/>
      <c r="BB38" s="221"/>
      <c r="BC38" s="216"/>
      <c r="BD38" s="221"/>
      <c r="BE38" s="221"/>
      <c r="BF38" s="216"/>
      <c r="BG38" s="221"/>
      <c r="BH38" s="263"/>
      <c r="BI38" s="221"/>
      <c r="BJ38" s="263"/>
      <c r="BK38" s="221"/>
      <c r="BL38" s="263"/>
      <c r="BM38" s="221"/>
      <c r="BN38" s="221"/>
    </row>
    <row r="39" spans="1:66" ht="39.950000000000003" customHeight="1" x14ac:dyDescent="0.3">
      <c r="A39" s="298"/>
      <c r="B39" s="68"/>
      <c r="C39" s="241"/>
      <c r="D39" s="242"/>
      <c r="E39" s="222"/>
      <c r="F39" s="48"/>
      <c r="G39" s="43"/>
      <c r="H39" s="43"/>
      <c r="I39" s="43"/>
      <c r="J39" s="43"/>
      <c r="K39" s="43"/>
      <c r="L39" s="218"/>
      <c r="M39" s="218"/>
      <c r="N39" s="86"/>
      <c r="O39" s="223"/>
      <c r="P39" s="86"/>
      <c r="Q39" s="179" t="str">
        <f t="shared" si="0"/>
        <v/>
      </c>
      <c r="R39" s="219"/>
      <c r="S39" s="43"/>
      <c r="T39" s="43"/>
      <c r="U39" s="203" t="str">
        <f t="shared" ca="1" si="1"/>
        <v/>
      </c>
      <c r="V39" s="180" t="str">
        <f t="shared" si="11"/>
        <v/>
      </c>
      <c r="W39" s="181" t="str">
        <f t="shared" ca="1" si="3"/>
        <v/>
      </c>
      <c r="X39" s="181" t="str">
        <f t="shared" ca="1" si="4"/>
        <v>0</v>
      </c>
      <c r="Y39" s="181" t="str">
        <f t="shared" ca="1" si="5"/>
        <v/>
      </c>
      <c r="Z39" s="181" t="str">
        <f t="shared" ca="1" si="6"/>
        <v/>
      </c>
      <c r="AA39" s="181" t="str">
        <f t="shared" ca="1" si="7"/>
        <v/>
      </c>
      <c r="AB39" s="181" t="str">
        <f t="shared" ca="1" si="8"/>
        <v/>
      </c>
      <c r="AC39" s="181" t="str">
        <f t="shared" ca="1" si="9"/>
        <v/>
      </c>
      <c r="AD39" s="220"/>
      <c r="AE39" s="220"/>
      <c r="AF39" s="220"/>
      <c r="AG39" s="220"/>
      <c r="AH39" s="138" t="str">
        <f t="shared" ca="1" si="10"/>
        <v/>
      </c>
      <c r="AI39" s="211"/>
      <c r="AJ39" s="297"/>
      <c r="AK39" s="86"/>
      <c r="AL39" s="86"/>
      <c r="AM39" s="225"/>
      <c r="AN39" s="224"/>
      <c r="AO39" s="223"/>
      <c r="AP39" s="223"/>
      <c r="AQ39" s="225"/>
      <c r="AR39" s="224"/>
      <c r="AS39" s="223"/>
      <c r="AT39" s="223"/>
      <c r="AU39" s="225"/>
      <c r="AV39" s="333">
        <f>SUMIF('4.2.펀드 인력변경 이력'!A:A,D39,'4.2.펀드 인력변경 이력'!F:F)</f>
        <v>0</v>
      </c>
      <c r="AW39" s="225">
        <f>SUMIF('4.2.펀드 인력변경 이력'!A:A,D39,'4.2.펀드 인력변경 이력'!G:G)</f>
        <v>0</v>
      </c>
      <c r="AX39" s="334" t="str">
        <f t="shared" si="12"/>
        <v/>
      </c>
      <c r="AY39" s="48"/>
      <c r="AZ39" s="216"/>
      <c r="BA39" s="221"/>
      <c r="BB39" s="221"/>
      <c r="BC39" s="216"/>
      <c r="BD39" s="221"/>
      <c r="BE39" s="221"/>
      <c r="BF39" s="216"/>
      <c r="BG39" s="221"/>
      <c r="BH39" s="263"/>
      <c r="BI39" s="221"/>
      <c r="BJ39" s="263"/>
      <c r="BK39" s="221"/>
      <c r="BL39" s="263"/>
      <c r="BM39" s="221"/>
      <c r="BN39" s="221"/>
    </row>
    <row r="40" spans="1:66" ht="39.950000000000003" customHeight="1" x14ac:dyDescent="0.3">
      <c r="A40" s="298"/>
      <c r="B40" s="68"/>
      <c r="C40" s="241"/>
      <c r="D40" s="242"/>
      <c r="E40" s="222"/>
      <c r="F40" s="48"/>
      <c r="G40" s="43"/>
      <c r="H40" s="43"/>
      <c r="I40" s="43"/>
      <c r="J40" s="43"/>
      <c r="K40" s="43"/>
      <c r="L40" s="218"/>
      <c r="M40" s="218"/>
      <c r="N40" s="86"/>
      <c r="O40" s="223"/>
      <c r="P40" s="86"/>
      <c r="Q40" s="179" t="str">
        <f t="shared" si="0"/>
        <v/>
      </c>
      <c r="R40" s="219"/>
      <c r="S40" s="43"/>
      <c r="T40" s="43"/>
      <c r="U40" s="203" t="str">
        <f t="shared" ca="1" si="1"/>
        <v/>
      </c>
      <c r="V40" s="180" t="str">
        <f t="shared" si="11"/>
        <v/>
      </c>
      <c r="W40" s="181" t="str">
        <f t="shared" ca="1" si="3"/>
        <v/>
      </c>
      <c r="X40" s="181" t="str">
        <f t="shared" ca="1" si="4"/>
        <v>0</v>
      </c>
      <c r="Y40" s="181" t="str">
        <f t="shared" ca="1" si="5"/>
        <v/>
      </c>
      <c r="Z40" s="181" t="str">
        <f t="shared" ca="1" si="6"/>
        <v/>
      </c>
      <c r="AA40" s="181" t="str">
        <f t="shared" ca="1" si="7"/>
        <v/>
      </c>
      <c r="AB40" s="181" t="str">
        <f t="shared" ca="1" si="8"/>
        <v/>
      </c>
      <c r="AC40" s="181" t="str">
        <f t="shared" ca="1" si="9"/>
        <v/>
      </c>
      <c r="AD40" s="220"/>
      <c r="AE40" s="220"/>
      <c r="AF40" s="220"/>
      <c r="AG40" s="220"/>
      <c r="AH40" s="138" t="str">
        <f t="shared" ca="1" si="10"/>
        <v/>
      </c>
      <c r="AI40" s="211"/>
      <c r="AJ40" s="297"/>
      <c r="AK40" s="86"/>
      <c r="AL40" s="86"/>
      <c r="AM40" s="225"/>
      <c r="AN40" s="224"/>
      <c r="AO40" s="223"/>
      <c r="AP40" s="223"/>
      <c r="AQ40" s="225"/>
      <c r="AR40" s="224"/>
      <c r="AS40" s="223"/>
      <c r="AT40" s="223"/>
      <c r="AU40" s="225"/>
      <c r="AV40" s="333">
        <f>SUMIF('4.2.펀드 인력변경 이력'!A:A,D40,'4.2.펀드 인력변경 이력'!F:F)</f>
        <v>0</v>
      </c>
      <c r="AW40" s="225">
        <f>SUMIF('4.2.펀드 인력변경 이력'!A:A,D40,'4.2.펀드 인력변경 이력'!G:G)</f>
        <v>0</v>
      </c>
      <c r="AX40" s="334" t="str">
        <f t="shared" si="12"/>
        <v/>
      </c>
      <c r="AY40" s="48"/>
      <c r="AZ40" s="216"/>
      <c r="BA40" s="221"/>
      <c r="BB40" s="221"/>
      <c r="BC40" s="216"/>
      <c r="BD40" s="221"/>
      <c r="BE40" s="221"/>
      <c r="BF40" s="216"/>
      <c r="BG40" s="221"/>
      <c r="BH40" s="263"/>
      <c r="BI40" s="221"/>
      <c r="BJ40" s="263"/>
      <c r="BK40" s="221"/>
      <c r="BL40" s="263"/>
      <c r="BM40" s="221"/>
      <c r="BN40" s="221"/>
    </row>
    <row r="41" spans="1:66" ht="39.950000000000003" customHeight="1" x14ac:dyDescent="0.3">
      <c r="A41" s="298"/>
      <c r="B41" s="68"/>
      <c r="C41" s="241"/>
      <c r="D41" s="242"/>
      <c r="E41" s="222"/>
      <c r="F41" s="48"/>
      <c r="G41" s="43"/>
      <c r="H41" s="43"/>
      <c r="I41" s="43"/>
      <c r="J41" s="43"/>
      <c r="K41" s="43"/>
      <c r="L41" s="218"/>
      <c r="M41" s="218"/>
      <c r="N41" s="86"/>
      <c r="O41" s="223"/>
      <c r="P41" s="86"/>
      <c r="Q41" s="179" t="str">
        <f t="shared" si="0"/>
        <v/>
      </c>
      <c r="R41" s="219"/>
      <c r="S41" s="43"/>
      <c r="T41" s="43"/>
      <c r="U41" s="203" t="str">
        <f t="shared" ca="1" si="1"/>
        <v/>
      </c>
      <c r="V41" s="180" t="str">
        <f t="shared" si="11"/>
        <v/>
      </c>
      <c r="W41" s="181" t="str">
        <f t="shared" ca="1" si="3"/>
        <v/>
      </c>
      <c r="X41" s="181" t="str">
        <f t="shared" ca="1" si="4"/>
        <v>0</v>
      </c>
      <c r="Y41" s="181" t="str">
        <f t="shared" ca="1" si="5"/>
        <v/>
      </c>
      <c r="Z41" s="181" t="str">
        <f t="shared" ca="1" si="6"/>
        <v/>
      </c>
      <c r="AA41" s="181" t="str">
        <f t="shared" ca="1" si="7"/>
        <v/>
      </c>
      <c r="AB41" s="181" t="str">
        <f t="shared" ca="1" si="8"/>
        <v/>
      </c>
      <c r="AC41" s="181" t="str">
        <f t="shared" ca="1" si="9"/>
        <v/>
      </c>
      <c r="AD41" s="220"/>
      <c r="AE41" s="220"/>
      <c r="AF41" s="220"/>
      <c r="AG41" s="220"/>
      <c r="AH41" s="138" t="str">
        <f t="shared" ca="1" si="10"/>
        <v/>
      </c>
      <c r="AI41" s="211"/>
      <c r="AJ41" s="297"/>
      <c r="AK41" s="86"/>
      <c r="AL41" s="86"/>
      <c r="AM41" s="225"/>
      <c r="AN41" s="224"/>
      <c r="AO41" s="223"/>
      <c r="AP41" s="223"/>
      <c r="AQ41" s="225"/>
      <c r="AR41" s="224"/>
      <c r="AS41" s="223"/>
      <c r="AT41" s="223"/>
      <c r="AU41" s="225"/>
      <c r="AV41" s="333">
        <f>SUMIF('4.2.펀드 인력변경 이력'!A:A,D41,'4.2.펀드 인력변경 이력'!F:F)</f>
        <v>0</v>
      </c>
      <c r="AW41" s="225">
        <f>SUMIF('4.2.펀드 인력변경 이력'!A:A,D41,'4.2.펀드 인력변경 이력'!G:G)</f>
        <v>0</v>
      </c>
      <c r="AX41" s="334" t="str">
        <f t="shared" si="12"/>
        <v/>
      </c>
      <c r="AY41" s="48"/>
      <c r="AZ41" s="216"/>
      <c r="BA41" s="221"/>
      <c r="BB41" s="221"/>
      <c r="BC41" s="216"/>
      <c r="BD41" s="221"/>
      <c r="BE41" s="221"/>
      <c r="BF41" s="216"/>
      <c r="BG41" s="221"/>
      <c r="BH41" s="263"/>
      <c r="BI41" s="221"/>
      <c r="BJ41" s="263"/>
      <c r="BK41" s="221"/>
      <c r="BL41" s="263"/>
      <c r="BM41" s="221"/>
      <c r="BN41" s="221"/>
    </row>
    <row r="42" spans="1:66" ht="39.950000000000003" customHeight="1" x14ac:dyDescent="0.3">
      <c r="A42" s="298"/>
      <c r="B42" s="68"/>
      <c r="C42" s="241"/>
      <c r="D42" s="242"/>
      <c r="E42" s="222"/>
      <c r="F42" s="48"/>
      <c r="G42" s="43"/>
      <c r="H42" s="43"/>
      <c r="I42" s="43"/>
      <c r="J42" s="43"/>
      <c r="K42" s="43"/>
      <c r="L42" s="218"/>
      <c r="M42" s="218"/>
      <c r="N42" s="86"/>
      <c r="O42" s="223"/>
      <c r="P42" s="86"/>
      <c r="Q42" s="179" t="str">
        <f t="shared" si="0"/>
        <v/>
      </c>
      <c r="R42" s="219"/>
      <c r="S42" s="43"/>
      <c r="T42" s="43"/>
      <c r="U42" s="203" t="str">
        <f t="shared" ca="1" si="1"/>
        <v/>
      </c>
      <c r="V42" s="180" t="str">
        <f t="shared" si="11"/>
        <v/>
      </c>
      <c r="W42" s="181" t="str">
        <f t="shared" ca="1" si="3"/>
        <v/>
      </c>
      <c r="X42" s="181" t="str">
        <f t="shared" ca="1" si="4"/>
        <v>0</v>
      </c>
      <c r="Y42" s="181" t="str">
        <f t="shared" ca="1" si="5"/>
        <v/>
      </c>
      <c r="Z42" s="181" t="str">
        <f t="shared" ca="1" si="6"/>
        <v/>
      </c>
      <c r="AA42" s="181" t="str">
        <f t="shared" ca="1" si="7"/>
        <v/>
      </c>
      <c r="AB42" s="181" t="str">
        <f t="shared" ca="1" si="8"/>
        <v/>
      </c>
      <c r="AC42" s="181" t="str">
        <f t="shared" ca="1" si="9"/>
        <v/>
      </c>
      <c r="AD42" s="220"/>
      <c r="AE42" s="220"/>
      <c r="AF42" s="220"/>
      <c r="AG42" s="220"/>
      <c r="AH42" s="138" t="str">
        <f t="shared" ca="1" si="10"/>
        <v/>
      </c>
      <c r="AI42" s="211"/>
      <c r="AJ42" s="297"/>
      <c r="AK42" s="86"/>
      <c r="AL42" s="86"/>
      <c r="AM42" s="225"/>
      <c r="AN42" s="224"/>
      <c r="AO42" s="223"/>
      <c r="AP42" s="223"/>
      <c r="AQ42" s="225"/>
      <c r="AR42" s="224"/>
      <c r="AS42" s="223"/>
      <c r="AT42" s="223"/>
      <c r="AU42" s="225"/>
      <c r="AV42" s="333">
        <f>SUMIF('4.2.펀드 인력변경 이력'!A:A,D42,'4.2.펀드 인력변경 이력'!F:F)</f>
        <v>0</v>
      </c>
      <c r="AW42" s="225">
        <f>SUMIF('4.2.펀드 인력변경 이력'!A:A,D42,'4.2.펀드 인력변경 이력'!G:G)</f>
        <v>0</v>
      </c>
      <c r="AX42" s="334" t="str">
        <f t="shared" si="12"/>
        <v/>
      </c>
      <c r="AY42" s="48"/>
      <c r="AZ42" s="216"/>
      <c r="BA42" s="221"/>
      <c r="BB42" s="221"/>
      <c r="BC42" s="216"/>
      <c r="BD42" s="221"/>
      <c r="BE42" s="221"/>
      <c r="BF42" s="216"/>
      <c r="BG42" s="221"/>
      <c r="BH42" s="263"/>
      <c r="BI42" s="221"/>
      <c r="BJ42" s="263"/>
      <c r="BK42" s="221"/>
      <c r="BL42" s="263"/>
      <c r="BM42" s="221"/>
      <c r="BN42" s="221"/>
    </row>
    <row r="43" spans="1:66" ht="39.950000000000003" customHeight="1" x14ac:dyDescent="0.3">
      <c r="A43" s="298"/>
      <c r="B43" s="68"/>
      <c r="C43" s="241"/>
      <c r="D43" s="242"/>
      <c r="E43" s="222"/>
      <c r="F43" s="48"/>
      <c r="G43" s="43"/>
      <c r="H43" s="43"/>
      <c r="I43" s="43"/>
      <c r="J43" s="43"/>
      <c r="K43" s="43"/>
      <c r="L43" s="218"/>
      <c r="M43" s="218"/>
      <c r="N43" s="86"/>
      <c r="O43" s="223"/>
      <c r="P43" s="86"/>
      <c r="Q43" s="179" t="str">
        <f t="shared" si="0"/>
        <v/>
      </c>
      <c r="R43" s="219"/>
      <c r="S43" s="43"/>
      <c r="T43" s="43"/>
      <c r="U43" s="203" t="str">
        <f t="shared" ca="1" si="1"/>
        <v/>
      </c>
      <c r="V43" s="180" t="str">
        <f t="shared" si="11"/>
        <v/>
      </c>
      <c r="W43" s="181" t="str">
        <f t="shared" ca="1" si="3"/>
        <v/>
      </c>
      <c r="X43" s="181" t="str">
        <f t="shared" ca="1" si="4"/>
        <v>0</v>
      </c>
      <c r="Y43" s="181" t="str">
        <f t="shared" ca="1" si="5"/>
        <v/>
      </c>
      <c r="Z43" s="181" t="str">
        <f t="shared" ca="1" si="6"/>
        <v/>
      </c>
      <c r="AA43" s="181" t="str">
        <f t="shared" ca="1" si="7"/>
        <v/>
      </c>
      <c r="AB43" s="181" t="str">
        <f t="shared" ca="1" si="8"/>
        <v/>
      </c>
      <c r="AC43" s="181" t="str">
        <f t="shared" ca="1" si="9"/>
        <v/>
      </c>
      <c r="AD43" s="220"/>
      <c r="AE43" s="220"/>
      <c r="AF43" s="220"/>
      <c r="AG43" s="220"/>
      <c r="AH43" s="138" t="str">
        <f t="shared" ca="1" si="10"/>
        <v/>
      </c>
      <c r="AI43" s="211"/>
      <c r="AJ43" s="297"/>
      <c r="AK43" s="86"/>
      <c r="AL43" s="86"/>
      <c r="AM43" s="225"/>
      <c r="AN43" s="224"/>
      <c r="AO43" s="223"/>
      <c r="AP43" s="223"/>
      <c r="AQ43" s="225"/>
      <c r="AR43" s="224"/>
      <c r="AS43" s="223"/>
      <c r="AT43" s="223"/>
      <c r="AU43" s="225"/>
      <c r="AV43" s="333">
        <f>SUMIF('4.2.펀드 인력변경 이력'!A:A,D43,'4.2.펀드 인력변경 이력'!F:F)</f>
        <v>0</v>
      </c>
      <c r="AW43" s="225">
        <f>SUMIF('4.2.펀드 인력변경 이력'!A:A,D43,'4.2.펀드 인력변경 이력'!G:G)</f>
        <v>0</v>
      </c>
      <c r="AX43" s="334" t="str">
        <f t="shared" si="12"/>
        <v/>
      </c>
      <c r="AY43" s="48"/>
      <c r="AZ43" s="216"/>
      <c r="BA43" s="221"/>
      <c r="BB43" s="221"/>
      <c r="BC43" s="216"/>
      <c r="BD43" s="221"/>
      <c r="BE43" s="221"/>
      <c r="BF43" s="216"/>
      <c r="BG43" s="221"/>
      <c r="BH43" s="263"/>
      <c r="BI43" s="221"/>
      <c r="BJ43" s="263"/>
      <c r="BK43" s="221"/>
      <c r="BL43" s="263"/>
      <c r="BM43" s="221"/>
      <c r="BN43" s="221"/>
    </row>
    <row r="44" spans="1:66" ht="39.950000000000003" customHeight="1" x14ac:dyDescent="0.3">
      <c r="A44" s="298"/>
      <c r="B44" s="68"/>
      <c r="C44" s="241"/>
      <c r="D44" s="242"/>
      <c r="E44" s="222"/>
      <c r="F44" s="48"/>
      <c r="G44" s="43"/>
      <c r="H44" s="43"/>
      <c r="I44" s="43"/>
      <c r="J44" s="43"/>
      <c r="K44" s="43"/>
      <c r="L44" s="218"/>
      <c r="M44" s="218"/>
      <c r="N44" s="86"/>
      <c r="O44" s="223"/>
      <c r="P44" s="86"/>
      <c r="Q44" s="179" t="str">
        <f t="shared" si="0"/>
        <v/>
      </c>
      <c r="R44" s="219"/>
      <c r="S44" s="43"/>
      <c r="T44" s="43"/>
      <c r="U44" s="203" t="str">
        <f t="shared" ca="1" si="1"/>
        <v/>
      </c>
      <c r="V44" s="180" t="str">
        <f t="shared" si="11"/>
        <v/>
      </c>
      <c r="W44" s="181" t="str">
        <f t="shared" ca="1" si="3"/>
        <v/>
      </c>
      <c r="X44" s="181" t="str">
        <f t="shared" ca="1" si="4"/>
        <v>0</v>
      </c>
      <c r="Y44" s="181" t="str">
        <f t="shared" ca="1" si="5"/>
        <v/>
      </c>
      <c r="Z44" s="181" t="str">
        <f t="shared" ca="1" si="6"/>
        <v/>
      </c>
      <c r="AA44" s="181" t="str">
        <f t="shared" ca="1" si="7"/>
        <v/>
      </c>
      <c r="AB44" s="181" t="str">
        <f t="shared" ca="1" si="8"/>
        <v/>
      </c>
      <c r="AC44" s="181" t="str">
        <f t="shared" ca="1" si="9"/>
        <v/>
      </c>
      <c r="AD44" s="220"/>
      <c r="AE44" s="220"/>
      <c r="AF44" s="220"/>
      <c r="AG44" s="220"/>
      <c r="AH44" s="138" t="str">
        <f t="shared" ca="1" si="10"/>
        <v/>
      </c>
      <c r="AI44" s="211"/>
      <c r="AJ44" s="297"/>
      <c r="AK44" s="86"/>
      <c r="AL44" s="86"/>
      <c r="AM44" s="225"/>
      <c r="AN44" s="224"/>
      <c r="AO44" s="223"/>
      <c r="AP44" s="223"/>
      <c r="AQ44" s="225"/>
      <c r="AR44" s="224"/>
      <c r="AS44" s="223"/>
      <c r="AT44" s="223"/>
      <c r="AU44" s="225"/>
      <c r="AV44" s="333">
        <f>SUMIF('4.2.펀드 인력변경 이력'!A:A,D44,'4.2.펀드 인력변경 이력'!F:F)</f>
        <v>0</v>
      </c>
      <c r="AW44" s="225">
        <f>SUMIF('4.2.펀드 인력변경 이력'!A:A,D44,'4.2.펀드 인력변경 이력'!G:G)</f>
        <v>0</v>
      </c>
      <c r="AX44" s="334" t="str">
        <f t="shared" si="12"/>
        <v/>
      </c>
      <c r="AY44" s="48"/>
      <c r="AZ44" s="216"/>
      <c r="BA44" s="221"/>
      <c r="BB44" s="221"/>
      <c r="BC44" s="216"/>
      <c r="BD44" s="221"/>
      <c r="BE44" s="221"/>
      <c r="BF44" s="216"/>
      <c r="BG44" s="221"/>
      <c r="BH44" s="263"/>
      <c r="BI44" s="221"/>
      <c r="BJ44" s="263"/>
      <c r="BK44" s="221"/>
      <c r="BL44" s="263"/>
      <c r="BM44" s="221"/>
      <c r="BN44" s="221"/>
    </row>
    <row r="45" spans="1:66" ht="39.950000000000003" customHeight="1" x14ac:dyDescent="0.3">
      <c r="A45" s="298"/>
      <c r="B45" s="68"/>
      <c r="C45" s="241"/>
      <c r="D45" s="242"/>
      <c r="E45" s="222"/>
      <c r="F45" s="48"/>
      <c r="G45" s="43"/>
      <c r="H45" s="43"/>
      <c r="I45" s="43"/>
      <c r="J45" s="43"/>
      <c r="K45" s="43"/>
      <c r="L45" s="218"/>
      <c r="M45" s="218"/>
      <c r="N45" s="86"/>
      <c r="O45" s="223"/>
      <c r="P45" s="86"/>
      <c r="Q45" s="179" t="str">
        <f t="shared" si="0"/>
        <v/>
      </c>
      <c r="R45" s="219"/>
      <c r="S45" s="43"/>
      <c r="T45" s="43"/>
      <c r="U45" s="203" t="str">
        <f t="shared" ca="1" si="1"/>
        <v/>
      </c>
      <c r="V45" s="180" t="str">
        <f t="shared" si="11"/>
        <v/>
      </c>
      <c r="W45" s="181" t="str">
        <f t="shared" ca="1" si="3"/>
        <v/>
      </c>
      <c r="X45" s="181" t="str">
        <f t="shared" ca="1" si="4"/>
        <v>0</v>
      </c>
      <c r="Y45" s="181" t="str">
        <f t="shared" ca="1" si="5"/>
        <v/>
      </c>
      <c r="Z45" s="181" t="str">
        <f t="shared" ca="1" si="6"/>
        <v/>
      </c>
      <c r="AA45" s="181" t="str">
        <f t="shared" ca="1" si="7"/>
        <v/>
      </c>
      <c r="AB45" s="181" t="str">
        <f t="shared" ca="1" si="8"/>
        <v/>
      </c>
      <c r="AC45" s="181" t="str">
        <f t="shared" ca="1" si="9"/>
        <v/>
      </c>
      <c r="AD45" s="220"/>
      <c r="AE45" s="220"/>
      <c r="AF45" s="220"/>
      <c r="AG45" s="220"/>
      <c r="AH45" s="138" t="str">
        <f t="shared" ca="1" si="10"/>
        <v/>
      </c>
      <c r="AI45" s="211"/>
      <c r="AJ45" s="297"/>
      <c r="AK45" s="86"/>
      <c r="AL45" s="86"/>
      <c r="AM45" s="225"/>
      <c r="AN45" s="224"/>
      <c r="AO45" s="223"/>
      <c r="AP45" s="223"/>
      <c r="AQ45" s="225"/>
      <c r="AR45" s="224"/>
      <c r="AS45" s="223"/>
      <c r="AT45" s="223"/>
      <c r="AU45" s="225"/>
      <c r="AV45" s="333">
        <f>SUMIF('4.2.펀드 인력변경 이력'!A:A,D45,'4.2.펀드 인력변경 이력'!F:F)</f>
        <v>0</v>
      </c>
      <c r="AW45" s="225">
        <f>SUMIF('4.2.펀드 인력변경 이력'!A:A,D45,'4.2.펀드 인력변경 이력'!G:G)</f>
        <v>0</v>
      </c>
      <c r="AX45" s="334" t="str">
        <f t="shared" si="12"/>
        <v/>
      </c>
      <c r="AY45" s="48"/>
      <c r="AZ45" s="216"/>
      <c r="BA45" s="221"/>
      <c r="BB45" s="221"/>
      <c r="BC45" s="216"/>
      <c r="BD45" s="221"/>
      <c r="BE45" s="221"/>
      <c r="BF45" s="216"/>
      <c r="BG45" s="221"/>
      <c r="BH45" s="263"/>
      <c r="BI45" s="221"/>
      <c r="BJ45" s="263"/>
      <c r="BK45" s="221"/>
      <c r="BL45" s="263"/>
      <c r="BM45" s="221"/>
      <c r="BN45" s="221"/>
    </row>
    <row r="46" spans="1:66" ht="39.950000000000003" customHeight="1" x14ac:dyDescent="0.3">
      <c r="A46" s="298"/>
      <c r="B46" s="68"/>
      <c r="C46" s="241"/>
      <c r="D46" s="242"/>
      <c r="E46" s="222"/>
      <c r="F46" s="48"/>
      <c r="G46" s="43"/>
      <c r="H46" s="43"/>
      <c r="I46" s="43"/>
      <c r="J46" s="43"/>
      <c r="K46" s="43"/>
      <c r="L46" s="218"/>
      <c r="M46" s="218"/>
      <c r="N46" s="86"/>
      <c r="O46" s="223"/>
      <c r="P46" s="86"/>
      <c r="Q46" s="179" t="str">
        <f t="shared" si="0"/>
        <v/>
      </c>
      <c r="R46" s="219"/>
      <c r="S46" s="43"/>
      <c r="T46" s="43"/>
      <c r="U46" s="203" t="str">
        <f t="shared" ca="1" si="1"/>
        <v/>
      </c>
      <c r="V46" s="180" t="str">
        <f t="shared" si="11"/>
        <v/>
      </c>
      <c r="W46" s="181" t="str">
        <f t="shared" ca="1" si="3"/>
        <v/>
      </c>
      <c r="X46" s="181" t="str">
        <f t="shared" ca="1" si="4"/>
        <v>0</v>
      </c>
      <c r="Y46" s="181" t="str">
        <f t="shared" ca="1" si="5"/>
        <v/>
      </c>
      <c r="Z46" s="181" t="str">
        <f t="shared" ca="1" si="6"/>
        <v/>
      </c>
      <c r="AA46" s="181" t="str">
        <f t="shared" ca="1" si="7"/>
        <v/>
      </c>
      <c r="AB46" s="181" t="str">
        <f t="shared" ca="1" si="8"/>
        <v/>
      </c>
      <c r="AC46" s="181" t="str">
        <f t="shared" ca="1" si="9"/>
        <v/>
      </c>
      <c r="AD46" s="220"/>
      <c r="AE46" s="220"/>
      <c r="AF46" s="220"/>
      <c r="AG46" s="220"/>
      <c r="AH46" s="138" t="str">
        <f t="shared" ca="1" si="10"/>
        <v/>
      </c>
      <c r="AI46" s="211"/>
      <c r="AJ46" s="297"/>
      <c r="AK46" s="86"/>
      <c r="AL46" s="86"/>
      <c r="AM46" s="225"/>
      <c r="AN46" s="224"/>
      <c r="AO46" s="223"/>
      <c r="AP46" s="223"/>
      <c r="AQ46" s="225"/>
      <c r="AR46" s="224"/>
      <c r="AS46" s="223"/>
      <c r="AT46" s="223"/>
      <c r="AU46" s="225"/>
      <c r="AV46" s="333">
        <f>SUMIF('4.2.펀드 인력변경 이력'!A:A,D46,'4.2.펀드 인력변경 이력'!F:F)</f>
        <v>0</v>
      </c>
      <c r="AW46" s="225">
        <f>SUMIF('4.2.펀드 인력변경 이력'!A:A,D46,'4.2.펀드 인력변경 이력'!G:G)</f>
        <v>0</v>
      </c>
      <c r="AX46" s="334" t="str">
        <f t="shared" si="12"/>
        <v/>
      </c>
      <c r="AY46" s="48"/>
      <c r="AZ46" s="216"/>
      <c r="BA46" s="221"/>
      <c r="BB46" s="221"/>
      <c r="BC46" s="216"/>
      <c r="BD46" s="221"/>
      <c r="BE46" s="221"/>
      <c r="BF46" s="216"/>
      <c r="BG46" s="221"/>
      <c r="BH46" s="263"/>
      <c r="BI46" s="221"/>
      <c r="BJ46" s="263"/>
      <c r="BK46" s="221"/>
      <c r="BL46" s="263"/>
      <c r="BM46" s="221"/>
      <c r="BN46" s="221"/>
    </row>
    <row r="47" spans="1:66" ht="39.950000000000003" customHeight="1" x14ac:dyDescent="0.3">
      <c r="A47" s="298"/>
      <c r="B47" s="68"/>
      <c r="C47" s="241"/>
      <c r="D47" s="242"/>
      <c r="E47" s="222"/>
      <c r="F47" s="48"/>
      <c r="G47" s="43"/>
      <c r="H47" s="43"/>
      <c r="I47" s="43"/>
      <c r="J47" s="43"/>
      <c r="K47" s="43"/>
      <c r="L47" s="218"/>
      <c r="M47" s="218"/>
      <c r="N47" s="86"/>
      <c r="O47" s="223"/>
      <c r="P47" s="86"/>
      <c r="Q47" s="179" t="str">
        <f t="shared" si="0"/>
        <v/>
      </c>
      <c r="R47" s="219"/>
      <c r="S47" s="43"/>
      <c r="T47" s="43"/>
      <c r="U47" s="203" t="str">
        <f t="shared" ca="1" si="1"/>
        <v/>
      </c>
      <c r="V47" s="180" t="str">
        <f t="shared" si="11"/>
        <v/>
      </c>
      <c r="W47" s="181" t="str">
        <f t="shared" ca="1" si="3"/>
        <v/>
      </c>
      <c r="X47" s="181" t="str">
        <f t="shared" ca="1" si="4"/>
        <v>0</v>
      </c>
      <c r="Y47" s="181" t="str">
        <f t="shared" ca="1" si="5"/>
        <v/>
      </c>
      <c r="Z47" s="181" t="str">
        <f t="shared" ca="1" si="6"/>
        <v/>
      </c>
      <c r="AA47" s="181" t="str">
        <f t="shared" ca="1" si="7"/>
        <v/>
      </c>
      <c r="AB47" s="181" t="str">
        <f t="shared" ca="1" si="8"/>
        <v/>
      </c>
      <c r="AC47" s="181" t="str">
        <f t="shared" ca="1" si="9"/>
        <v/>
      </c>
      <c r="AD47" s="220"/>
      <c r="AE47" s="220"/>
      <c r="AF47" s="220"/>
      <c r="AG47" s="220"/>
      <c r="AH47" s="138" t="str">
        <f t="shared" ca="1" si="10"/>
        <v/>
      </c>
      <c r="AI47" s="211"/>
      <c r="AJ47" s="297"/>
      <c r="AK47" s="86"/>
      <c r="AL47" s="86"/>
      <c r="AM47" s="225"/>
      <c r="AN47" s="224"/>
      <c r="AO47" s="223"/>
      <c r="AP47" s="223"/>
      <c r="AQ47" s="225"/>
      <c r="AR47" s="224"/>
      <c r="AS47" s="223"/>
      <c r="AT47" s="223"/>
      <c r="AU47" s="225"/>
      <c r="AV47" s="333">
        <f>SUMIF('4.2.펀드 인력변경 이력'!A:A,D47,'4.2.펀드 인력변경 이력'!F:F)</f>
        <v>0</v>
      </c>
      <c r="AW47" s="225">
        <f>SUMIF('4.2.펀드 인력변경 이력'!A:A,D47,'4.2.펀드 인력변경 이력'!G:G)</f>
        <v>0</v>
      </c>
      <c r="AX47" s="334" t="str">
        <f t="shared" si="12"/>
        <v/>
      </c>
      <c r="AY47" s="48"/>
      <c r="AZ47" s="216"/>
      <c r="BA47" s="221"/>
      <c r="BB47" s="221"/>
      <c r="BC47" s="216"/>
      <c r="BD47" s="221"/>
      <c r="BE47" s="221"/>
      <c r="BF47" s="216"/>
      <c r="BG47" s="221"/>
      <c r="BH47" s="263"/>
      <c r="BI47" s="221"/>
      <c r="BJ47" s="263"/>
      <c r="BK47" s="221"/>
      <c r="BL47" s="263"/>
      <c r="BM47" s="221"/>
      <c r="BN47" s="221"/>
    </row>
    <row r="48" spans="1:66" ht="39.950000000000003" customHeight="1" x14ac:dyDescent="0.3">
      <c r="A48" s="298"/>
      <c r="B48" s="68"/>
      <c r="C48" s="241"/>
      <c r="D48" s="242"/>
      <c r="E48" s="222"/>
      <c r="F48" s="48"/>
      <c r="G48" s="43"/>
      <c r="H48" s="43"/>
      <c r="I48" s="43"/>
      <c r="J48" s="43"/>
      <c r="K48" s="43"/>
      <c r="L48" s="218"/>
      <c r="M48" s="218"/>
      <c r="N48" s="86"/>
      <c r="O48" s="223"/>
      <c r="P48" s="86"/>
      <c r="Q48" s="179" t="str">
        <f t="shared" si="0"/>
        <v/>
      </c>
      <c r="R48" s="219"/>
      <c r="S48" s="43"/>
      <c r="T48" s="43"/>
      <c r="U48" s="203" t="str">
        <f t="shared" ca="1" si="1"/>
        <v/>
      </c>
      <c r="V48" s="180" t="str">
        <f t="shared" si="11"/>
        <v/>
      </c>
      <c r="W48" s="181" t="str">
        <f t="shared" ca="1" si="3"/>
        <v/>
      </c>
      <c r="X48" s="181" t="str">
        <f t="shared" ca="1" si="4"/>
        <v>0</v>
      </c>
      <c r="Y48" s="181" t="str">
        <f t="shared" ca="1" si="5"/>
        <v/>
      </c>
      <c r="Z48" s="181" t="str">
        <f t="shared" ca="1" si="6"/>
        <v/>
      </c>
      <c r="AA48" s="181" t="str">
        <f t="shared" ca="1" si="7"/>
        <v/>
      </c>
      <c r="AB48" s="181" t="str">
        <f t="shared" ca="1" si="8"/>
        <v/>
      </c>
      <c r="AC48" s="181" t="str">
        <f t="shared" ca="1" si="9"/>
        <v/>
      </c>
      <c r="AD48" s="220"/>
      <c r="AE48" s="220"/>
      <c r="AF48" s="220"/>
      <c r="AG48" s="220"/>
      <c r="AH48" s="138" t="str">
        <f t="shared" ca="1" si="10"/>
        <v/>
      </c>
      <c r="AI48" s="211"/>
      <c r="AJ48" s="297"/>
      <c r="AK48" s="86"/>
      <c r="AL48" s="86"/>
      <c r="AM48" s="225"/>
      <c r="AN48" s="224"/>
      <c r="AO48" s="223"/>
      <c r="AP48" s="223"/>
      <c r="AQ48" s="225"/>
      <c r="AR48" s="224"/>
      <c r="AS48" s="223"/>
      <c r="AT48" s="223"/>
      <c r="AU48" s="225"/>
      <c r="AV48" s="333">
        <f>SUMIF('4.2.펀드 인력변경 이력'!A:A,D48,'4.2.펀드 인력변경 이력'!F:F)</f>
        <v>0</v>
      </c>
      <c r="AW48" s="225">
        <f>SUMIF('4.2.펀드 인력변경 이력'!A:A,D48,'4.2.펀드 인력변경 이력'!G:G)</f>
        <v>0</v>
      </c>
      <c r="AX48" s="334" t="str">
        <f t="shared" si="12"/>
        <v/>
      </c>
      <c r="AY48" s="48"/>
      <c r="AZ48" s="216"/>
      <c r="BA48" s="221"/>
      <c r="BB48" s="221"/>
      <c r="BC48" s="216"/>
      <c r="BD48" s="221"/>
      <c r="BE48" s="221"/>
      <c r="BF48" s="216"/>
      <c r="BG48" s="221"/>
      <c r="BH48" s="263"/>
      <c r="BI48" s="221"/>
      <c r="BJ48" s="263"/>
      <c r="BK48" s="221"/>
      <c r="BL48" s="263"/>
      <c r="BM48" s="221"/>
      <c r="BN48" s="221"/>
    </row>
    <row r="49" spans="1:66" ht="39.950000000000003" customHeight="1" x14ac:dyDescent="0.3">
      <c r="A49" s="298"/>
      <c r="B49" s="68"/>
      <c r="C49" s="241"/>
      <c r="D49" s="242"/>
      <c r="E49" s="222"/>
      <c r="F49" s="48"/>
      <c r="G49" s="43"/>
      <c r="H49" s="43"/>
      <c r="I49" s="43"/>
      <c r="J49" s="43"/>
      <c r="K49" s="43"/>
      <c r="L49" s="218"/>
      <c r="M49" s="218"/>
      <c r="N49" s="86"/>
      <c r="O49" s="223"/>
      <c r="P49" s="86"/>
      <c r="Q49" s="179" t="str">
        <f t="shared" si="0"/>
        <v/>
      </c>
      <c r="R49" s="219"/>
      <c r="S49" s="43"/>
      <c r="T49" s="43"/>
      <c r="U49" s="203" t="str">
        <f t="shared" ca="1" si="1"/>
        <v/>
      </c>
      <c r="V49" s="180" t="str">
        <f t="shared" si="11"/>
        <v/>
      </c>
      <c r="W49" s="181" t="str">
        <f t="shared" ca="1" si="3"/>
        <v/>
      </c>
      <c r="X49" s="181" t="str">
        <f t="shared" ca="1" si="4"/>
        <v>0</v>
      </c>
      <c r="Y49" s="181" t="str">
        <f t="shared" ca="1" si="5"/>
        <v/>
      </c>
      <c r="Z49" s="181" t="str">
        <f t="shared" ca="1" si="6"/>
        <v/>
      </c>
      <c r="AA49" s="181" t="str">
        <f t="shared" ca="1" si="7"/>
        <v/>
      </c>
      <c r="AB49" s="181" t="str">
        <f t="shared" ca="1" si="8"/>
        <v/>
      </c>
      <c r="AC49" s="181" t="str">
        <f t="shared" ca="1" si="9"/>
        <v/>
      </c>
      <c r="AD49" s="220"/>
      <c r="AE49" s="220"/>
      <c r="AF49" s="220"/>
      <c r="AG49" s="220"/>
      <c r="AH49" s="138" t="str">
        <f t="shared" ca="1" si="10"/>
        <v/>
      </c>
      <c r="AI49" s="211"/>
      <c r="AJ49" s="297"/>
      <c r="AK49" s="86"/>
      <c r="AL49" s="86"/>
      <c r="AM49" s="225"/>
      <c r="AN49" s="224"/>
      <c r="AO49" s="223"/>
      <c r="AP49" s="223"/>
      <c r="AQ49" s="225"/>
      <c r="AR49" s="224"/>
      <c r="AS49" s="223"/>
      <c r="AT49" s="223"/>
      <c r="AU49" s="225"/>
      <c r="AV49" s="333">
        <f>SUMIF('4.2.펀드 인력변경 이력'!A:A,D49,'4.2.펀드 인력변경 이력'!F:F)</f>
        <v>0</v>
      </c>
      <c r="AW49" s="225">
        <f>SUMIF('4.2.펀드 인력변경 이력'!A:A,D49,'4.2.펀드 인력변경 이력'!G:G)</f>
        <v>0</v>
      </c>
      <c r="AX49" s="334" t="str">
        <f t="shared" si="12"/>
        <v/>
      </c>
      <c r="AY49" s="48"/>
      <c r="AZ49" s="216"/>
      <c r="BA49" s="221"/>
      <c r="BB49" s="221"/>
      <c r="BC49" s="216"/>
      <c r="BD49" s="221"/>
      <c r="BE49" s="221"/>
      <c r="BF49" s="216"/>
      <c r="BG49" s="221"/>
      <c r="BH49" s="263"/>
      <c r="BI49" s="221"/>
      <c r="BJ49" s="263"/>
      <c r="BK49" s="221"/>
      <c r="BL49" s="263"/>
      <c r="BM49" s="221"/>
      <c r="BN49" s="221"/>
    </row>
    <row r="50" spans="1:66" ht="39.950000000000003" customHeight="1" x14ac:dyDescent="0.3">
      <c r="A50" s="298"/>
      <c r="B50" s="68"/>
      <c r="C50" s="241"/>
      <c r="D50" s="242"/>
      <c r="E50" s="222"/>
      <c r="F50" s="48"/>
      <c r="G50" s="43"/>
      <c r="H50" s="43"/>
      <c r="I50" s="43"/>
      <c r="J50" s="43"/>
      <c r="K50" s="43"/>
      <c r="L50" s="218"/>
      <c r="M50" s="218"/>
      <c r="N50" s="86"/>
      <c r="O50" s="223"/>
      <c r="P50" s="86"/>
      <c r="Q50" s="179" t="str">
        <f t="shared" si="0"/>
        <v/>
      </c>
      <c r="R50" s="219"/>
      <c r="S50" s="43"/>
      <c r="T50" s="43"/>
      <c r="U50" s="203" t="str">
        <f t="shared" ca="1" si="1"/>
        <v/>
      </c>
      <c r="V50" s="180" t="str">
        <f t="shared" si="11"/>
        <v/>
      </c>
      <c r="W50" s="181" t="str">
        <f t="shared" ca="1" si="3"/>
        <v/>
      </c>
      <c r="X50" s="181" t="str">
        <f t="shared" ca="1" si="4"/>
        <v>0</v>
      </c>
      <c r="Y50" s="181" t="str">
        <f t="shared" ca="1" si="5"/>
        <v/>
      </c>
      <c r="Z50" s="181" t="str">
        <f t="shared" ca="1" si="6"/>
        <v/>
      </c>
      <c r="AA50" s="181" t="str">
        <f t="shared" ca="1" si="7"/>
        <v/>
      </c>
      <c r="AB50" s="181" t="str">
        <f t="shared" ca="1" si="8"/>
        <v/>
      </c>
      <c r="AC50" s="181" t="str">
        <f t="shared" ca="1" si="9"/>
        <v/>
      </c>
      <c r="AD50" s="220"/>
      <c r="AE50" s="220"/>
      <c r="AF50" s="220"/>
      <c r="AG50" s="220"/>
      <c r="AH50" s="138" t="str">
        <f t="shared" ca="1" si="10"/>
        <v/>
      </c>
      <c r="AI50" s="211"/>
      <c r="AJ50" s="297"/>
      <c r="AK50" s="86"/>
      <c r="AL50" s="86"/>
      <c r="AM50" s="225"/>
      <c r="AN50" s="224"/>
      <c r="AO50" s="223"/>
      <c r="AP50" s="223"/>
      <c r="AQ50" s="225"/>
      <c r="AR50" s="224"/>
      <c r="AS50" s="223"/>
      <c r="AT50" s="223"/>
      <c r="AU50" s="225"/>
      <c r="AV50" s="333">
        <f>SUMIF('4.2.펀드 인력변경 이력'!A:A,D50,'4.2.펀드 인력변경 이력'!F:F)</f>
        <v>0</v>
      </c>
      <c r="AW50" s="225">
        <f>SUMIF('4.2.펀드 인력변경 이력'!A:A,D50,'4.2.펀드 인력변경 이력'!G:G)</f>
        <v>0</v>
      </c>
      <c r="AX50" s="334" t="str">
        <f t="shared" si="12"/>
        <v/>
      </c>
      <c r="AY50" s="48"/>
      <c r="AZ50" s="216"/>
      <c r="BA50" s="221"/>
      <c r="BB50" s="221"/>
      <c r="BC50" s="216"/>
      <c r="BD50" s="221"/>
      <c r="BE50" s="221"/>
      <c r="BF50" s="216"/>
      <c r="BG50" s="221"/>
      <c r="BH50" s="263"/>
      <c r="BI50" s="221"/>
      <c r="BJ50" s="263"/>
      <c r="BK50" s="221"/>
      <c r="BL50" s="263"/>
      <c r="BM50" s="221"/>
      <c r="BN50" s="221"/>
    </row>
    <row r="51" spans="1:66" ht="39.950000000000003" customHeight="1" x14ac:dyDescent="0.3">
      <c r="A51" s="298"/>
      <c r="B51" s="68"/>
      <c r="C51" s="241"/>
      <c r="D51" s="242"/>
      <c r="E51" s="222"/>
      <c r="F51" s="48"/>
      <c r="G51" s="43"/>
      <c r="H51" s="43"/>
      <c r="I51" s="43"/>
      <c r="J51" s="43"/>
      <c r="K51" s="43"/>
      <c r="L51" s="218"/>
      <c r="M51" s="218"/>
      <c r="N51" s="86"/>
      <c r="O51" s="223"/>
      <c r="P51" s="86"/>
      <c r="Q51" s="179" t="str">
        <f t="shared" si="0"/>
        <v/>
      </c>
      <c r="R51" s="219"/>
      <c r="S51" s="43"/>
      <c r="T51" s="43"/>
      <c r="U51" s="203" t="str">
        <f t="shared" ca="1" si="1"/>
        <v/>
      </c>
      <c r="V51" s="180" t="str">
        <f t="shared" si="11"/>
        <v/>
      </c>
      <c r="W51" s="181" t="str">
        <f t="shared" ca="1" si="3"/>
        <v/>
      </c>
      <c r="X51" s="181" t="str">
        <f t="shared" ca="1" si="4"/>
        <v>0</v>
      </c>
      <c r="Y51" s="181" t="str">
        <f t="shared" ca="1" si="5"/>
        <v/>
      </c>
      <c r="Z51" s="181" t="str">
        <f t="shared" ca="1" si="6"/>
        <v/>
      </c>
      <c r="AA51" s="181" t="str">
        <f t="shared" ca="1" si="7"/>
        <v/>
      </c>
      <c r="AB51" s="181" t="str">
        <f t="shared" ca="1" si="8"/>
        <v/>
      </c>
      <c r="AC51" s="181" t="str">
        <f t="shared" ca="1" si="9"/>
        <v/>
      </c>
      <c r="AD51" s="220"/>
      <c r="AE51" s="220"/>
      <c r="AF51" s="220"/>
      <c r="AG51" s="220"/>
      <c r="AH51" s="138" t="str">
        <f t="shared" ca="1" si="10"/>
        <v/>
      </c>
      <c r="AI51" s="211"/>
      <c r="AJ51" s="297"/>
      <c r="AK51" s="86"/>
      <c r="AL51" s="86"/>
      <c r="AM51" s="225"/>
      <c r="AN51" s="224"/>
      <c r="AO51" s="223"/>
      <c r="AP51" s="223"/>
      <c r="AQ51" s="225"/>
      <c r="AR51" s="224"/>
      <c r="AS51" s="223"/>
      <c r="AT51" s="223"/>
      <c r="AU51" s="225"/>
      <c r="AV51" s="333">
        <f>SUMIF('4.2.펀드 인력변경 이력'!A:A,D51,'4.2.펀드 인력변경 이력'!F:F)</f>
        <v>0</v>
      </c>
      <c r="AW51" s="225">
        <f>SUMIF('4.2.펀드 인력변경 이력'!A:A,D51,'4.2.펀드 인력변경 이력'!G:G)</f>
        <v>0</v>
      </c>
      <c r="AX51" s="334" t="str">
        <f t="shared" si="12"/>
        <v/>
      </c>
      <c r="AY51" s="48"/>
      <c r="AZ51" s="216"/>
      <c r="BA51" s="221"/>
      <c r="BB51" s="221"/>
      <c r="BC51" s="216"/>
      <c r="BD51" s="221"/>
      <c r="BE51" s="221"/>
      <c r="BF51" s="216"/>
      <c r="BG51" s="221"/>
      <c r="BH51" s="263"/>
      <c r="BI51" s="221"/>
      <c r="BJ51" s="263"/>
      <c r="BK51" s="221"/>
      <c r="BL51" s="263"/>
      <c r="BM51" s="221"/>
      <c r="BN51" s="221"/>
    </row>
    <row r="52" spans="1:66" ht="39.950000000000003" customHeight="1" x14ac:dyDescent="0.3">
      <c r="A52" s="298"/>
      <c r="B52" s="68"/>
      <c r="C52" s="241"/>
      <c r="D52" s="242"/>
      <c r="E52" s="222"/>
      <c r="F52" s="48"/>
      <c r="G52" s="43"/>
      <c r="H52" s="43"/>
      <c r="I52" s="43"/>
      <c r="J52" s="43"/>
      <c r="K52" s="43"/>
      <c r="L52" s="218"/>
      <c r="M52" s="218"/>
      <c r="N52" s="86"/>
      <c r="O52" s="223"/>
      <c r="P52" s="86"/>
      <c r="Q52" s="179" t="str">
        <f t="shared" si="0"/>
        <v/>
      </c>
      <c r="R52" s="219"/>
      <c r="S52" s="43"/>
      <c r="T52" s="43"/>
      <c r="U52" s="203" t="str">
        <f t="shared" ca="1" si="1"/>
        <v/>
      </c>
      <c r="V52" s="180" t="str">
        <f t="shared" si="11"/>
        <v/>
      </c>
      <c r="W52" s="181" t="str">
        <f t="shared" ca="1" si="3"/>
        <v/>
      </c>
      <c r="X52" s="181" t="str">
        <f t="shared" ca="1" si="4"/>
        <v>0</v>
      </c>
      <c r="Y52" s="181" t="str">
        <f t="shared" ca="1" si="5"/>
        <v/>
      </c>
      <c r="Z52" s="181" t="str">
        <f t="shared" ca="1" si="6"/>
        <v/>
      </c>
      <c r="AA52" s="181" t="str">
        <f t="shared" ca="1" si="7"/>
        <v/>
      </c>
      <c r="AB52" s="181" t="str">
        <f t="shared" ca="1" si="8"/>
        <v/>
      </c>
      <c r="AC52" s="181" t="str">
        <f t="shared" ca="1" si="9"/>
        <v/>
      </c>
      <c r="AD52" s="220"/>
      <c r="AE52" s="220"/>
      <c r="AF52" s="220"/>
      <c r="AG52" s="220"/>
      <c r="AH52" s="138" t="str">
        <f t="shared" ca="1" si="10"/>
        <v/>
      </c>
      <c r="AI52" s="211"/>
      <c r="AJ52" s="297"/>
      <c r="AK52" s="86"/>
      <c r="AL52" s="86"/>
      <c r="AM52" s="225"/>
      <c r="AN52" s="224"/>
      <c r="AO52" s="223"/>
      <c r="AP52" s="223"/>
      <c r="AQ52" s="225"/>
      <c r="AR52" s="224"/>
      <c r="AS52" s="223"/>
      <c r="AT52" s="223"/>
      <c r="AU52" s="225"/>
      <c r="AV52" s="333">
        <f>SUMIF('4.2.펀드 인력변경 이력'!A:A,D52,'4.2.펀드 인력변경 이력'!F:F)</f>
        <v>0</v>
      </c>
      <c r="AW52" s="225">
        <f>SUMIF('4.2.펀드 인력변경 이력'!A:A,D52,'4.2.펀드 인력변경 이력'!G:G)</f>
        <v>0</v>
      </c>
      <c r="AX52" s="334" t="str">
        <f t="shared" si="12"/>
        <v/>
      </c>
      <c r="AY52" s="48"/>
      <c r="AZ52" s="216"/>
      <c r="BA52" s="221"/>
      <c r="BB52" s="221"/>
      <c r="BC52" s="216"/>
      <c r="BD52" s="221"/>
      <c r="BE52" s="221"/>
      <c r="BF52" s="216"/>
      <c r="BG52" s="221"/>
      <c r="BH52" s="263"/>
      <c r="BI52" s="221"/>
      <c r="BJ52" s="263"/>
      <c r="BK52" s="221"/>
      <c r="BL52" s="263"/>
      <c r="BM52" s="221"/>
      <c r="BN52" s="221"/>
    </row>
    <row r="53" spans="1:66" ht="39.950000000000003" customHeight="1" x14ac:dyDescent="0.3">
      <c r="A53" s="298"/>
      <c r="B53" s="68"/>
      <c r="C53" s="241"/>
      <c r="D53" s="242"/>
      <c r="E53" s="222"/>
      <c r="F53" s="48"/>
      <c r="G53" s="43"/>
      <c r="H53" s="43"/>
      <c r="I53" s="43"/>
      <c r="J53" s="43"/>
      <c r="K53" s="43"/>
      <c r="L53" s="218"/>
      <c r="M53" s="218"/>
      <c r="N53" s="86"/>
      <c r="O53" s="223"/>
      <c r="P53" s="86"/>
      <c r="Q53" s="179" t="str">
        <f t="shared" si="0"/>
        <v/>
      </c>
      <c r="R53" s="219"/>
      <c r="S53" s="43"/>
      <c r="T53" s="43"/>
      <c r="U53" s="203" t="str">
        <f t="shared" ca="1" si="1"/>
        <v/>
      </c>
      <c r="V53" s="180" t="str">
        <f t="shared" si="11"/>
        <v/>
      </c>
      <c r="W53" s="181" t="str">
        <f t="shared" ca="1" si="3"/>
        <v/>
      </c>
      <c r="X53" s="181" t="str">
        <f t="shared" ca="1" si="4"/>
        <v>0</v>
      </c>
      <c r="Y53" s="181" t="str">
        <f t="shared" ca="1" si="5"/>
        <v/>
      </c>
      <c r="Z53" s="181" t="str">
        <f t="shared" ca="1" si="6"/>
        <v/>
      </c>
      <c r="AA53" s="181" t="str">
        <f t="shared" ca="1" si="7"/>
        <v/>
      </c>
      <c r="AB53" s="181" t="str">
        <f t="shared" ca="1" si="8"/>
        <v/>
      </c>
      <c r="AC53" s="181" t="str">
        <f t="shared" ca="1" si="9"/>
        <v/>
      </c>
      <c r="AD53" s="220"/>
      <c r="AE53" s="220"/>
      <c r="AF53" s="220"/>
      <c r="AG53" s="220"/>
      <c r="AH53" s="138" t="str">
        <f t="shared" ca="1" si="10"/>
        <v/>
      </c>
      <c r="AI53" s="211"/>
      <c r="AJ53" s="297"/>
      <c r="AK53" s="86"/>
      <c r="AL53" s="86"/>
      <c r="AM53" s="225"/>
      <c r="AN53" s="224"/>
      <c r="AO53" s="223"/>
      <c r="AP53" s="223"/>
      <c r="AQ53" s="225"/>
      <c r="AR53" s="224"/>
      <c r="AS53" s="223"/>
      <c r="AT53" s="223"/>
      <c r="AU53" s="225"/>
      <c r="AV53" s="333">
        <f>SUMIF('4.2.펀드 인력변경 이력'!A:A,D53,'4.2.펀드 인력변경 이력'!F:F)</f>
        <v>0</v>
      </c>
      <c r="AW53" s="225">
        <f>SUMIF('4.2.펀드 인력변경 이력'!A:A,D53,'4.2.펀드 인력변경 이력'!G:G)</f>
        <v>0</v>
      </c>
      <c r="AX53" s="334" t="str">
        <f t="shared" si="12"/>
        <v/>
      </c>
      <c r="AY53" s="48"/>
      <c r="AZ53" s="216"/>
      <c r="BA53" s="221"/>
      <c r="BB53" s="221"/>
      <c r="BC53" s="216"/>
      <c r="BD53" s="221"/>
      <c r="BE53" s="221"/>
      <c r="BF53" s="216"/>
      <c r="BG53" s="221"/>
      <c r="BH53" s="263"/>
      <c r="BI53" s="221"/>
      <c r="BJ53" s="263"/>
      <c r="BK53" s="221"/>
      <c r="BL53" s="263"/>
      <c r="BM53" s="221"/>
      <c r="BN53" s="221"/>
    </row>
    <row r="54" spans="1:66" ht="39.950000000000003" customHeight="1" x14ac:dyDescent="0.3">
      <c r="A54" s="298"/>
      <c r="B54" s="68"/>
      <c r="C54" s="241"/>
      <c r="D54" s="242"/>
      <c r="E54" s="222"/>
      <c r="F54" s="48"/>
      <c r="G54" s="43"/>
      <c r="H54" s="43"/>
      <c r="I54" s="43"/>
      <c r="J54" s="43"/>
      <c r="K54" s="43"/>
      <c r="L54" s="218"/>
      <c r="M54" s="218"/>
      <c r="N54" s="86"/>
      <c r="O54" s="223"/>
      <c r="P54" s="86"/>
      <c r="Q54" s="179" t="str">
        <f t="shared" si="0"/>
        <v/>
      </c>
      <c r="R54" s="219"/>
      <c r="S54" s="43"/>
      <c r="T54" s="43"/>
      <c r="U54" s="203" t="str">
        <f t="shared" ca="1" si="1"/>
        <v/>
      </c>
      <c r="V54" s="180" t="str">
        <f t="shared" si="11"/>
        <v/>
      </c>
      <c r="W54" s="181" t="str">
        <f t="shared" ca="1" si="3"/>
        <v/>
      </c>
      <c r="X54" s="181" t="str">
        <f t="shared" ca="1" si="4"/>
        <v>0</v>
      </c>
      <c r="Y54" s="181" t="str">
        <f t="shared" ca="1" si="5"/>
        <v/>
      </c>
      <c r="Z54" s="181" t="str">
        <f t="shared" ca="1" si="6"/>
        <v/>
      </c>
      <c r="AA54" s="181" t="str">
        <f t="shared" ca="1" si="7"/>
        <v/>
      </c>
      <c r="AB54" s="181" t="str">
        <f t="shared" ca="1" si="8"/>
        <v/>
      </c>
      <c r="AC54" s="181" t="str">
        <f t="shared" ca="1" si="9"/>
        <v/>
      </c>
      <c r="AD54" s="220"/>
      <c r="AE54" s="220"/>
      <c r="AF54" s="220"/>
      <c r="AG54" s="220"/>
      <c r="AH54" s="138" t="str">
        <f t="shared" ca="1" si="10"/>
        <v/>
      </c>
      <c r="AI54" s="211"/>
      <c r="AJ54" s="297"/>
      <c r="AK54" s="86"/>
      <c r="AL54" s="86"/>
      <c r="AM54" s="225"/>
      <c r="AN54" s="224"/>
      <c r="AO54" s="223"/>
      <c r="AP54" s="223"/>
      <c r="AQ54" s="225"/>
      <c r="AR54" s="224"/>
      <c r="AS54" s="223"/>
      <c r="AT54" s="223"/>
      <c r="AU54" s="225"/>
      <c r="AV54" s="333">
        <f>SUMIF('4.2.펀드 인력변경 이력'!A:A,D54,'4.2.펀드 인력변경 이력'!F:F)</f>
        <v>0</v>
      </c>
      <c r="AW54" s="225">
        <f>SUMIF('4.2.펀드 인력변경 이력'!A:A,D54,'4.2.펀드 인력변경 이력'!G:G)</f>
        <v>0</v>
      </c>
      <c r="AX54" s="334" t="str">
        <f t="shared" si="12"/>
        <v/>
      </c>
      <c r="AY54" s="48"/>
      <c r="AZ54" s="216"/>
      <c r="BA54" s="221"/>
      <c r="BB54" s="221"/>
      <c r="BC54" s="216"/>
      <c r="BD54" s="221"/>
      <c r="BE54" s="221"/>
      <c r="BF54" s="216"/>
      <c r="BG54" s="221"/>
      <c r="BH54" s="263"/>
      <c r="BI54" s="221"/>
      <c r="BJ54" s="263"/>
      <c r="BK54" s="221"/>
      <c r="BL54" s="263"/>
      <c r="BM54" s="221"/>
      <c r="BN54" s="221"/>
    </row>
    <row r="55" spans="1:66" ht="39.950000000000003" customHeight="1" x14ac:dyDescent="0.3">
      <c r="A55" s="298"/>
      <c r="B55" s="68"/>
      <c r="C55" s="241"/>
      <c r="D55" s="242"/>
      <c r="E55" s="222"/>
      <c r="F55" s="48"/>
      <c r="G55" s="43"/>
      <c r="H55" s="43"/>
      <c r="I55" s="43"/>
      <c r="J55" s="43"/>
      <c r="K55" s="43"/>
      <c r="L55" s="218"/>
      <c r="M55" s="218"/>
      <c r="N55" s="86"/>
      <c r="O55" s="223"/>
      <c r="P55" s="86"/>
      <c r="Q55" s="179" t="str">
        <f t="shared" si="0"/>
        <v/>
      </c>
      <c r="R55" s="219"/>
      <c r="S55" s="43"/>
      <c r="T55" s="43"/>
      <c r="U55" s="203" t="str">
        <f t="shared" ca="1" si="1"/>
        <v/>
      </c>
      <c r="V55" s="180" t="str">
        <f t="shared" si="11"/>
        <v/>
      </c>
      <c r="W55" s="181" t="str">
        <f t="shared" ca="1" si="3"/>
        <v/>
      </c>
      <c r="X55" s="181" t="str">
        <f t="shared" ca="1" si="4"/>
        <v>0</v>
      </c>
      <c r="Y55" s="181" t="str">
        <f t="shared" ca="1" si="5"/>
        <v/>
      </c>
      <c r="Z55" s="181" t="str">
        <f t="shared" ca="1" si="6"/>
        <v/>
      </c>
      <c r="AA55" s="181" t="str">
        <f t="shared" ca="1" si="7"/>
        <v/>
      </c>
      <c r="AB55" s="181" t="str">
        <f t="shared" ca="1" si="8"/>
        <v/>
      </c>
      <c r="AC55" s="181" t="str">
        <f t="shared" ca="1" si="9"/>
        <v/>
      </c>
      <c r="AD55" s="220"/>
      <c r="AE55" s="220"/>
      <c r="AF55" s="220"/>
      <c r="AG55" s="220"/>
      <c r="AH55" s="138" t="str">
        <f t="shared" ca="1" si="10"/>
        <v/>
      </c>
      <c r="AI55" s="211"/>
      <c r="AJ55" s="297"/>
      <c r="AK55" s="86"/>
      <c r="AL55" s="86"/>
      <c r="AM55" s="225"/>
      <c r="AN55" s="224"/>
      <c r="AO55" s="223"/>
      <c r="AP55" s="223"/>
      <c r="AQ55" s="225"/>
      <c r="AR55" s="224"/>
      <c r="AS55" s="223"/>
      <c r="AT55" s="223"/>
      <c r="AU55" s="225"/>
      <c r="AV55" s="333">
        <f>SUMIF('4.2.펀드 인력변경 이력'!A:A,D55,'4.2.펀드 인력변경 이력'!F:F)</f>
        <v>0</v>
      </c>
      <c r="AW55" s="225">
        <f>SUMIF('4.2.펀드 인력변경 이력'!A:A,D55,'4.2.펀드 인력변경 이력'!G:G)</f>
        <v>0</v>
      </c>
      <c r="AX55" s="334" t="str">
        <f t="shared" si="12"/>
        <v/>
      </c>
      <c r="AY55" s="48"/>
      <c r="AZ55" s="216"/>
      <c r="BA55" s="221"/>
      <c r="BB55" s="221"/>
      <c r="BC55" s="216"/>
      <c r="BD55" s="221"/>
      <c r="BE55" s="221"/>
      <c r="BF55" s="216"/>
      <c r="BG55" s="221"/>
      <c r="BH55" s="263"/>
      <c r="BI55" s="221"/>
      <c r="BJ55" s="263"/>
      <c r="BK55" s="221"/>
      <c r="BL55" s="263"/>
      <c r="BM55" s="221"/>
      <c r="BN55" s="221"/>
    </row>
    <row r="56" spans="1:66" ht="39.950000000000003" customHeight="1" x14ac:dyDescent="0.3">
      <c r="A56" s="298"/>
      <c r="B56" s="68"/>
      <c r="C56" s="241"/>
      <c r="D56" s="242"/>
      <c r="E56" s="222"/>
      <c r="F56" s="48"/>
      <c r="G56" s="43"/>
      <c r="H56" s="43"/>
      <c r="I56" s="43"/>
      <c r="J56" s="43"/>
      <c r="K56" s="43"/>
      <c r="L56" s="218"/>
      <c r="M56" s="218"/>
      <c r="N56" s="86"/>
      <c r="O56" s="223"/>
      <c r="P56" s="86"/>
      <c r="Q56" s="179" t="str">
        <f t="shared" si="0"/>
        <v/>
      </c>
      <c r="R56" s="219"/>
      <c r="S56" s="43"/>
      <c r="T56" s="43"/>
      <c r="U56" s="203" t="str">
        <f t="shared" ca="1" si="1"/>
        <v/>
      </c>
      <c r="V56" s="180" t="str">
        <f t="shared" si="11"/>
        <v/>
      </c>
      <c r="W56" s="181" t="str">
        <f t="shared" ca="1" si="3"/>
        <v/>
      </c>
      <c r="X56" s="181" t="str">
        <f t="shared" ca="1" si="4"/>
        <v>0</v>
      </c>
      <c r="Y56" s="181" t="str">
        <f t="shared" ca="1" si="5"/>
        <v/>
      </c>
      <c r="Z56" s="181" t="str">
        <f t="shared" ca="1" si="6"/>
        <v/>
      </c>
      <c r="AA56" s="181" t="str">
        <f t="shared" ca="1" si="7"/>
        <v/>
      </c>
      <c r="AB56" s="181" t="str">
        <f t="shared" ca="1" si="8"/>
        <v/>
      </c>
      <c r="AC56" s="181" t="str">
        <f t="shared" ca="1" si="9"/>
        <v/>
      </c>
      <c r="AD56" s="220"/>
      <c r="AE56" s="220"/>
      <c r="AF56" s="220"/>
      <c r="AG56" s="220"/>
      <c r="AH56" s="138" t="str">
        <f t="shared" ca="1" si="10"/>
        <v/>
      </c>
      <c r="AI56" s="211"/>
      <c r="AJ56" s="297"/>
      <c r="AK56" s="86"/>
      <c r="AL56" s="86"/>
      <c r="AM56" s="225"/>
      <c r="AN56" s="224"/>
      <c r="AO56" s="223"/>
      <c r="AP56" s="223"/>
      <c r="AQ56" s="225"/>
      <c r="AR56" s="224"/>
      <c r="AS56" s="223"/>
      <c r="AT56" s="223"/>
      <c r="AU56" s="225"/>
      <c r="AV56" s="333">
        <f>SUMIF('4.2.펀드 인력변경 이력'!A:A,D56,'4.2.펀드 인력변경 이력'!F:F)</f>
        <v>0</v>
      </c>
      <c r="AW56" s="225">
        <f>SUMIF('4.2.펀드 인력변경 이력'!A:A,D56,'4.2.펀드 인력변경 이력'!G:G)</f>
        <v>0</v>
      </c>
      <c r="AX56" s="334" t="str">
        <f t="shared" si="12"/>
        <v/>
      </c>
      <c r="AY56" s="48"/>
      <c r="AZ56" s="216"/>
      <c r="BA56" s="221"/>
      <c r="BB56" s="221"/>
      <c r="BC56" s="216"/>
      <c r="BD56" s="221"/>
      <c r="BE56" s="221"/>
      <c r="BF56" s="216"/>
      <c r="BG56" s="221"/>
      <c r="BH56" s="263"/>
      <c r="BI56" s="221"/>
      <c r="BJ56" s="263"/>
      <c r="BK56" s="221"/>
      <c r="BL56" s="263"/>
      <c r="BM56" s="221"/>
      <c r="BN56" s="221"/>
    </row>
    <row r="57" spans="1:66" ht="39.950000000000003" customHeight="1" x14ac:dyDescent="0.3">
      <c r="A57" s="298"/>
      <c r="B57" s="68"/>
      <c r="C57" s="241"/>
      <c r="D57" s="242"/>
      <c r="E57" s="222"/>
      <c r="F57" s="48"/>
      <c r="G57" s="43"/>
      <c r="H57" s="43"/>
      <c r="I57" s="43"/>
      <c r="J57" s="43"/>
      <c r="K57" s="43"/>
      <c r="L57" s="218"/>
      <c r="M57" s="218"/>
      <c r="N57" s="86"/>
      <c r="O57" s="223"/>
      <c r="P57" s="86"/>
      <c r="Q57" s="179" t="str">
        <f t="shared" si="0"/>
        <v/>
      </c>
      <c r="R57" s="219"/>
      <c r="S57" s="43"/>
      <c r="T57" s="43"/>
      <c r="U57" s="203" t="str">
        <f t="shared" ca="1" si="1"/>
        <v/>
      </c>
      <c r="V57" s="180" t="str">
        <f t="shared" si="11"/>
        <v/>
      </c>
      <c r="W57" s="181" t="str">
        <f t="shared" ca="1" si="3"/>
        <v/>
      </c>
      <c r="X57" s="181" t="str">
        <f t="shared" ca="1" si="4"/>
        <v>0</v>
      </c>
      <c r="Y57" s="181" t="str">
        <f t="shared" ca="1" si="5"/>
        <v/>
      </c>
      <c r="Z57" s="181" t="str">
        <f t="shared" ca="1" si="6"/>
        <v/>
      </c>
      <c r="AA57" s="181" t="str">
        <f t="shared" ca="1" si="7"/>
        <v/>
      </c>
      <c r="AB57" s="181" t="str">
        <f t="shared" ca="1" si="8"/>
        <v/>
      </c>
      <c r="AC57" s="181" t="str">
        <f t="shared" ca="1" si="9"/>
        <v/>
      </c>
      <c r="AD57" s="220"/>
      <c r="AE57" s="220"/>
      <c r="AF57" s="220"/>
      <c r="AG57" s="220"/>
      <c r="AH57" s="138" t="str">
        <f t="shared" ca="1" si="10"/>
        <v/>
      </c>
      <c r="AI57" s="211"/>
      <c r="AJ57" s="297"/>
      <c r="AK57" s="86"/>
      <c r="AL57" s="86"/>
      <c r="AM57" s="225"/>
      <c r="AN57" s="224"/>
      <c r="AO57" s="223"/>
      <c r="AP57" s="223"/>
      <c r="AQ57" s="225"/>
      <c r="AR57" s="224"/>
      <c r="AS57" s="223"/>
      <c r="AT57" s="223"/>
      <c r="AU57" s="225"/>
      <c r="AV57" s="333">
        <f>SUMIF('4.2.펀드 인력변경 이력'!A:A,D57,'4.2.펀드 인력변경 이력'!F:F)</f>
        <v>0</v>
      </c>
      <c r="AW57" s="225">
        <f>SUMIF('4.2.펀드 인력변경 이력'!A:A,D57,'4.2.펀드 인력변경 이력'!G:G)</f>
        <v>0</v>
      </c>
      <c r="AX57" s="334" t="str">
        <f t="shared" si="12"/>
        <v/>
      </c>
      <c r="AY57" s="48"/>
      <c r="AZ57" s="216"/>
      <c r="BA57" s="221"/>
      <c r="BB57" s="221"/>
      <c r="BC57" s="216"/>
      <c r="BD57" s="221"/>
      <c r="BE57" s="221"/>
      <c r="BF57" s="216"/>
      <c r="BG57" s="221"/>
      <c r="BH57" s="263"/>
      <c r="BI57" s="221"/>
      <c r="BJ57" s="263"/>
      <c r="BK57" s="221"/>
      <c r="BL57" s="263"/>
      <c r="BM57" s="221"/>
      <c r="BN57" s="221"/>
    </row>
    <row r="58" spans="1:66" ht="39.950000000000003" customHeight="1" x14ac:dyDescent="0.3">
      <c r="A58" s="298"/>
      <c r="B58" s="68"/>
      <c r="C58" s="241"/>
      <c r="D58" s="242"/>
      <c r="E58" s="222"/>
      <c r="F58" s="48"/>
      <c r="G58" s="43"/>
      <c r="H58" s="43"/>
      <c r="I58" s="43"/>
      <c r="J58" s="43"/>
      <c r="K58" s="43"/>
      <c r="L58" s="218"/>
      <c r="M58" s="218"/>
      <c r="N58" s="86"/>
      <c r="O58" s="223"/>
      <c r="P58" s="86"/>
      <c r="Q58" s="179" t="str">
        <f t="shared" si="0"/>
        <v/>
      </c>
      <c r="R58" s="219"/>
      <c r="S58" s="43"/>
      <c r="T58" s="43"/>
      <c r="U58" s="203" t="str">
        <f t="shared" ca="1" si="1"/>
        <v/>
      </c>
      <c r="V58" s="180" t="str">
        <f t="shared" si="11"/>
        <v/>
      </c>
      <c r="W58" s="181" t="str">
        <f t="shared" ca="1" si="3"/>
        <v/>
      </c>
      <c r="X58" s="181" t="str">
        <f t="shared" ca="1" si="4"/>
        <v>0</v>
      </c>
      <c r="Y58" s="181" t="str">
        <f t="shared" ca="1" si="5"/>
        <v/>
      </c>
      <c r="Z58" s="181" t="str">
        <f t="shared" ca="1" si="6"/>
        <v/>
      </c>
      <c r="AA58" s="181" t="str">
        <f t="shared" ca="1" si="7"/>
        <v/>
      </c>
      <c r="AB58" s="181" t="str">
        <f t="shared" ca="1" si="8"/>
        <v/>
      </c>
      <c r="AC58" s="181" t="str">
        <f t="shared" ca="1" si="9"/>
        <v/>
      </c>
      <c r="AD58" s="220"/>
      <c r="AE58" s="220"/>
      <c r="AF58" s="220"/>
      <c r="AG58" s="220"/>
      <c r="AH58" s="138" t="str">
        <f t="shared" ca="1" si="10"/>
        <v/>
      </c>
      <c r="AI58" s="211"/>
      <c r="AJ58" s="297"/>
      <c r="AK58" s="86"/>
      <c r="AL58" s="86"/>
      <c r="AM58" s="225"/>
      <c r="AN58" s="224"/>
      <c r="AO58" s="223"/>
      <c r="AP58" s="223"/>
      <c r="AQ58" s="225"/>
      <c r="AR58" s="224"/>
      <c r="AS58" s="223"/>
      <c r="AT58" s="223"/>
      <c r="AU58" s="225"/>
      <c r="AV58" s="333">
        <f>SUMIF('4.2.펀드 인력변경 이력'!A:A,D58,'4.2.펀드 인력변경 이력'!F:F)</f>
        <v>0</v>
      </c>
      <c r="AW58" s="225">
        <f>SUMIF('4.2.펀드 인력변경 이력'!A:A,D58,'4.2.펀드 인력변경 이력'!G:G)</f>
        <v>0</v>
      </c>
      <c r="AX58" s="334" t="str">
        <f t="shared" si="12"/>
        <v/>
      </c>
      <c r="AY58" s="48"/>
      <c r="AZ58" s="216"/>
      <c r="BA58" s="221"/>
      <c r="BB58" s="221"/>
      <c r="BC58" s="216"/>
      <c r="BD58" s="221"/>
      <c r="BE58" s="221"/>
      <c r="BF58" s="216"/>
      <c r="BG58" s="221"/>
      <c r="BH58" s="263"/>
      <c r="BI58" s="221"/>
      <c r="BJ58" s="263"/>
      <c r="BK58" s="221"/>
      <c r="BL58" s="263"/>
      <c r="BM58" s="221"/>
      <c r="BN58" s="221"/>
    </row>
    <row r="59" spans="1:66" ht="39.950000000000003" customHeight="1" x14ac:dyDescent="0.3">
      <c r="A59" s="298"/>
      <c r="B59" s="68"/>
      <c r="C59" s="241"/>
      <c r="D59" s="242"/>
      <c r="E59" s="222"/>
      <c r="F59" s="48"/>
      <c r="G59" s="43"/>
      <c r="H59" s="43"/>
      <c r="I59" s="43"/>
      <c r="J59" s="43"/>
      <c r="K59" s="43"/>
      <c r="L59" s="218"/>
      <c r="M59" s="218"/>
      <c r="N59" s="86"/>
      <c r="O59" s="223"/>
      <c r="P59" s="86"/>
      <c r="Q59" s="179" t="str">
        <f t="shared" si="0"/>
        <v/>
      </c>
      <c r="R59" s="219"/>
      <c r="S59" s="43"/>
      <c r="T59" s="43"/>
      <c r="U59" s="203" t="str">
        <f t="shared" ca="1" si="1"/>
        <v/>
      </c>
      <c r="V59" s="180" t="str">
        <f t="shared" si="11"/>
        <v/>
      </c>
      <c r="W59" s="181" t="str">
        <f t="shared" ca="1" si="3"/>
        <v/>
      </c>
      <c r="X59" s="181" t="str">
        <f t="shared" ca="1" si="4"/>
        <v>0</v>
      </c>
      <c r="Y59" s="181" t="str">
        <f t="shared" ca="1" si="5"/>
        <v/>
      </c>
      <c r="Z59" s="181" t="str">
        <f t="shared" ca="1" si="6"/>
        <v/>
      </c>
      <c r="AA59" s="181" t="str">
        <f t="shared" ca="1" si="7"/>
        <v/>
      </c>
      <c r="AB59" s="181" t="str">
        <f t="shared" ca="1" si="8"/>
        <v/>
      </c>
      <c r="AC59" s="181" t="str">
        <f t="shared" ca="1" si="9"/>
        <v/>
      </c>
      <c r="AD59" s="220"/>
      <c r="AE59" s="220"/>
      <c r="AF59" s="220"/>
      <c r="AG59" s="220"/>
      <c r="AH59" s="138" t="str">
        <f t="shared" ca="1" si="10"/>
        <v/>
      </c>
      <c r="AI59" s="211"/>
      <c r="AJ59" s="297"/>
      <c r="AK59" s="86"/>
      <c r="AL59" s="86"/>
      <c r="AM59" s="225"/>
      <c r="AN59" s="224"/>
      <c r="AO59" s="223"/>
      <c r="AP59" s="223"/>
      <c r="AQ59" s="225"/>
      <c r="AR59" s="224"/>
      <c r="AS59" s="223"/>
      <c r="AT59" s="223"/>
      <c r="AU59" s="225"/>
      <c r="AV59" s="333">
        <f>SUMIF('4.2.펀드 인력변경 이력'!A:A,D59,'4.2.펀드 인력변경 이력'!F:F)</f>
        <v>0</v>
      </c>
      <c r="AW59" s="225">
        <f>SUMIF('4.2.펀드 인력변경 이력'!A:A,D59,'4.2.펀드 인력변경 이력'!G:G)</f>
        <v>0</v>
      </c>
      <c r="AX59" s="334" t="str">
        <f t="shared" si="12"/>
        <v/>
      </c>
      <c r="AY59" s="48"/>
      <c r="AZ59" s="216"/>
      <c r="BA59" s="221"/>
      <c r="BB59" s="221"/>
      <c r="BC59" s="216"/>
      <c r="BD59" s="221"/>
      <c r="BE59" s="221"/>
      <c r="BF59" s="216"/>
      <c r="BG59" s="221"/>
      <c r="BH59" s="263"/>
      <c r="BI59" s="221"/>
      <c r="BJ59" s="263"/>
      <c r="BK59" s="221"/>
      <c r="BL59" s="263"/>
      <c r="BM59" s="221"/>
      <c r="BN59" s="221"/>
    </row>
    <row r="60" spans="1:66" ht="39.950000000000003" customHeight="1" x14ac:dyDescent="0.3">
      <c r="A60" s="298"/>
      <c r="B60" s="68"/>
      <c r="C60" s="241"/>
      <c r="D60" s="242"/>
      <c r="E60" s="222"/>
      <c r="F60" s="48"/>
      <c r="G60" s="43"/>
      <c r="H60" s="43"/>
      <c r="I60" s="43"/>
      <c r="J60" s="43"/>
      <c r="K60" s="43"/>
      <c r="L60" s="218"/>
      <c r="M60" s="218"/>
      <c r="N60" s="86"/>
      <c r="O60" s="223"/>
      <c r="P60" s="86"/>
      <c r="Q60" s="179" t="str">
        <f t="shared" si="0"/>
        <v/>
      </c>
      <c r="R60" s="219"/>
      <c r="S60" s="43"/>
      <c r="T60" s="43"/>
      <c r="U60" s="203" t="str">
        <f t="shared" ca="1" si="1"/>
        <v/>
      </c>
      <c r="V60" s="180" t="str">
        <f t="shared" si="11"/>
        <v/>
      </c>
      <c r="W60" s="181" t="str">
        <f t="shared" ca="1" si="3"/>
        <v/>
      </c>
      <c r="X60" s="181" t="str">
        <f t="shared" ca="1" si="4"/>
        <v>0</v>
      </c>
      <c r="Y60" s="181" t="str">
        <f t="shared" ca="1" si="5"/>
        <v/>
      </c>
      <c r="Z60" s="181" t="str">
        <f t="shared" ca="1" si="6"/>
        <v/>
      </c>
      <c r="AA60" s="181" t="str">
        <f t="shared" ca="1" si="7"/>
        <v/>
      </c>
      <c r="AB60" s="181" t="str">
        <f t="shared" ca="1" si="8"/>
        <v/>
      </c>
      <c r="AC60" s="181" t="str">
        <f t="shared" ca="1" si="9"/>
        <v/>
      </c>
      <c r="AD60" s="220"/>
      <c r="AE60" s="220"/>
      <c r="AF60" s="220"/>
      <c r="AG60" s="220"/>
      <c r="AH60" s="138" t="str">
        <f t="shared" ca="1" si="10"/>
        <v/>
      </c>
      <c r="AI60" s="211"/>
      <c r="AJ60" s="297"/>
      <c r="AK60" s="86"/>
      <c r="AL60" s="86"/>
      <c r="AM60" s="225"/>
      <c r="AN60" s="224"/>
      <c r="AO60" s="223"/>
      <c r="AP60" s="223"/>
      <c r="AQ60" s="225"/>
      <c r="AR60" s="224"/>
      <c r="AS60" s="223"/>
      <c r="AT60" s="223"/>
      <c r="AU60" s="225"/>
      <c r="AV60" s="333">
        <f>SUMIF('4.2.펀드 인력변경 이력'!A:A,D60,'4.2.펀드 인력변경 이력'!F:F)</f>
        <v>0</v>
      </c>
      <c r="AW60" s="225">
        <f>SUMIF('4.2.펀드 인력변경 이력'!A:A,D60,'4.2.펀드 인력변경 이력'!G:G)</f>
        <v>0</v>
      </c>
      <c r="AX60" s="334" t="str">
        <f t="shared" si="12"/>
        <v/>
      </c>
      <c r="AY60" s="48"/>
      <c r="AZ60" s="216"/>
      <c r="BA60" s="221"/>
      <c r="BB60" s="221"/>
      <c r="BC60" s="216"/>
      <c r="BD60" s="221"/>
      <c r="BE60" s="221"/>
      <c r="BF60" s="216"/>
      <c r="BG60" s="221"/>
      <c r="BH60" s="263"/>
      <c r="BI60" s="221"/>
      <c r="BJ60" s="263"/>
      <c r="BK60" s="221"/>
      <c r="BL60" s="263"/>
      <c r="BM60" s="221"/>
      <c r="BN60" s="221"/>
    </row>
    <row r="61" spans="1:66" ht="39.950000000000003" customHeight="1" x14ac:dyDescent="0.3">
      <c r="A61" s="298"/>
      <c r="B61" s="68"/>
      <c r="C61" s="241"/>
      <c r="D61" s="242"/>
      <c r="E61" s="222"/>
      <c r="F61" s="48"/>
      <c r="G61" s="43"/>
      <c r="H61" s="43"/>
      <c r="I61" s="43"/>
      <c r="J61" s="43"/>
      <c r="K61" s="43"/>
      <c r="L61" s="218"/>
      <c r="M61" s="218"/>
      <c r="N61" s="86"/>
      <c r="O61" s="223"/>
      <c r="P61" s="86"/>
      <c r="Q61" s="179" t="str">
        <f t="shared" si="0"/>
        <v/>
      </c>
      <c r="R61" s="219"/>
      <c r="S61" s="43"/>
      <c r="T61" s="43"/>
      <c r="U61" s="203" t="str">
        <f t="shared" ca="1" si="1"/>
        <v/>
      </c>
      <c r="V61" s="180" t="str">
        <f t="shared" si="11"/>
        <v/>
      </c>
      <c r="W61" s="181" t="str">
        <f t="shared" ca="1" si="3"/>
        <v/>
      </c>
      <c r="X61" s="181" t="str">
        <f t="shared" ca="1" si="4"/>
        <v>0</v>
      </c>
      <c r="Y61" s="181" t="str">
        <f t="shared" ca="1" si="5"/>
        <v/>
      </c>
      <c r="Z61" s="181" t="str">
        <f t="shared" ca="1" si="6"/>
        <v/>
      </c>
      <c r="AA61" s="181" t="str">
        <f t="shared" ca="1" si="7"/>
        <v/>
      </c>
      <c r="AB61" s="181" t="str">
        <f t="shared" ca="1" si="8"/>
        <v/>
      </c>
      <c r="AC61" s="181" t="str">
        <f t="shared" ca="1" si="9"/>
        <v/>
      </c>
      <c r="AD61" s="220"/>
      <c r="AE61" s="220"/>
      <c r="AF61" s="220"/>
      <c r="AG61" s="220"/>
      <c r="AH61" s="138" t="str">
        <f t="shared" ca="1" si="10"/>
        <v/>
      </c>
      <c r="AI61" s="211"/>
      <c r="AJ61" s="297"/>
      <c r="AK61" s="86"/>
      <c r="AL61" s="86"/>
      <c r="AM61" s="225"/>
      <c r="AN61" s="224"/>
      <c r="AO61" s="223"/>
      <c r="AP61" s="223"/>
      <c r="AQ61" s="225"/>
      <c r="AR61" s="224"/>
      <c r="AS61" s="223"/>
      <c r="AT61" s="223"/>
      <c r="AU61" s="225"/>
      <c r="AV61" s="333">
        <f>SUMIF('4.2.펀드 인력변경 이력'!A:A,D61,'4.2.펀드 인력변경 이력'!F:F)</f>
        <v>0</v>
      </c>
      <c r="AW61" s="225">
        <f>SUMIF('4.2.펀드 인력변경 이력'!A:A,D61,'4.2.펀드 인력변경 이력'!G:G)</f>
        <v>0</v>
      </c>
      <c r="AX61" s="334" t="str">
        <f t="shared" si="12"/>
        <v/>
      </c>
      <c r="AY61" s="48"/>
      <c r="AZ61" s="216"/>
      <c r="BA61" s="221"/>
      <c r="BB61" s="221"/>
      <c r="BC61" s="216"/>
      <c r="BD61" s="221"/>
      <c r="BE61" s="221"/>
      <c r="BF61" s="216"/>
      <c r="BG61" s="221"/>
      <c r="BH61" s="263"/>
      <c r="BI61" s="221"/>
      <c r="BJ61" s="263"/>
      <c r="BK61" s="221"/>
      <c r="BL61" s="263"/>
      <c r="BM61" s="221"/>
      <c r="BN61" s="221"/>
    </row>
    <row r="62" spans="1:66" ht="39.950000000000003" customHeight="1" x14ac:dyDescent="0.3">
      <c r="A62" s="298"/>
      <c r="B62" s="68"/>
      <c r="C62" s="241"/>
      <c r="D62" s="242"/>
      <c r="E62" s="222"/>
      <c r="F62" s="48"/>
      <c r="G62" s="43"/>
      <c r="H62" s="43"/>
      <c r="I62" s="43"/>
      <c r="J62" s="43"/>
      <c r="K62" s="43"/>
      <c r="L62" s="218"/>
      <c r="M62" s="218"/>
      <c r="N62" s="86"/>
      <c r="O62" s="223"/>
      <c r="P62" s="86"/>
      <c r="Q62" s="179" t="str">
        <f t="shared" si="0"/>
        <v/>
      </c>
      <c r="R62" s="219"/>
      <c r="S62" s="43"/>
      <c r="T62" s="43"/>
      <c r="U62" s="203" t="str">
        <f t="shared" ca="1" si="1"/>
        <v/>
      </c>
      <c r="V62" s="180" t="str">
        <f t="shared" si="11"/>
        <v/>
      </c>
      <c r="W62" s="181" t="str">
        <f t="shared" ca="1" si="3"/>
        <v/>
      </c>
      <c r="X62" s="181" t="str">
        <f t="shared" ca="1" si="4"/>
        <v>0</v>
      </c>
      <c r="Y62" s="181" t="str">
        <f t="shared" ca="1" si="5"/>
        <v/>
      </c>
      <c r="Z62" s="181" t="str">
        <f t="shared" ca="1" si="6"/>
        <v/>
      </c>
      <c r="AA62" s="181" t="str">
        <f t="shared" ca="1" si="7"/>
        <v/>
      </c>
      <c r="AB62" s="181" t="str">
        <f t="shared" ca="1" si="8"/>
        <v/>
      </c>
      <c r="AC62" s="181" t="str">
        <f t="shared" ca="1" si="9"/>
        <v/>
      </c>
      <c r="AD62" s="220"/>
      <c r="AE62" s="220"/>
      <c r="AF62" s="220"/>
      <c r="AG62" s="220"/>
      <c r="AH62" s="138" t="str">
        <f t="shared" ca="1" si="10"/>
        <v/>
      </c>
      <c r="AI62" s="211"/>
      <c r="AJ62" s="297"/>
      <c r="AK62" s="86"/>
      <c r="AL62" s="86"/>
      <c r="AM62" s="225"/>
      <c r="AN62" s="224"/>
      <c r="AO62" s="223"/>
      <c r="AP62" s="223"/>
      <c r="AQ62" s="225"/>
      <c r="AR62" s="224"/>
      <c r="AS62" s="223"/>
      <c r="AT62" s="223"/>
      <c r="AU62" s="225"/>
      <c r="AV62" s="333">
        <f>SUMIF('4.2.펀드 인력변경 이력'!A:A,D62,'4.2.펀드 인력변경 이력'!F:F)</f>
        <v>0</v>
      </c>
      <c r="AW62" s="225">
        <f>SUMIF('4.2.펀드 인력변경 이력'!A:A,D62,'4.2.펀드 인력변경 이력'!G:G)</f>
        <v>0</v>
      </c>
      <c r="AX62" s="334" t="str">
        <f t="shared" si="12"/>
        <v/>
      </c>
      <c r="AY62" s="48"/>
      <c r="AZ62" s="216"/>
      <c r="BA62" s="221"/>
      <c r="BB62" s="221"/>
      <c r="BC62" s="216"/>
      <c r="BD62" s="221"/>
      <c r="BE62" s="221"/>
      <c r="BF62" s="216"/>
      <c r="BG62" s="221"/>
      <c r="BH62" s="263"/>
      <c r="BI62" s="221"/>
      <c r="BJ62" s="263"/>
      <c r="BK62" s="221"/>
      <c r="BL62" s="263"/>
      <c r="BM62" s="221"/>
      <c r="BN62" s="221"/>
    </row>
    <row r="63" spans="1:66" ht="39.950000000000003" customHeight="1" x14ac:dyDescent="0.3">
      <c r="A63" s="298"/>
      <c r="B63" s="68"/>
      <c r="C63" s="241"/>
      <c r="D63" s="242"/>
      <c r="E63" s="222"/>
      <c r="F63" s="48"/>
      <c r="G63" s="43"/>
      <c r="H63" s="43"/>
      <c r="I63" s="43"/>
      <c r="J63" s="43"/>
      <c r="K63" s="43"/>
      <c r="L63" s="218"/>
      <c r="M63" s="218"/>
      <c r="N63" s="86"/>
      <c r="O63" s="223"/>
      <c r="P63" s="86"/>
      <c r="Q63" s="179" t="str">
        <f t="shared" si="0"/>
        <v/>
      </c>
      <c r="R63" s="219"/>
      <c r="S63" s="43"/>
      <c r="T63" s="43"/>
      <c r="U63" s="203" t="str">
        <f t="shared" ca="1" si="1"/>
        <v/>
      </c>
      <c r="V63" s="180" t="str">
        <f t="shared" si="11"/>
        <v/>
      </c>
      <c r="W63" s="181" t="str">
        <f t="shared" ca="1" si="3"/>
        <v/>
      </c>
      <c r="X63" s="181" t="str">
        <f t="shared" ca="1" si="4"/>
        <v>0</v>
      </c>
      <c r="Y63" s="181" t="str">
        <f t="shared" ca="1" si="5"/>
        <v/>
      </c>
      <c r="Z63" s="181" t="str">
        <f t="shared" ca="1" si="6"/>
        <v/>
      </c>
      <c r="AA63" s="181" t="str">
        <f t="shared" ca="1" si="7"/>
        <v/>
      </c>
      <c r="AB63" s="181" t="str">
        <f t="shared" ca="1" si="8"/>
        <v/>
      </c>
      <c r="AC63" s="181" t="str">
        <f t="shared" ca="1" si="9"/>
        <v/>
      </c>
      <c r="AD63" s="220"/>
      <c r="AE63" s="220"/>
      <c r="AF63" s="220"/>
      <c r="AG63" s="220"/>
      <c r="AH63" s="138" t="str">
        <f t="shared" ca="1" si="10"/>
        <v/>
      </c>
      <c r="AI63" s="211"/>
      <c r="AJ63" s="297"/>
      <c r="AK63" s="86"/>
      <c r="AL63" s="86"/>
      <c r="AM63" s="225"/>
      <c r="AN63" s="224"/>
      <c r="AO63" s="223"/>
      <c r="AP63" s="223"/>
      <c r="AQ63" s="225"/>
      <c r="AR63" s="224"/>
      <c r="AS63" s="223"/>
      <c r="AT63" s="223"/>
      <c r="AU63" s="225"/>
      <c r="AV63" s="333">
        <f>SUMIF('4.2.펀드 인력변경 이력'!A:A,D63,'4.2.펀드 인력변경 이력'!F:F)</f>
        <v>0</v>
      </c>
      <c r="AW63" s="225">
        <f>SUMIF('4.2.펀드 인력변경 이력'!A:A,D63,'4.2.펀드 인력변경 이력'!G:G)</f>
        <v>0</v>
      </c>
      <c r="AX63" s="334" t="str">
        <f t="shared" si="12"/>
        <v/>
      </c>
      <c r="AY63" s="48"/>
      <c r="AZ63" s="216"/>
      <c r="BA63" s="221"/>
      <c r="BB63" s="221"/>
      <c r="BC63" s="216"/>
      <c r="BD63" s="221"/>
      <c r="BE63" s="221"/>
      <c r="BF63" s="216"/>
      <c r="BG63" s="221"/>
      <c r="BH63" s="263"/>
      <c r="BI63" s="221"/>
      <c r="BJ63" s="263"/>
      <c r="BK63" s="221"/>
      <c r="BL63" s="263"/>
      <c r="BM63" s="221"/>
      <c r="BN63" s="221"/>
    </row>
    <row r="64" spans="1:66" ht="39.950000000000003" customHeight="1" x14ac:dyDescent="0.3">
      <c r="A64" s="298"/>
      <c r="B64" s="68"/>
      <c r="C64" s="241"/>
      <c r="D64" s="242"/>
      <c r="E64" s="222"/>
      <c r="F64" s="48"/>
      <c r="G64" s="43"/>
      <c r="H64" s="43"/>
      <c r="I64" s="43"/>
      <c r="J64" s="43"/>
      <c r="K64" s="43"/>
      <c r="L64" s="218"/>
      <c r="M64" s="218"/>
      <c r="N64" s="86"/>
      <c r="O64" s="223"/>
      <c r="P64" s="86"/>
      <c r="Q64" s="179" t="str">
        <f t="shared" si="0"/>
        <v/>
      </c>
      <c r="R64" s="219"/>
      <c r="S64" s="43"/>
      <c r="T64" s="43"/>
      <c r="U64" s="203" t="str">
        <f t="shared" ca="1" si="1"/>
        <v/>
      </c>
      <c r="V64" s="180" t="str">
        <f t="shared" si="11"/>
        <v/>
      </c>
      <c r="W64" s="181" t="str">
        <f t="shared" ca="1" si="3"/>
        <v/>
      </c>
      <c r="X64" s="181" t="str">
        <f t="shared" ca="1" si="4"/>
        <v>0</v>
      </c>
      <c r="Y64" s="181" t="str">
        <f t="shared" ca="1" si="5"/>
        <v/>
      </c>
      <c r="Z64" s="181" t="str">
        <f t="shared" ca="1" si="6"/>
        <v/>
      </c>
      <c r="AA64" s="181" t="str">
        <f t="shared" ca="1" si="7"/>
        <v/>
      </c>
      <c r="AB64" s="181" t="str">
        <f t="shared" ca="1" si="8"/>
        <v/>
      </c>
      <c r="AC64" s="181" t="str">
        <f t="shared" ca="1" si="9"/>
        <v/>
      </c>
      <c r="AD64" s="220"/>
      <c r="AE64" s="220"/>
      <c r="AF64" s="220"/>
      <c r="AG64" s="220"/>
      <c r="AH64" s="138" t="str">
        <f t="shared" ca="1" si="10"/>
        <v/>
      </c>
      <c r="AI64" s="211"/>
      <c r="AJ64" s="297"/>
      <c r="AK64" s="86"/>
      <c r="AL64" s="86"/>
      <c r="AM64" s="225"/>
      <c r="AN64" s="224"/>
      <c r="AO64" s="223"/>
      <c r="AP64" s="223"/>
      <c r="AQ64" s="225"/>
      <c r="AR64" s="224"/>
      <c r="AS64" s="223"/>
      <c r="AT64" s="223"/>
      <c r="AU64" s="225"/>
      <c r="AV64" s="333">
        <f>SUMIF('4.2.펀드 인력변경 이력'!A:A,D64,'4.2.펀드 인력변경 이력'!F:F)</f>
        <v>0</v>
      </c>
      <c r="AW64" s="225">
        <f>SUMIF('4.2.펀드 인력변경 이력'!A:A,D64,'4.2.펀드 인력변경 이력'!G:G)</f>
        <v>0</v>
      </c>
      <c r="AX64" s="334" t="str">
        <f t="shared" si="12"/>
        <v/>
      </c>
      <c r="AY64" s="48"/>
      <c r="AZ64" s="216"/>
      <c r="BA64" s="221"/>
      <c r="BB64" s="221"/>
      <c r="BC64" s="216"/>
      <c r="BD64" s="221"/>
      <c r="BE64" s="221"/>
      <c r="BF64" s="216"/>
      <c r="BG64" s="221"/>
      <c r="BH64" s="263"/>
      <c r="BI64" s="221"/>
      <c r="BJ64" s="263"/>
      <c r="BK64" s="221"/>
      <c r="BL64" s="263"/>
      <c r="BM64" s="221"/>
      <c r="BN64" s="221"/>
    </row>
    <row r="65" spans="1:66" ht="39.950000000000003" customHeight="1" x14ac:dyDescent="0.3">
      <c r="A65" s="298"/>
      <c r="B65" s="68"/>
      <c r="C65" s="241"/>
      <c r="D65" s="242"/>
      <c r="E65" s="222"/>
      <c r="F65" s="48"/>
      <c r="G65" s="43"/>
      <c r="H65" s="43"/>
      <c r="I65" s="43"/>
      <c r="J65" s="43"/>
      <c r="K65" s="43"/>
      <c r="L65" s="218"/>
      <c r="M65" s="218"/>
      <c r="N65" s="86"/>
      <c r="O65" s="223"/>
      <c r="P65" s="86"/>
      <c r="Q65" s="179" t="str">
        <f t="shared" si="0"/>
        <v/>
      </c>
      <c r="R65" s="219"/>
      <c r="S65" s="43"/>
      <c r="T65" s="43"/>
      <c r="U65" s="203" t="str">
        <f t="shared" ca="1" si="1"/>
        <v/>
      </c>
      <c r="V65" s="180" t="str">
        <f t="shared" si="11"/>
        <v/>
      </c>
      <c r="W65" s="181" t="str">
        <f t="shared" ca="1" si="3"/>
        <v/>
      </c>
      <c r="X65" s="181" t="str">
        <f t="shared" ca="1" si="4"/>
        <v>0</v>
      </c>
      <c r="Y65" s="181" t="str">
        <f t="shared" ca="1" si="5"/>
        <v/>
      </c>
      <c r="Z65" s="181" t="str">
        <f t="shared" ca="1" si="6"/>
        <v/>
      </c>
      <c r="AA65" s="181" t="str">
        <f t="shared" ca="1" si="7"/>
        <v/>
      </c>
      <c r="AB65" s="181" t="str">
        <f t="shared" ca="1" si="8"/>
        <v/>
      </c>
      <c r="AC65" s="181" t="str">
        <f t="shared" ca="1" si="9"/>
        <v/>
      </c>
      <c r="AD65" s="220"/>
      <c r="AE65" s="220"/>
      <c r="AF65" s="220"/>
      <c r="AG65" s="220"/>
      <c r="AH65" s="138" t="str">
        <f t="shared" ca="1" si="10"/>
        <v/>
      </c>
      <c r="AI65" s="211"/>
      <c r="AJ65" s="297"/>
      <c r="AK65" s="86"/>
      <c r="AL65" s="86"/>
      <c r="AM65" s="225"/>
      <c r="AN65" s="224"/>
      <c r="AO65" s="223"/>
      <c r="AP65" s="223"/>
      <c r="AQ65" s="225"/>
      <c r="AR65" s="224"/>
      <c r="AS65" s="223"/>
      <c r="AT65" s="223"/>
      <c r="AU65" s="225"/>
      <c r="AV65" s="333">
        <f>SUMIF('4.2.펀드 인력변경 이력'!A:A,D65,'4.2.펀드 인력변경 이력'!F:F)</f>
        <v>0</v>
      </c>
      <c r="AW65" s="225">
        <f>SUMIF('4.2.펀드 인력변경 이력'!A:A,D65,'4.2.펀드 인력변경 이력'!G:G)</f>
        <v>0</v>
      </c>
      <c r="AX65" s="334" t="str">
        <f t="shared" si="12"/>
        <v/>
      </c>
      <c r="AY65" s="48"/>
      <c r="AZ65" s="216"/>
      <c r="BA65" s="221"/>
      <c r="BB65" s="221"/>
      <c r="BC65" s="216"/>
      <c r="BD65" s="221"/>
      <c r="BE65" s="221"/>
      <c r="BF65" s="216"/>
      <c r="BG65" s="221"/>
      <c r="BH65" s="263"/>
      <c r="BI65" s="221"/>
      <c r="BJ65" s="263"/>
      <c r="BK65" s="221"/>
      <c r="BL65" s="263"/>
      <c r="BM65" s="221"/>
      <c r="BN65" s="221"/>
    </row>
    <row r="66" spans="1:66" ht="39.950000000000003" customHeight="1" x14ac:dyDescent="0.3">
      <c r="A66" s="298"/>
      <c r="B66" s="68"/>
      <c r="C66" s="241"/>
      <c r="D66" s="242"/>
      <c r="E66" s="222"/>
      <c r="F66" s="48"/>
      <c r="G66" s="43"/>
      <c r="H66" s="43"/>
      <c r="I66" s="43"/>
      <c r="J66" s="43"/>
      <c r="K66" s="43"/>
      <c r="L66" s="218"/>
      <c r="M66" s="218"/>
      <c r="N66" s="86"/>
      <c r="O66" s="223"/>
      <c r="P66" s="86"/>
      <c r="Q66" s="179" t="str">
        <f t="shared" si="0"/>
        <v/>
      </c>
      <c r="R66" s="219"/>
      <c r="S66" s="43"/>
      <c r="T66" s="43"/>
      <c r="U66" s="203" t="str">
        <f t="shared" ca="1" si="1"/>
        <v/>
      </c>
      <c r="V66" s="180" t="str">
        <f t="shared" si="11"/>
        <v/>
      </c>
      <c r="W66" s="181" t="str">
        <f t="shared" ca="1" si="3"/>
        <v/>
      </c>
      <c r="X66" s="181" t="str">
        <f t="shared" ca="1" si="4"/>
        <v>0</v>
      </c>
      <c r="Y66" s="181" t="str">
        <f t="shared" ca="1" si="5"/>
        <v/>
      </c>
      <c r="Z66" s="181" t="str">
        <f t="shared" ca="1" si="6"/>
        <v/>
      </c>
      <c r="AA66" s="181" t="str">
        <f t="shared" ca="1" si="7"/>
        <v/>
      </c>
      <c r="AB66" s="181" t="str">
        <f t="shared" ca="1" si="8"/>
        <v/>
      </c>
      <c r="AC66" s="181" t="str">
        <f t="shared" ca="1" si="9"/>
        <v/>
      </c>
      <c r="AD66" s="220"/>
      <c r="AE66" s="220"/>
      <c r="AF66" s="220"/>
      <c r="AG66" s="220"/>
      <c r="AH66" s="138" t="str">
        <f t="shared" ca="1" si="10"/>
        <v/>
      </c>
      <c r="AI66" s="211"/>
      <c r="AJ66" s="297"/>
      <c r="AK66" s="86"/>
      <c r="AL66" s="86"/>
      <c r="AM66" s="225"/>
      <c r="AN66" s="224"/>
      <c r="AO66" s="223"/>
      <c r="AP66" s="223"/>
      <c r="AQ66" s="225"/>
      <c r="AR66" s="224"/>
      <c r="AS66" s="223"/>
      <c r="AT66" s="223"/>
      <c r="AU66" s="225"/>
      <c r="AV66" s="333">
        <f>SUMIF('4.2.펀드 인력변경 이력'!A:A,D66,'4.2.펀드 인력변경 이력'!F:F)</f>
        <v>0</v>
      </c>
      <c r="AW66" s="225">
        <f>SUMIF('4.2.펀드 인력변경 이력'!A:A,D66,'4.2.펀드 인력변경 이력'!G:G)</f>
        <v>0</v>
      </c>
      <c r="AX66" s="334" t="str">
        <f t="shared" si="12"/>
        <v/>
      </c>
      <c r="AY66" s="48"/>
      <c r="AZ66" s="216"/>
      <c r="BA66" s="221"/>
      <c r="BB66" s="221"/>
      <c r="BC66" s="216"/>
      <c r="BD66" s="221"/>
      <c r="BE66" s="221"/>
      <c r="BF66" s="216"/>
      <c r="BG66" s="221"/>
      <c r="BH66" s="263"/>
      <c r="BI66" s="221"/>
      <c r="BJ66" s="263"/>
      <c r="BK66" s="221"/>
      <c r="BL66" s="263"/>
      <c r="BM66" s="221"/>
      <c r="BN66" s="221"/>
    </row>
    <row r="67" spans="1:66" ht="39.950000000000003" customHeight="1" x14ac:dyDescent="0.3">
      <c r="A67" s="298"/>
      <c r="B67" s="68"/>
      <c r="C67" s="241"/>
      <c r="D67" s="242"/>
      <c r="E67" s="222"/>
      <c r="F67" s="48"/>
      <c r="G67" s="43"/>
      <c r="H67" s="43"/>
      <c r="I67" s="43"/>
      <c r="J67" s="43"/>
      <c r="K67" s="43"/>
      <c r="L67" s="218"/>
      <c r="M67" s="218"/>
      <c r="N67" s="86"/>
      <c r="O67" s="223"/>
      <c r="P67" s="86"/>
      <c r="Q67" s="179" t="str">
        <f t="shared" si="0"/>
        <v/>
      </c>
      <c r="R67" s="219"/>
      <c r="S67" s="43"/>
      <c r="T67" s="43"/>
      <c r="U67" s="203" t="str">
        <f t="shared" ca="1" si="1"/>
        <v/>
      </c>
      <c r="V67" s="180" t="str">
        <f t="shared" si="11"/>
        <v/>
      </c>
      <c r="W67" s="181" t="str">
        <f t="shared" ca="1" si="3"/>
        <v/>
      </c>
      <c r="X67" s="181" t="str">
        <f t="shared" ca="1" si="4"/>
        <v>0</v>
      </c>
      <c r="Y67" s="181" t="str">
        <f t="shared" ca="1" si="5"/>
        <v/>
      </c>
      <c r="Z67" s="181" t="str">
        <f t="shared" ca="1" si="6"/>
        <v/>
      </c>
      <c r="AA67" s="181" t="str">
        <f t="shared" ca="1" si="7"/>
        <v/>
      </c>
      <c r="AB67" s="181" t="str">
        <f t="shared" ca="1" si="8"/>
        <v/>
      </c>
      <c r="AC67" s="181" t="str">
        <f t="shared" ca="1" si="9"/>
        <v/>
      </c>
      <c r="AD67" s="220"/>
      <c r="AE67" s="220"/>
      <c r="AF67" s="220"/>
      <c r="AG67" s="220"/>
      <c r="AH67" s="138" t="str">
        <f t="shared" ca="1" si="10"/>
        <v/>
      </c>
      <c r="AI67" s="211"/>
      <c r="AJ67" s="297"/>
      <c r="AK67" s="86"/>
      <c r="AL67" s="86"/>
      <c r="AM67" s="225"/>
      <c r="AN67" s="224"/>
      <c r="AO67" s="223"/>
      <c r="AP67" s="223"/>
      <c r="AQ67" s="225"/>
      <c r="AR67" s="224"/>
      <c r="AS67" s="223"/>
      <c r="AT67" s="223"/>
      <c r="AU67" s="225"/>
      <c r="AV67" s="333">
        <f>SUMIF('4.2.펀드 인력변경 이력'!A:A,D67,'4.2.펀드 인력변경 이력'!F:F)</f>
        <v>0</v>
      </c>
      <c r="AW67" s="225">
        <f>SUMIF('4.2.펀드 인력변경 이력'!A:A,D67,'4.2.펀드 인력변경 이력'!G:G)</f>
        <v>0</v>
      </c>
      <c r="AX67" s="334" t="str">
        <f t="shared" si="12"/>
        <v/>
      </c>
      <c r="AY67" s="48"/>
      <c r="AZ67" s="216"/>
      <c r="BA67" s="221"/>
      <c r="BB67" s="221"/>
      <c r="BC67" s="216"/>
      <c r="BD67" s="221"/>
      <c r="BE67" s="221"/>
      <c r="BF67" s="216"/>
      <c r="BG67" s="221"/>
      <c r="BH67" s="263"/>
      <c r="BI67" s="221"/>
      <c r="BJ67" s="263"/>
      <c r="BK67" s="221"/>
      <c r="BL67" s="263"/>
      <c r="BM67" s="221"/>
      <c r="BN67" s="221"/>
    </row>
    <row r="68" spans="1:66" ht="39.950000000000003" customHeight="1" x14ac:dyDescent="0.3">
      <c r="A68" s="298"/>
      <c r="B68" s="68"/>
      <c r="C68" s="241"/>
      <c r="D68" s="242"/>
      <c r="E68" s="222"/>
      <c r="F68" s="48"/>
      <c r="G68" s="43"/>
      <c r="H68" s="43"/>
      <c r="I68" s="43"/>
      <c r="J68" s="43"/>
      <c r="K68" s="43"/>
      <c r="L68" s="218"/>
      <c r="M68" s="218"/>
      <c r="N68" s="86"/>
      <c r="O68" s="223"/>
      <c r="P68" s="86"/>
      <c r="Q68" s="179" t="str">
        <f t="shared" si="0"/>
        <v/>
      </c>
      <c r="R68" s="219"/>
      <c r="S68" s="43"/>
      <c r="T68" s="43"/>
      <c r="U68" s="203" t="str">
        <f t="shared" ca="1" si="1"/>
        <v/>
      </c>
      <c r="V68" s="180" t="str">
        <f t="shared" si="11"/>
        <v/>
      </c>
      <c r="W68" s="181" t="str">
        <f t="shared" ca="1" si="3"/>
        <v/>
      </c>
      <c r="X68" s="181" t="str">
        <f t="shared" ca="1" si="4"/>
        <v>0</v>
      </c>
      <c r="Y68" s="181" t="str">
        <f t="shared" ca="1" si="5"/>
        <v/>
      </c>
      <c r="Z68" s="181" t="str">
        <f t="shared" ca="1" si="6"/>
        <v/>
      </c>
      <c r="AA68" s="181" t="str">
        <f t="shared" ca="1" si="7"/>
        <v/>
      </c>
      <c r="AB68" s="181" t="str">
        <f t="shared" ca="1" si="8"/>
        <v/>
      </c>
      <c r="AC68" s="181" t="str">
        <f t="shared" ca="1" si="9"/>
        <v/>
      </c>
      <c r="AD68" s="220"/>
      <c r="AE68" s="220"/>
      <c r="AF68" s="220"/>
      <c r="AG68" s="220"/>
      <c r="AH68" s="138" t="str">
        <f t="shared" ca="1" si="10"/>
        <v/>
      </c>
      <c r="AI68" s="211"/>
      <c r="AJ68" s="297"/>
      <c r="AK68" s="86"/>
      <c r="AL68" s="86"/>
      <c r="AM68" s="225"/>
      <c r="AN68" s="224"/>
      <c r="AO68" s="223"/>
      <c r="AP68" s="223"/>
      <c r="AQ68" s="225"/>
      <c r="AR68" s="224"/>
      <c r="AS68" s="223"/>
      <c r="AT68" s="223"/>
      <c r="AU68" s="225"/>
      <c r="AV68" s="333">
        <f>SUMIF('4.2.펀드 인력변경 이력'!A:A,D68,'4.2.펀드 인력변경 이력'!F:F)</f>
        <v>0</v>
      </c>
      <c r="AW68" s="225">
        <f>SUMIF('4.2.펀드 인력변경 이력'!A:A,D68,'4.2.펀드 인력변경 이력'!G:G)</f>
        <v>0</v>
      </c>
      <c r="AX68" s="334" t="str">
        <f t="shared" si="12"/>
        <v/>
      </c>
      <c r="AY68" s="48"/>
      <c r="AZ68" s="216"/>
      <c r="BA68" s="221"/>
      <c r="BB68" s="221"/>
      <c r="BC68" s="216"/>
      <c r="BD68" s="221"/>
      <c r="BE68" s="221"/>
      <c r="BF68" s="216"/>
      <c r="BG68" s="221"/>
      <c r="BH68" s="263"/>
      <c r="BI68" s="221"/>
      <c r="BJ68" s="263"/>
      <c r="BK68" s="221"/>
      <c r="BL68" s="263"/>
      <c r="BM68" s="221"/>
      <c r="BN68" s="221"/>
    </row>
    <row r="69" spans="1:66" ht="39.950000000000003" customHeight="1" x14ac:dyDescent="0.3">
      <c r="A69" s="298"/>
      <c r="B69" s="68"/>
      <c r="C69" s="241"/>
      <c r="D69" s="242"/>
      <c r="E69" s="222"/>
      <c r="F69" s="48"/>
      <c r="G69" s="43"/>
      <c r="H69" s="43"/>
      <c r="I69" s="43"/>
      <c r="J69" s="43"/>
      <c r="K69" s="43"/>
      <c r="L69" s="218"/>
      <c r="M69" s="218"/>
      <c r="N69" s="86"/>
      <c r="O69" s="223"/>
      <c r="P69" s="86"/>
      <c r="Q69" s="179" t="str">
        <f t="shared" si="0"/>
        <v/>
      </c>
      <c r="R69" s="219"/>
      <c r="S69" s="43"/>
      <c r="T69" s="43"/>
      <c r="U69" s="203" t="str">
        <f t="shared" ca="1" si="1"/>
        <v/>
      </c>
      <c r="V69" s="180" t="str">
        <f t="shared" si="11"/>
        <v/>
      </c>
      <c r="W69" s="181" t="str">
        <f t="shared" ca="1" si="3"/>
        <v/>
      </c>
      <c r="X69" s="181" t="str">
        <f t="shared" ca="1" si="4"/>
        <v>0</v>
      </c>
      <c r="Y69" s="181" t="str">
        <f t="shared" ca="1" si="5"/>
        <v/>
      </c>
      <c r="Z69" s="181" t="str">
        <f t="shared" ca="1" si="6"/>
        <v/>
      </c>
      <c r="AA69" s="181" t="str">
        <f t="shared" ca="1" si="7"/>
        <v/>
      </c>
      <c r="AB69" s="181" t="str">
        <f t="shared" ca="1" si="8"/>
        <v/>
      </c>
      <c r="AC69" s="181" t="str">
        <f t="shared" ca="1" si="9"/>
        <v/>
      </c>
      <c r="AD69" s="220"/>
      <c r="AE69" s="220"/>
      <c r="AF69" s="220"/>
      <c r="AG69" s="220"/>
      <c r="AH69" s="138" t="str">
        <f t="shared" ca="1" si="10"/>
        <v/>
      </c>
      <c r="AI69" s="211"/>
      <c r="AJ69" s="297"/>
      <c r="AK69" s="86"/>
      <c r="AL69" s="86"/>
      <c r="AM69" s="225"/>
      <c r="AN69" s="224"/>
      <c r="AO69" s="223"/>
      <c r="AP69" s="223"/>
      <c r="AQ69" s="225"/>
      <c r="AR69" s="224"/>
      <c r="AS69" s="223"/>
      <c r="AT69" s="223"/>
      <c r="AU69" s="225"/>
      <c r="AV69" s="333">
        <f>SUMIF('4.2.펀드 인력변경 이력'!A:A,D69,'4.2.펀드 인력변경 이력'!F:F)</f>
        <v>0</v>
      </c>
      <c r="AW69" s="225">
        <f>SUMIF('4.2.펀드 인력변경 이력'!A:A,D69,'4.2.펀드 인력변경 이력'!G:G)</f>
        <v>0</v>
      </c>
      <c r="AX69" s="334" t="str">
        <f t="shared" si="12"/>
        <v/>
      </c>
      <c r="AY69" s="48"/>
      <c r="AZ69" s="216"/>
      <c r="BA69" s="221"/>
      <c r="BB69" s="221"/>
      <c r="BC69" s="216"/>
      <c r="BD69" s="221"/>
      <c r="BE69" s="221"/>
      <c r="BF69" s="216"/>
      <c r="BG69" s="221"/>
      <c r="BH69" s="263"/>
      <c r="BI69" s="221"/>
      <c r="BJ69" s="263"/>
      <c r="BK69" s="221"/>
      <c r="BL69" s="263"/>
      <c r="BM69" s="221"/>
      <c r="BN69" s="221"/>
    </row>
    <row r="70" spans="1:66" ht="39.950000000000003" customHeight="1" x14ac:dyDescent="0.3">
      <c r="A70" s="298"/>
      <c r="B70" s="68"/>
      <c r="C70" s="241"/>
      <c r="D70" s="242"/>
      <c r="E70" s="222"/>
      <c r="F70" s="48"/>
      <c r="G70" s="43"/>
      <c r="H70" s="43"/>
      <c r="I70" s="43"/>
      <c r="J70" s="43"/>
      <c r="K70" s="43"/>
      <c r="L70" s="218"/>
      <c r="M70" s="218"/>
      <c r="N70" s="86"/>
      <c r="O70" s="223"/>
      <c r="P70" s="86"/>
      <c r="Q70" s="179" t="str">
        <f t="shared" si="0"/>
        <v/>
      </c>
      <c r="R70" s="219"/>
      <c r="S70" s="43"/>
      <c r="T70" s="43"/>
      <c r="U70" s="203" t="str">
        <f t="shared" ca="1" si="1"/>
        <v/>
      </c>
      <c r="V70" s="180" t="str">
        <f t="shared" si="11"/>
        <v/>
      </c>
      <c r="W70" s="181" t="str">
        <f t="shared" ca="1" si="3"/>
        <v/>
      </c>
      <c r="X70" s="181" t="str">
        <f t="shared" ca="1" si="4"/>
        <v>0</v>
      </c>
      <c r="Y70" s="181" t="str">
        <f t="shared" ca="1" si="5"/>
        <v/>
      </c>
      <c r="Z70" s="181" t="str">
        <f t="shared" ca="1" si="6"/>
        <v/>
      </c>
      <c r="AA70" s="181" t="str">
        <f t="shared" ca="1" si="7"/>
        <v/>
      </c>
      <c r="AB70" s="181" t="str">
        <f t="shared" ca="1" si="8"/>
        <v/>
      </c>
      <c r="AC70" s="181" t="str">
        <f t="shared" ca="1" si="9"/>
        <v/>
      </c>
      <c r="AD70" s="220"/>
      <c r="AE70" s="220"/>
      <c r="AF70" s="220"/>
      <c r="AG70" s="220"/>
      <c r="AH70" s="138" t="str">
        <f t="shared" ca="1" si="10"/>
        <v/>
      </c>
      <c r="AI70" s="211"/>
      <c r="AJ70" s="297"/>
      <c r="AK70" s="86"/>
      <c r="AL70" s="86"/>
      <c r="AM70" s="225"/>
      <c r="AN70" s="224"/>
      <c r="AO70" s="223"/>
      <c r="AP70" s="223"/>
      <c r="AQ70" s="225"/>
      <c r="AR70" s="224"/>
      <c r="AS70" s="223"/>
      <c r="AT70" s="223"/>
      <c r="AU70" s="225"/>
      <c r="AV70" s="333">
        <f>SUMIF('4.2.펀드 인력변경 이력'!A:A,D70,'4.2.펀드 인력변경 이력'!F:F)</f>
        <v>0</v>
      </c>
      <c r="AW70" s="225">
        <f>SUMIF('4.2.펀드 인력변경 이력'!A:A,D70,'4.2.펀드 인력변경 이력'!G:G)</f>
        <v>0</v>
      </c>
      <c r="AX70" s="334" t="str">
        <f t="shared" si="12"/>
        <v/>
      </c>
      <c r="AY70" s="48"/>
      <c r="AZ70" s="216"/>
      <c r="BA70" s="221"/>
      <c r="BB70" s="221"/>
      <c r="BC70" s="216"/>
      <c r="BD70" s="221"/>
      <c r="BE70" s="221"/>
      <c r="BF70" s="216"/>
      <c r="BG70" s="221"/>
      <c r="BH70" s="263"/>
      <c r="BI70" s="221"/>
      <c r="BJ70" s="263"/>
      <c r="BK70" s="221"/>
      <c r="BL70" s="263"/>
      <c r="BM70" s="221"/>
      <c r="BN70" s="221"/>
    </row>
    <row r="71" spans="1:66" ht="39.950000000000003" customHeight="1" x14ac:dyDescent="0.3">
      <c r="A71" s="298"/>
      <c r="B71" s="68"/>
      <c r="C71" s="241"/>
      <c r="D71" s="242"/>
      <c r="E71" s="222"/>
      <c r="F71" s="48"/>
      <c r="G71" s="43"/>
      <c r="H71" s="43"/>
      <c r="I71" s="43"/>
      <c r="J71" s="43"/>
      <c r="K71" s="43"/>
      <c r="L71" s="218"/>
      <c r="M71" s="218"/>
      <c r="N71" s="86"/>
      <c r="O71" s="223"/>
      <c r="P71" s="86"/>
      <c r="Q71" s="179" t="str">
        <f t="shared" si="0"/>
        <v/>
      </c>
      <c r="R71" s="219"/>
      <c r="S71" s="43"/>
      <c r="T71" s="43"/>
      <c r="U71" s="203" t="str">
        <f t="shared" ca="1" si="1"/>
        <v/>
      </c>
      <c r="V71" s="180" t="str">
        <f t="shared" si="11"/>
        <v/>
      </c>
      <c r="W71" s="181" t="str">
        <f t="shared" ca="1" si="3"/>
        <v/>
      </c>
      <c r="X71" s="181" t="str">
        <f t="shared" ca="1" si="4"/>
        <v>0</v>
      </c>
      <c r="Y71" s="181" t="str">
        <f t="shared" ca="1" si="5"/>
        <v/>
      </c>
      <c r="Z71" s="181" t="str">
        <f t="shared" ca="1" si="6"/>
        <v/>
      </c>
      <c r="AA71" s="181" t="str">
        <f t="shared" ca="1" si="7"/>
        <v/>
      </c>
      <c r="AB71" s="181" t="str">
        <f t="shared" ca="1" si="8"/>
        <v/>
      </c>
      <c r="AC71" s="181" t="str">
        <f t="shared" ca="1" si="9"/>
        <v/>
      </c>
      <c r="AD71" s="220"/>
      <c r="AE71" s="220"/>
      <c r="AF71" s="220"/>
      <c r="AG71" s="220"/>
      <c r="AH71" s="138" t="str">
        <f t="shared" ca="1" si="10"/>
        <v/>
      </c>
      <c r="AI71" s="211"/>
      <c r="AJ71" s="297"/>
      <c r="AK71" s="86"/>
      <c r="AL71" s="86"/>
      <c r="AM71" s="225"/>
      <c r="AN71" s="224"/>
      <c r="AO71" s="223"/>
      <c r="AP71" s="223"/>
      <c r="AQ71" s="225"/>
      <c r="AR71" s="224"/>
      <c r="AS71" s="223"/>
      <c r="AT71" s="223"/>
      <c r="AU71" s="225"/>
      <c r="AV71" s="333">
        <f>SUMIF('4.2.펀드 인력변경 이력'!A:A,D71,'4.2.펀드 인력변경 이력'!F:F)</f>
        <v>0</v>
      </c>
      <c r="AW71" s="225">
        <f>SUMIF('4.2.펀드 인력변경 이력'!A:A,D71,'4.2.펀드 인력변경 이력'!G:G)</f>
        <v>0</v>
      </c>
      <c r="AX71" s="334" t="str">
        <f t="shared" si="12"/>
        <v/>
      </c>
      <c r="AY71" s="48"/>
      <c r="AZ71" s="216"/>
      <c r="BA71" s="221"/>
      <c r="BB71" s="221"/>
      <c r="BC71" s="216"/>
      <c r="BD71" s="221"/>
      <c r="BE71" s="221"/>
      <c r="BF71" s="216"/>
      <c r="BG71" s="221"/>
      <c r="BH71" s="263"/>
      <c r="BI71" s="221"/>
      <c r="BJ71" s="263"/>
      <c r="BK71" s="221"/>
      <c r="BL71" s="263"/>
      <c r="BM71" s="221"/>
      <c r="BN71" s="221"/>
    </row>
    <row r="72" spans="1:66" ht="39.950000000000003" customHeight="1" x14ac:dyDescent="0.3">
      <c r="A72" s="298"/>
      <c r="B72" s="68"/>
      <c r="C72" s="241"/>
      <c r="D72" s="242"/>
      <c r="E72" s="222"/>
      <c r="F72" s="48"/>
      <c r="G72" s="43"/>
      <c r="H72" s="43"/>
      <c r="I72" s="43"/>
      <c r="J72" s="43"/>
      <c r="K72" s="43"/>
      <c r="L72" s="218"/>
      <c r="M72" s="218"/>
      <c r="N72" s="86"/>
      <c r="O72" s="223"/>
      <c r="P72" s="86"/>
      <c r="Q72" s="179" t="str">
        <f t="shared" si="0"/>
        <v/>
      </c>
      <c r="R72" s="219"/>
      <c r="S72" s="43"/>
      <c r="T72" s="43"/>
      <c r="U72" s="203" t="str">
        <f t="shared" ca="1" si="1"/>
        <v/>
      </c>
      <c r="V72" s="180" t="str">
        <f t="shared" si="11"/>
        <v/>
      </c>
      <c r="W72" s="181" t="str">
        <f t="shared" ca="1" si="3"/>
        <v/>
      </c>
      <c r="X72" s="181" t="str">
        <f t="shared" ca="1" si="4"/>
        <v>0</v>
      </c>
      <c r="Y72" s="181" t="str">
        <f t="shared" ca="1" si="5"/>
        <v/>
      </c>
      <c r="Z72" s="181" t="str">
        <f t="shared" ca="1" si="6"/>
        <v/>
      </c>
      <c r="AA72" s="181" t="str">
        <f t="shared" ca="1" si="7"/>
        <v/>
      </c>
      <c r="AB72" s="181" t="str">
        <f t="shared" ca="1" si="8"/>
        <v/>
      </c>
      <c r="AC72" s="181" t="str">
        <f t="shared" ca="1" si="9"/>
        <v/>
      </c>
      <c r="AD72" s="220"/>
      <c r="AE72" s="220"/>
      <c r="AF72" s="220"/>
      <c r="AG72" s="220"/>
      <c r="AH72" s="138" t="str">
        <f t="shared" ca="1" si="10"/>
        <v/>
      </c>
      <c r="AI72" s="211"/>
      <c r="AJ72" s="297"/>
      <c r="AK72" s="86"/>
      <c r="AL72" s="86"/>
      <c r="AM72" s="225"/>
      <c r="AN72" s="224"/>
      <c r="AO72" s="223"/>
      <c r="AP72" s="223"/>
      <c r="AQ72" s="225"/>
      <c r="AR72" s="224"/>
      <c r="AS72" s="223"/>
      <c r="AT72" s="223"/>
      <c r="AU72" s="225"/>
      <c r="AV72" s="333">
        <f>SUMIF('4.2.펀드 인력변경 이력'!A:A,D72,'4.2.펀드 인력변경 이력'!F:F)</f>
        <v>0</v>
      </c>
      <c r="AW72" s="225">
        <f>SUMIF('4.2.펀드 인력변경 이력'!A:A,D72,'4.2.펀드 인력변경 이력'!G:G)</f>
        <v>0</v>
      </c>
      <c r="AX72" s="334" t="str">
        <f t="shared" si="12"/>
        <v/>
      </c>
      <c r="AY72" s="48"/>
      <c r="AZ72" s="216"/>
      <c r="BA72" s="221"/>
      <c r="BB72" s="221"/>
      <c r="BC72" s="216"/>
      <c r="BD72" s="221"/>
      <c r="BE72" s="221"/>
      <c r="BF72" s="216"/>
      <c r="BG72" s="221"/>
      <c r="BH72" s="263"/>
      <c r="BI72" s="221"/>
      <c r="BJ72" s="263"/>
      <c r="BK72" s="221"/>
      <c r="BL72" s="263"/>
      <c r="BM72" s="221"/>
      <c r="BN72" s="221"/>
    </row>
    <row r="73" spans="1:66" ht="39.950000000000003" customHeight="1" x14ac:dyDescent="0.3">
      <c r="A73" s="298"/>
      <c r="B73" s="68"/>
      <c r="C73" s="241"/>
      <c r="D73" s="242"/>
      <c r="E73" s="222"/>
      <c r="F73" s="48"/>
      <c r="G73" s="43"/>
      <c r="H73" s="43"/>
      <c r="I73" s="43"/>
      <c r="J73" s="43"/>
      <c r="K73" s="43"/>
      <c r="L73" s="218"/>
      <c r="M73" s="218"/>
      <c r="N73" s="86"/>
      <c r="O73" s="223"/>
      <c r="P73" s="86"/>
      <c r="Q73" s="179" t="str">
        <f t="shared" si="0"/>
        <v/>
      </c>
      <c r="R73" s="219"/>
      <c r="S73" s="43"/>
      <c r="T73" s="43"/>
      <c r="U73" s="203" t="str">
        <f t="shared" ca="1" si="1"/>
        <v/>
      </c>
      <c r="V73" s="180" t="str">
        <f t="shared" si="11"/>
        <v/>
      </c>
      <c r="W73" s="181" t="str">
        <f t="shared" ca="1" si="3"/>
        <v/>
      </c>
      <c r="X73" s="181" t="str">
        <f t="shared" ca="1" si="4"/>
        <v>0</v>
      </c>
      <c r="Y73" s="181" t="str">
        <f t="shared" ca="1" si="5"/>
        <v/>
      </c>
      <c r="Z73" s="181" t="str">
        <f t="shared" ca="1" si="6"/>
        <v/>
      </c>
      <c r="AA73" s="181" t="str">
        <f t="shared" ca="1" si="7"/>
        <v/>
      </c>
      <c r="AB73" s="181" t="str">
        <f t="shared" ca="1" si="8"/>
        <v/>
      </c>
      <c r="AC73" s="181" t="str">
        <f t="shared" ca="1" si="9"/>
        <v/>
      </c>
      <c r="AD73" s="220"/>
      <c r="AE73" s="220"/>
      <c r="AF73" s="220"/>
      <c r="AG73" s="220"/>
      <c r="AH73" s="138" t="str">
        <f t="shared" ca="1" si="10"/>
        <v/>
      </c>
      <c r="AI73" s="211"/>
      <c r="AJ73" s="297"/>
      <c r="AK73" s="86"/>
      <c r="AL73" s="86"/>
      <c r="AM73" s="225"/>
      <c r="AN73" s="224"/>
      <c r="AO73" s="223"/>
      <c r="AP73" s="223"/>
      <c r="AQ73" s="225"/>
      <c r="AR73" s="224"/>
      <c r="AS73" s="223"/>
      <c r="AT73" s="223"/>
      <c r="AU73" s="225"/>
      <c r="AV73" s="333">
        <f>SUMIF('4.2.펀드 인력변경 이력'!A:A,D73,'4.2.펀드 인력변경 이력'!F:F)</f>
        <v>0</v>
      </c>
      <c r="AW73" s="225">
        <f>SUMIF('4.2.펀드 인력변경 이력'!A:A,D73,'4.2.펀드 인력변경 이력'!G:G)</f>
        <v>0</v>
      </c>
      <c r="AX73" s="334" t="str">
        <f t="shared" si="12"/>
        <v/>
      </c>
      <c r="AY73" s="48"/>
      <c r="AZ73" s="216"/>
      <c r="BA73" s="221"/>
      <c r="BB73" s="221"/>
      <c r="BC73" s="216"/>
      <c r="BD73" s="221"/>
      <c r="BE73" s="221"/>
      <c r="BF73" s="216"/>
      <c r="BG73" s="221"/>
      <c r="BH73" s="263"/>
      <c r="BI73" s="221"/>
      <c r="BJ73" s="263"/>
      <c r="BK73" s="221"/>
      <c r="BL73" s="263"/>
      <c r="BM73" s="221"/>
      <c r="BN73" s="221"/>
    </row>
    <row r="74" spans="1:66" ht="39.950000000000003" customHeight="1" x14ac:dyDescent="0.3">
      <c r="A74" s="298"/>
      <c r="B74" s="68"/>
      <c r="C74" s="241"/>
      <c r="D74" s="242"/>
      <c r="E74" s="222"/>
      <c r="F74" s="48"/>
      <c r="G74" s="43"/>
      <c r="H74" s="43"/>
      <c r="I74" s="43"/>
      <c r="J74" s="43"/>
      <c r="K74" s="43"/>
      <c r="L74" s="218"/>
      <c r="M74" s="218"/>
      <c r="N74" s="86"/>
      <c r="O74" s="223"/>
      <c r="P74" s="86"/>
      <c r="Q74" s="179" t="str">
        <f t="shared" si="0"/>
        <v/>
      </c>
      <c r="R74" s="219"/>
      <c r="S74" s="43"/>
      <c r="T74" s="43"/>
      <c r="U74" s="203" t="str">
        <f t="shared" ca="1" si="1"/>
        <v/>
      </c>
      <c r="V74" s="180" t="str">
        <f t="shared" si="11"/>
        <v/>
      </c>
      <c r="W74" s="181" t="str">
        <f t="shared" ca="1" si="3"/>
        <v/>
      </c>
      <c r="X74" s="181" t="str">
        <f t="shared" ca="1" si="4"/>
        <v>0</v>
      </c>
      <c r="Y74" s="181" t="str">
        <f t="shared" ca="1" si="5"/>
        <v/>
      </c>
      <c r="Z74" s="181" t="str">
        <f t="shared" ca="1" si="6"/>
        <v/>
      </c>
      <c r="AA74" s="181" t="str">
        <f t="shared" ca="1" si="7"/>
        <v/>
      </c>
      <c r="AB74" s="181" t="str">
        <f t="shared" ca="1" si="8"/>
        <v/>
      </c>
      <c r="AC74" s="181" t="str">
        <f t="shared" ca="1" si="9"/>
        <v/>
      </c>
      <c r="AD74" s="220"/>
      <c r="AE74" s="220"/>
      <c r="AF74" s="220"/>
      <c r="AG74" s="220"/>
      <c r="AH74" s="138" t="str">
        <f t="shared" ca="1" si="10"/>
        <v/>
      </c>
      <c r="AI74" s="211"/>
      <c r="AJ74" s="297"/>
      <c r="AK74" s="86"/>
      <c r="AL74" s="86"/>
      <c r="AM74" s="225"/>
      <c r="AN74" s="224"/>
      <c r="AO74" s="223"/>
      <c r="AP74" s="223"/>
      <c r="AQ74" s="225"/>
      <c r="AR74" s="224"/>
      <c r="AS74" s="223"/>
      <c r="AT74" s="223"/>
      <c r="AU74" s="225"/>
      <c r="AV74" s="333">
        <f>SUMIF('4.2.펀드 인력변경 이력'!A:A,D74,'4.2.펀드 인력변경 이력'!F:F)</f>
        <v>0</v>
      </c>
      <c r="AW74" s="225">
        <f>SUMIF('4.2.펀드 인력변경 이력'!A:A,D74,'4.2.펀드 인력변경 이력'!G:G)</f>
        <v>0</v>
      </c>
      <c r="AX74" s="334" t="str">
        <f t="shared" si="12"/>
        <v/>
      </c>
      <c r="AY74" s="48"/>
      <c r="AZ74" s="216"/>
      <c r="BA74" s="221"/>
      <c r="BB74" s="221"/>
      <c r="BC74" s="216"/>
      <c r="BD74" s="221"/>
      <c r="BE74" s="221"/>
      <c r="BF74" s="216"/>
      <c r="BG74" s="221"/>
      <c r="BH74" s="263"/>
      <c r="BI74" s="221"/>
      <c r="BJ74" s="263"/>
      <c r="BK74" s="221"/>
      <c r="BL74" s="263"/>
      <c r="BM74" s="221"/>
      <c r="BN74" s="221"/>
    </row>
    <row r="75" spans="1:66" ht="39.950000000000003" customHeight="1" x14ac:dyDescent="0.3">
      <c r="A75" s="298"/>
      <c r="B75" s="68"/>
      <c r="C75" s="241"/>
      <c r="D75" s="242"/>
      <c r="E75" s="222"/>
      <c r="F75" s="48"/>
      <c r="G75" s="43"/>
      <c r="H75" s="43"/>
      <c r="I75" s="43"/>
      <c r="J75" s="43"/>
      <c r="K75" s="43"/>
      <c r="L75" s="218"/>
      <c r="M75" s="218"/>
      <c r="N75" s="86"/>
      <c r="O75" s="223"/>
      <c r="P75" s="86"/>
      <c r="Q75" s="179" t="str">
        <f t="shared" si="0"/>
        <v/>
      </c>
      <c r="R75" s="219"/>
      <c r="S75" s="43"/>
      <c r="T75" s="43"/>
      <c r="U75" s="203" t="str">
        <f t="shared" ca="1" si="1"/>
        <v/>
      </c>
      <c r="V75" s="180" t="str">
        <f t="shared" si="11"/>
        <v/>
      </c>
      <c r="W75" s="181" t="str">
        <f t="shared" ca="1" si="3"/>
        <v/>
      </c>
      <c r="X75" s="181" t="str">
        <f t="shared" ca="1" si="4"/>
        <v>0</v>
      </c>
      <c r="Y75" s="181" t="str">
        <f t="shared" ca="1" si="5"/>
        <v/>
      </c>
      <c r="Z75" s="181" t="str">
        <f t="shared" ca="1" si="6"/>
        <v/>
      </c>
      <c r="AA75" s="181" t="str">
        <f t="shared" ca="1" si="7"/>
        <v/>
      </c>
      <c r="AB75" s="181" t="str">
        <f t="shared" ca="1" si="8"/>
        <v/>
      </c>
      <c r="AC75" s="181" t="str">
        <f t="shared" ca="1" si="9"/>
        <v/>
      </c>
      <c r="AD75" s="220"/>
      <c r="AE75" s="220"/>
      <c r="AF75" s="220"/>
      <c r="AG75" s="220"/>
      <c r="AH75" s="138" t="str">
        <f t="shared" ca="1" si="10"/>
        <v/>
      </c>
      <c r="AI75" s="211"/>
      <c r="AJ75" s="297"/>
      <c r="AK75" s="86"/>
      <c r="AL75" s="86"/>
      <c r="AM75" s="225"/>
      <c r="AN75" s="224"/>
      <c r="AO75" s="223"/>
      <c r="AP75" s="223"/>
      <c r="AQ75" s="225"/>
      <c r="AR75" s="224"/>
      <c r="AS75" s="223"/>
      <c r="AT75" s="223"/>
      <c r="AU75" s="225"/>
      <c r="AV75" s="333">
        <f>SUMIF('4.2.펀드 인력변경 이력'!A:A,D75,'4.2.펀드 인력변경 이력'!F:F)</f>
        <v>0</v>
      </c>
      <c r="AW75" s="225">
        <f>SUMIF('4.2.펀드 인력변경 이력'!A:A,D75,'4.2.펀드 인력변경 이력'!G:G)</f>
        <v>0</v>
      </c>
      <c r="AX75" s="334" t="str">
        <f t="shared" si="12"/>
        <v/>
      </c>
      <c r="AY75" s="48"/>
      <c r="AZ75" s="216"/>
      <c r="BA75" s="221"/>
      <c r="BB75" s="221"/>
      <c r="BC75" s="216"/>
      <c r="BD75" s="221"/>
      <c r="BE75" s="221"/>
      <c r="BF75" s="216"/>
      <c r="BG75" s="221"/>
      <c r="BH75" s="263"/>
      <c r="BI75" s="221"/>
      <c r="BJ75" s="263"/>
      <c r="BK75" s="221"/>
      <c r="BL75" s="263"/>
      <c r="BM75" s="221"/>
      <c r="BN75" s="221"/>
    </row>
    <row r="76" spans="1:66" ht="39.950000000000003" customHeight="1" x14ac:dyDescent="0.3">
      <c r="A76" s="298"/>
      <c r="B76" s="68"/>
      <c r="C76" s="241"/>
      <c r="D76" s="242"/>
      <c r="E76" s="222"/>
      <c r="F76" s="48"/>
      <c r="G76" s="43"/>
      <c r="H76" s="43"/>
      <c r="I76" s="43"/>
      <c r="J76" s="43"/>
      <c r="K76" s="43"/>
      <c r="L76" s="218"/>
      <c r="M76" s="218"/>
      <c r="N76" s="86"/>
      <c r="O76" s="223"/>
      <c r="P76" s="86"/>
      <c r="Q76" s="179" t="str">
        <f t="shared" si="0"/>
        <v/>
      </c>
      <c r="R76" s="219"/>
      <c r="S76" s="43"/>
      <c r="T76" s="43"/>
      <c r="U76" s="203" t="str">
        <f t="shared" ca="1" si="1"/>
        <v/>
      </c>
      <c r="V76" s="180" t="str">
        <f t="shared" ref="V76:V139" si="13">IF( ISBLANK($D76), "", IF(ISNUMBER(M76), (AA76+AB76+AC76+AF76-AG76)/M76, "N/A")  )</f>
        <v/>
      </c>
      <c r="W76" s="181" t="str">
        <f t="shared" ca="1" si="3"/>
        <v/>
      </c>
      <c r="X76" s="181" t="str">
        <f t="shared" ca="1" si="4"/>
        <v>0</v>
      </c>
      <c r="Y76" s="181" t="str">
        <f t="shared" ca="1" si="5"/>
        <v/>
      </c>
      <c r="Z76" s="181" t="str">
        <f t="shared" ca="1" si="6"/>
        <v/>
      </c>
      <c r="AA76" s="181" t="str">
        <f t="shared" ca="1" si="7"/>
        <v/>
      </c>
      <c r="AB76" s="181" t="str">
        <f t="shared" ca="1" si="8"/>
        <v/>
      </c>
      <c r="AC76" s="181" t="str">
        <f t="shared" ca="1" si="9"/>
        <v/>
      </c>
      <c r="AD76" s="220"/>
      <c r="AE76" s="220"/>
      <c r="AF76" s="220"/>
      <c r="AG76" s="220"/>
      <c r="AH76" s="138" t="str">
        <f t="shared" ca="1" si="10"/>
        <v/>
      </c>
      <c r="AI76" s="211"/>
      <c r="AJ76" s="297"/>
      <c r="AK76" s="86"/>
      <c r="AL76" s="86"/>
      <c r="AM76" s="225"/>
      <c r="AN76" s="224"/>
      <c r="AO76" s="223"/>
      <c r="AP76" s="223"/>
      <c r="AQ76" s="225"/>
      <c r="AR76" s="224"/>
      <c r="AS76" s="223"/>
      <c r="AT76" s="223"/>
      <c r="AU76" s="225"/>
      <c r="AV76" s="333">
        <f>SUMIF('4.2.펀드 인력변경 이력'!A:A,D76,'4.2.펀드 인력변경 이력'!F:F)</f>
        <v>0</v>
      </c>
      <c r="AW76" s="225">
        <f>SUMIF('4.2.펀드 인력변경 이력'!A:A,D76,'4.2.펀드 인력변경 이력'!G:G)</f>
        <v>0</v>
      </c>
      <c r="AX76" s="334" t="str">
        <f t="shared" ref="AX76:AX139" si="14">IF(D76="","",IF(AW76=0,3,IF(AV76/AW76&gt;3,3,AV76/AW76)))</f>
        <v/>
      </c>
      <c r="AY76" s="48"/>
      <c r="AZ76" s="216"/>
      <c r="BA76" s="221"/>
      <c r="BB76" s="221"/>
      <c r="BC76" s="216"/>
      <c r="BD76" s="221"/>
      <c r="BE76" s="221"/>
      <c r="BF76" s="216"/>
      <c r="BG76" s="221"/>
      <c r="BH76" s="263"/>
      <c r="BI76" s="221"/>
      <c r="BJ76" s="263"/>
      <c r="BK76" s="221"/>
      <c r="BL76" s="263"/>
      <c r="BM76" s="221"/>
      <c r="BN76" s="221"/>
    </row>
    <row r="77" spans="1:66" ht="39.950000000000003" customHeight="1" x14ac:dyDescent="0.3">
      <c r="A77" s="298"/>
      <c r="B77" s="68"/>
      <c r="C77" s="241"/>
      <c r="D77" s="242"/>
      <c r="E77" s="222"/>
      <c r="F77" s="48"/>
      <c r="G77" s="43"/>
      <c r="H77" s="43"/>
      <c r="I77" s="43"/>
      <c r="J77" s="43"/>
      <c r="K77" s="43"/>
      <c r="L77" s="218"/>
      <c r="M77" s="218"/>
      <c r="N77" s="86"/>
      <c r="O77" s="223"/>
      <c r="P77" s="86"/>
      <c r="Q77" s="179" t="str">
        <f t="shared" si="0"/>
        <v/>
      </c>
      <c r="R77" s="219"/>
      <c r="S77" s="43"/>
      <c r="T77" s="43"/>
      <c r="U77" s="203" t="str">
        <f t="shared" ca="1" si="1"/>
        <v/>
      </c>
      <c r="V77" s="180" t="str">
        <f t="shared" si="13"/>
        <v/>
      </c>
      <c r="W77" s="181" t="str">
        <f t="shared" ca="1" si="3"/>
        <v/>
      </c>
      <c r="X77" s="181" t="str">
        <f t="shared" ca="1" si="4"/>
        <v>0</v>
      </c>
      <c r="Y77" s="181" t="str">
        <f t="shared" ca="1" si="5"/>
        <v/>
      </c>
      <c r="Z77" s="181" t="str">
        <f t="shared" ca="1" si="6"/>
        <v/>
      </c>
      <c r="AA77" s="181" t="str">
        <f t="shared" ca="1" si="7"/>
        <v/>
      </c>
      <c r="AB77" s="181" t="str">
        <f t="shared" ca="1" si="8"/>
        <v/>
      </c>
      <c r="AC77" s="181" t="str">
        <f t="shared" ca="1" si="9"/>
        <v/>
      </c>
      <c r="AD77" s="220"/>
      <c r="AE77" s="220"/>
      <c r="AF77" s="220"/>
      <c r="AG77" s="220"/>
      <c r="AH77" s="138" t="str">
        <f t="shared" ca="1" si="10"/>
        <v/>
      </c>
      <c r="AI77" s="211"/>
      <c r="AJ77" s="297"/>
      <c r="AK77" s="86"/>
      <c r="AL77" s="86"/>
      <c r="AM77" s="225"/>
      <c r="AN77" s="224"/>
      <c r="AO77" s="223"/>
      <c r="AP77" s="223"/>
      <c r="AQ77" s="225"/>
      <c r="AR77" s="224"/>
      <c r="AS77" s="223"/>
      <c r="AT77" s="223"/>
      <c r="AU77" s="225"/>
      <c r="AV77" s="333">
        <f>SUMIF('4.2.펀드 인력변경 이력'!A:A,D77,'4.2.펀드 인력변경 이력'!F:F)</f>
        <v>0</v>
      </c>
      <c r="AW77" s="225">
        <f>SUMIF('4.2.펀드 인력변경 이력'!A:A,D77,'4.2.펀드 인력변경 이력'!G:G)</f>
        <v>0</v>
      </c>
      <c r="AX77" s="334" t="str">
        <f t="shared" si="14"/>
        <v/>
      </c>
      <c r="AY77" s="48"/>
      <c r="AZ77" s="216"/>
      <c r="BA77" s="221"/>
      <c r="BB77" s="221"/>
      <c r="BC77" s="216"/>
      <c r="BD77" s="221"/>
      <c r="BE77" s="221"/>
      <c r="BF77" s="216"/>
      <c r="BG77" s="221"/>
      <c r="BH77" s="263"/>
      <c r="BI77" s="221"/>
      <c r="BJ77" s="263"/>
      <c r="BK77" s="221"/>
      <c r="BL77" s="263"/>
      <c r="BM77" s="221"/>
      <c r="BN77" s="221"/>
    </row>
    <row r="78" spans="1:66" ht="39.950000000000003" customHeight="1" x14ac:dyDescent="0.3">
      <c r="A78" s="298"/>
      <c r="B78" s="68"/>
      <c r="C78" s="241"/>
      <c r="D78" s="242"/>
      <c r="E78" s="222"/>
      <c r="F78" s="48"/>
      <c r="G78" s="43"/>
      <c r="H78" s="43"/>
      <c r="I78" s="43"/>
      <c r="J78" s="43"/>
      <c r="K78" s="43"/>
      <c r="L78" s="218"/>
      <c r="M78" s="218"/>
      <c r="N78" s="86"/>
      <c r="O78" s="223"/>
      <c r="P78" s="86"/>
      <c r="Q78" s="179" t="str">
        <f t="shared" si="0"/>
        <v/>
      </c>
      <c r="R78" s="219"/>
      <c r="S78" s="43"/>
      <c r="T78" s="43"/>
      <c r="U78" s="203" t="str">
        <f t="shared" ca="1" si="1"/>
        <v/>
      </c>
      <c r="V78" s="180" t="str">
        <f t="shared" si="13"/>
        <v/>
      </c>
      <c r="W78" s="181" t="str">
        <f t="shared" ca="1" si="3"/>
        <v/>
      </c>
      <c r="X78" s="181" t="str">
        <f t="shared" ca="1" si="4"/>
        <v>0</v>
      </c>
      <c r="Y78" s="181" t="str">
        <f t="shared" ca="1" si="5"/>
        <v/>
      </c>
      <c r="Z78" s="181" t="str">
        <f t="shared" ca="1" si="6"/>
        <v/>
      </c>
      <c r="AA78" s="181" t="str">
        <f t="shared" ca="1" si="7"/>
        <v/>
      </c>
      <c r="AB78" s="181" t="str">
        <f t="shared" ca="1" si="8"/>
        <v/>
      </c>
      <c r="AC78" s="181" t="str">
        <f t="shared" ca="1" si="9"/>
        <v/>
      </c>
      <c r="AD78" s="220"/>
      <c r="AE78" s="220"/>
      <c r="AF78" s="220"/>
      <c r="AG78" s="220"/>
      <c r="AH78" s="138" t="str">
        <f t="shared" ca="1" si="10"/>
        <v/>
      </c>
      <c r="AI78" s="211"/>
      <c r="AJ78" s="297"/>
      <c r="AK78" s="86"/>
      <c r="AL78" s="86"/>
      <c r="AM78" s="225"/>
      <c r="AN78" s="224"/>
      <c r="AO78" s="223"/>
      <c r="AP78" s="223"/>
      <c r="AQ78" s="225"/>
      <c r="AR78" s="224"/>
      <c r="AS78" s="223"/>
      <c r="AT78" s="223"/>
      <c r="AU78" s="225"/>
      <c r="AV78" s="333">
        <f>SUMIF('4.2.펀드 인력변경 이력'!A:A,D78,'4.2.펀드 인력변경 이력'!F:F)</f>
        <v>0</v>
      </c>
      <c r="AW78" s="225">
        <f>SUMIF('4.2.펀드 인력변경 이력'!A:A,D78,'4.2.펀드 인력변경 이력'!G:G)</f>
        <v>0</v>
      </c>
      <c r="AX78" s="334" t="str">
        <f t="shared" si="14"/>
        <v/>
      </c>
      <c r="AY78" s="48"/>
      <c r="AZ78" s="216"/>
      <c r="BA78" s="221"/>
      <c r="BB78" s="221"/>
      <c r="BC78" s="216"/>
      <c r="BD78" s="221"/>
      <c r="BE78" s="221"/>
      <c r="BF78" s="216"/>
      <c r="BG78" s="221"/>
      <c r="BH78" s="263"/>
      <c r="BI78" s="221"/>
      <c r="BJ78" s="263"/>
      <c r="BK78" s="221"/>
      <c r="BL78" s="263"/>
      <c r="BM78" s="221"/>
      <c r="BN78" s="221"/>
    </row>
    <row r="79" spans="1:66" ht="39.950000000000003" customHeight="1" x14ac:dyDescent="0.3">
      <c r="A79" s="298"/>
      <c r="B79" s="68"/>
      <c r="C79" s="241"/>
      <c r="D79" s="242"/>
      <c r="E79" s="222"/>
      <c r="F79" s="48"/>
      <c r="G79" s="43"/>
      <c r="H79" s="43"/>
      <c r="I79" s="43"/>
      <c r="J79" s="43"/>
      <c r="K79" s="43"/>
      <c r="L79" s="218"/>
      <c r="M79" s="218"/>
      <c r="N79" s="86"/>
      <c r="O79" s="223"/>
      <c r="P79" s="86"/>
      <c r="Q79" s="179" t="str">
        <f t="shared" si="0"/>
        <v/>
      </c>
      <c r="R79" s="219"/>
      <c r="S79" s="43"/>
      <c r="T79" s="43"/>
      <c r="U79" s="203" t="str">
        <f t="shared" ca="1" si="1"/>
        <v/>
      </c>
      <c r="V79" s="180" t="str">
        <f t="shared" si="13"/>
        <v/>
      </c>
      <c r="W79" s="181" t="str">
        <f t="shared" ca="1" si="3"/>
        <v/>
      </c>
      <c r="X79" s="181" t="str">
        <f t="shared" ca="1" si="4"/>
        <v>0</v>
      </c>
      <c r="Y79" s="181" t="str">
        <f t="shared" ca="1" si="5"/>
        <v/>
      </c>
      <c r="Z79" s="181" t="str">
        <f t="shared" ca="1" si="6"/>
        <v/>
      </c>
      <c r="AA79" s="181" t="str">
        <f t="shared" ca="1" si="7"/>
        <v/>
      </c>
      <c r="AB79" s="181" t="str">
        <f t="shared" ca="1" si="8"/>
        <v/>
      </c>
      <c r="AC79" s="181" t="str">
        <f t="shared" ca="1" si="9"/>
        <v/>
      </c>
      <c r="AD79" s="220"/>
      <c r="AE79" s="220"/>
      <c r="AF79" s="220"/>
      <c r="AG79" s="220"/>
      <c r="AH79" s="138" t="str">
        <f t="shared" ca="1" si="10"/>
        <v/>
      </c>
      <c r="AI79" s="211"/>
      <c r="AJ79" s="297"/>
      <c r="AK79" s="86"/>
      <c r="AL79" s="86"/>
      <c r="AM79" s="225"/>
      <c r="AN79" s="224"/>
      <c r="AO79" s="223"/>
      <c r="AP79" s="223"/>
      <c r="AQ79" s="225"/>
      <c r="AR79" s="224"/>
      <c r="AS79" s="223"/>
      <c r="AT79" s="223"/>
      <c r="AU79" s="225"/>
      <c r="AV79" s="333">
        <f>SUMIF('4.2.펀드 인력변경 이력'!A:A,D79,'4.2.펀드 인력변경 이력'!F:F)</f>
        <v>0</v>
      </c>
      <c r="AW79" s="225">
        <f>SUMIF('4.2.펀드 인력변경 이력'!A:A,D79,'4.2.펀드 인력변경 이력'!G:G)</f>
        <v>0</v>
      </c>
      <c r="AX79" s="334" t="str">
        <f t="shared" si="14"/>
        <v/>
      </c>
      <c r="AY79" s="48"/>
      <c r="AZ79" s="216"/>
      <c r="BA79" s="221"/>
      <c r="BB79" s="221"/>
      <c r="BC79" s="216"/>
      <c r="BD79" s="221"/>
      <c r="BE79" s="221"/>
      <c r="BF79" s="216"/>
      <c r="BG79" s="221"/>
      <c r="BH79" s="263"/>
      <c r="BI79" s="221"/>
      <c r="BJ79" s="263"/>
      <c r="BK79" s="221"/>
      <c r="BL79" s="263"/>
      <c r="BM79" s="221"/>
      <c r="BN79" s="221"/>
    </row>
    <row r="80" spans="1:66" ht="39.950000000000003" customHeight="1" x14ac:dyDescent="0.3">
      <c r="A80" s="298"/>
      <c r="B80" s="68"/>
      <c r="C80" s="241"/>
      <c r="D80" s="242"/>
      <c r="E80" s="222"/>
      <c r="F80" s="48"/>
      <c r="G80" s="43"/>
      <c r="H80" s="43"/>
      <c r="I80" s="43"/>
      <c r="J80" s="43"/>
      <c r="K80" s="43"/>
      <c r="L80" s="218"/>
      <c r="M80" s="218"/>
      <c r="N80" s="86"/>
      <c r="O80" s="223"/>
      <c r="P80" s="86"/>
      <c r="Q80" s="179" t="str">
        <f t="shared" si="0"/>
        <v/>
      </c>
      <c r="R80" s="219"/>
      <c r="S80" s="43"/>
      <c r="T80" s="43"/>
      <c r="U80" s="203" t="str">
        <f t="shared" ca="1" si="1"/>
        <v/>
      </c>
      <c r="V80" s="180" t="str">
        <f t="shared" si="13"/>
        <v/>
      </c>
      <c r="W80" s="181" t="str">
        <f t="shared" ca="1" si="3"/>
        <v/>
      </c>
      <c r="X80" s="181" t="str">
        <f t="shared" ca="1" si="4"/>
        <v>0</v>
      </c>
      <c r="Y80" s="181" t="str">
        <f t="shared" ca="1" si="5"/>
        <v/>
      </c>
      <c r="Z80" s="181" t="str">
        <f t="shared" ca="1" si="6"/>
        <v/>
      </c>
      <c r="AA80" s="181" t="str">
        <f t="shared" ca="1" si="7"/>
        <v/>
      </c>
      <c r="AB80" s="181" t="str">
        <f t="shared" ca="1" si="8"/>
        <v/>
      </c>
      <c r="AC80" s="181" t="str">
        <f t="shared" ca="1" si="9"/>
        <v/>
      </c>
      <c r="AD80" s="220"/>
      <c r="AE80" s="220"/>
      <c r="AF80" s="220"/>
      <c r="AG80" s="220"/>
      <c r="AH80" s="138" t="str">
        <f t="shared" ca="1" si="10"/>
        <v/>
      </c>
      <c r="AI80" s="211"/>
      <c r="AJ80" s="297"/>
      <c r="AK80" s="86"/>
      <c r="AL80" s="86"/>
      <c r="AM80" s="225"/>
      <c r="AN80" s="224"/>
      <c r="AO80" s="223"/>
      <c r="AP80" s="223"/>
      <c r="AQ80" s="225"/>
      <c r="AR80" s="224"/>
      <c r="AS80" s="223"/>
      <c r="AT80" s="223"/>
      <c r="AU80" s="225"/>
      <c r="AV80" s="333">
        <f>SUMIF('4.2.펀드 인력변경 이력'!A:A,D80,'4.2.펀드 인력변경 이력'!F:F)</f>
        <v>0</v>
      </c>
      <c r="AW80" s="225">
        <f>SUMIF('4.2.펀드 인력변경 이력'!A:A,D80,'4.2.펀드 인력변경 이력'!G:G)</f>
        <v>0</v>
      </c>
      <c r="AX80" s="334" t="str">
        <f t="shared" si="14"/>
        <v/>
      </c>
      <c r="AY80" s="48"/>
      <c r="AZ80" s="216"/>
      <c r="BA80" s="221"/>
      <c r="BB80" s="221"/>
      <c r="BC80" s="216"/>
      <c r="BD80" s="221"/>
      <c r="BE80" s="221"/>
      <c r="BF80" s="216"/>
      <c r="BG80" s="221"/>
      <c r="BH80" s="263"/>
      <c r="BI80" s="221"/>
      <c r="BJ80" s="263"/>
      <c r="BK80" s="221"/>
      <c r="BL80" s="263"/>
      <c r="BM80" s="221"/>
      <c r="BN80" s="221"/>
    </row>
    <row r="81" spans="1:66" ht="39.950000000000003" customHeight="1" x14ac:dyDescent="0.3">
      <c r="A81" s="298"/>
      <c r="B81" s="68"/>
      <c r="C81" s="241"/>
      <c r="D81" s="242"/>
      <c r="E81" s="222"/>
      <c r="F81" s="48"/>
      <c r="G81" s="43"/>
      <c r="H81" s="43"/>
      <c r="I81" s="43"/>
      <c r="J81" s="43"/>
      <c r="K81" s="43"/>
      <c r="L81" s="218"/>
      <c r="M81" s="218"/>
      <c r="N81" s="86"/>
      <c r="O81" s="223"/>
      <c r="P81" s="86"/>
      <c r="Q81" s="179" t="str">
        <f t="shared" si="0"/>
        <v/>
      </c>
      <c r="R81" s="219"/>
      <c r="S81" s="43"/>
      <c r="T81" s="43"/>
      <c r="U81" s="203" t="str">
        <f t="shared" ca="1" si="1"/>
        <v/>
      </c>
      <c r="V81" s="180" t="str">
        <f t="shared" si="13"/>
        <v/>
      </c>
      <c r="W81" s="181" t="str">
        <f t="shared" ca="1" si="3"/>
        <v/>
      </c>
      <c r="X81" s="181" t="str">
        <f t="shared" ca="1" si="4"/>
        <v>0</v>
      </c>
      <c r="Y81" s="181" t="str">
        <f t="shared" ca="1" si="5"/>
        <v/>
      </c>
      <c r="Z81" s="181" t="str">
        <f t="shared" ca="1" si="6"/>
        <v/>
      </c>
      <c r="AA81" s="181" t="str">
        <f t="shared" ca="1" si="7"/>
        <v/>
      </c>
      <c r="AB81" s="181" t="str">
        <f t="shared" ca="1" si="8"/>
        <v/>
      </c>
      <c r="AC81" s="181" t="str">
        <f t="shared" ca="1" si="9"/>
        <v/>
      </c>
      <c r="AD81" s="220"/>
      <c r="AE81" s="220"/>
      <c r="AF81" s="220"/>
      <c r="AG81" s="220"/>
      <c r="AH81" s="138" t="str">
        <f t="shared" ca="1" si="10"/>
        <v/>
      </c>
      <c r="AI81" s="211"/>
      <c r="AJ81" s="297"/>
      <c r="AK81" s="86"/>
      <c r="AL81" s="86"/>
      <c r="AM81" s="225"/>
      <c r="AN81" s="224"/>
      <c r="AO81" s="223"/>
      <c r="AP81" s="223"/>
      <c r="AQ81" s="225"/>
      <c r="AR81" s="224"/>
      <c r="AS81" s="223"/>
      <c r="AT81" s="223"/>
      <c r="AU81" s="225"/>
      <c r="AV81" s="333">
        <f>SUMIF('4.2.펀드 인력변경 이력'!A:A,D81,'4.2.펀드 인력변경 이력'!F:F)</f>
        <v>0</v>
      </c>
      <c r="AW81" s="225">
        <f>SUMIF('4.2.펀드 인력변경 이력'!A:A,D81,'4.2.펀드 인력변경 이력'!G:G)</f>
        <v>0</v>
      </c>
      <c r="AX81" s="334" t="str">
        <f t="shared" si="14"/>
        <v/>
      </c>
      <c r="AY81" s="48"/>
      <c r="AZ81" s="216"/>
      <c r="BA81" s="221"/>
      <c r="BB81" s="221"/>
      <c r="BC81" s="216"/>
      <c r="BD81" s="221"/>
      <c r="BE81" s="221"/>
      <c r="BF81" s="216"/>
      <c r="BG81" s="221"/>
      <c r="BH81" s="263"/>
      <c r="BI81" s="221"/>
      <c r="BJ81" s="263"/>
      <c r="BK81" s="221"/>
      <c r="BL81" s="263"/>
      <c r="BM81" s="221"/>
      <c r="BN81" s="221"/>
    </row>
    <row r="82" spans="1:66" ht="39.950000000000003" customHeight="1" x14ac:dyDescent="0.3">
      <c r="A82" s="298"/>
      <c r="B82" s="68"/>
      <c r="C82" s="241"/>
      <c r="D82" s="242"/>
      <c r="E82" s="222"/>
      <c r="F82" s="48"/>
      <c r="G82" s="43"/>
      <c r="H82" s="43"/>
      <c r="I82" s="43"/>
      <c r="J82" s="43"/>
      <c r="K82" s="43"/>
      <c r="L82" s="218"/>
      <c r="M82" s="218"/>
      <c r="N82" s="86"/>
      <c r="O82" s="223"/>
      <c r="P82" s="86"/>
      <c r="Q82" s="179" t="str">
        <f t="shared" si="0"/>
        <v/>
      </c>
      <c r="R82" s="219"/>
      <c r="S82" s="43"/>
      <c r="T82" s="43"/>
      <c r="U82" s="203" t="str">
        <f t="shared" ca="1" si="1"/>
        <v/>
      </c>
      <c r="V82" s="180" t="str">
        <f t="shared" si="13"/>
        <v/>
      </c>
      <c r="W82" s="181" t="str">
        <f t="shared" ca="1" si="3"/>
        <v/>
      </c>
      <c r="X82" s="181" t="str">
        <f t="shared" ca="1" si="4"/>
        <v>0</v>
      </c>
      <c r="Y82" s="181" t="str">
        <f t="shared" ca="1" si="5"/>
        <v/>
      </c>
      <c r="Z82" s="181" t="str">
        <f t="shared" ca="1" si="6"/>
        <v/>
      </c>
      <c r="AA82" s="181" t="str">
        <f t="shared" ca="1" si="7"/>
        <v/>
      </c>
      <c r="AB82" s="181" t="str">
        <f t="shared" ca="1" si="8"/>
        <v/>
      </c>
      <c r="AC82" s="181" t="str">
        <f t="shared" ca="1" si="9"/>
        <v/>
      </c>
      <c r="AD82" s="220"/>
      <c r="AE82" s="220"/>
      <c r="AF82" s="220"/>
      <c r="AG82" s="220"/>
      <c r="AH82" s="138" t="str">
        <f t="shared" ca="1" si="10"/>
        <v/>
      </c>
      <c r="AI82" s="211"/>
      <c r="AJ82" s="297"/>
      <c r="AK82" s="86"/>
      <c r="AL82" s="86"/>
      <c r="AM82" s="225"/>
      <c r="AN82" s="224"/>
      <c r="AO82" s="223"/>
      <c r="AP82" s="223"/>
      <c r="AQ82" s="225"/>
      <c r="AR82" s="224"/>
      <c r="AS82" s="223"/>
      <c r="AT82" s="223"/>
      <c r="AU82" s="225"/>
      <c r="AV82" s="333">
        <f>SUMIF('4.2.펀드 인력변경 이력'!A:A,D82,'4.2.펀드 인력변경 이력'!F:F)</f>
        <v>0</v>
      </c>
      <c r="AW82" s="225">
        <f>SUMIF('4.2.펀드 인력변경 이력'!A:A,D82,'4.2.펀드 인력변경 이력'!G:G)</f>
        <v>0</v>
      </c>
      <c r="AX82" s="334" t="str">
        <f t="shared" si="14"/>
        <v/>
      </c>
      <c r="AY82" s="48"/>
      <c r="AZ82" s="216"/>
      <c r="BA82" s="221"/>
      <c r="BB82" s="221"/>
      <c r="BC82" s="216"/>
      <c r="BD82" s="221"/>
      <c r="BE82" s="221"/>
      <c r="BF82" s="216"/>
      <c r="BG82" s="221"/>
      <c r="BH82" s="263"/>
      <c r="BI82" s="221"/>
      <c r="BJ82" s="263"/>
      <c r="BK82" s="221"/>
      <c r="BL82" s="263"/>
      <c r="BM82" s="221"/>
      <c r="BN82" s="221"/>
    </row>
    <row r="83" spans="1:66" ht="39.950000000000003" customHeight="1" x14ac:dyDescent="0.3">
      <c r="A83" s="298"/>
      <c r="B83" s="68"/>
      <c r="C83" s="241"/>
      <c r="D83" s="242"/>
      <c r="E83" s="222"/>
      <c r="F83" s="48"/>
      <c r="G83" s="43"/>
      <c r="H83" s="43"/>
      <c r="I83" s="43"/>
      <c r="J83" s="43"/>
      <c r="K83" s="43"/>
      <c r="L83" s="218"/>
      <c r="M83" s="218"/>
      <c r="N83" s="86"/>
      <c r="O83" s="223"/>
      <c r="P83" s="86"/>
      <c r="Q83" s="179" t="str">
        <f t="shared" si="0"/>
        <v/>
      </c>
      <c r="R83" s="219"/>
      <c r="S83" s="43"/>
      <c r="T83" s="43"/>
      <c r="U83" s="203" t="str">
        <f t="shared" ca="1" si="1"/>
        <v/>
      </c>
      <c r="V83" s="180" t="str">
        <f t="shared" si="13"/>
        <v/>
      </c>
      <c r="W83" s="181" t="str">
        <f t="shared" ca="1" si="3"/>
        <v/>
      </c>
      <c r="X83" s="181" t="str">
        <f t="shared" ca="1" si="4"/>
        <v>0</v>
      </c>
      <c r="Y83" s="181" t="str">
        <f t="shared" ca="1" si="5"/>
        <v/>
      </c>
      <c r="Z83" s="181" t="str">
        <f t="shared" ca="1" si="6"/>
        <v/>
      </c>
      <c r="AA83" s="181" t="str">
        <f t="shared" ca="1" si="7"/>
        <v/>
      </c>
      <c r="AB83" s="181" t="str">
        <f t="shared" ca="1" si="8"/>
        <v/>
      </c>
      <c r="AC83" s="181" t="str">
        <f t="shared" ca="1" si="9"/>
        <v/>
      </c>
      <c r="AD83" s="220"/>
      <c r="AE83" s="220"/>
      <c r="AF83" s="220"/>
      <c r="AG83" s="220"/>
      <c r="AH83" s="138" t="str">
        <f t="shared" ca="1" si="10"/>
        <v/>
      </c>
      <c r="AI83" s="211"/>
      <c r="AJ83" s="297"/>
      <c r="AK83" s="86"/>
      <c r="AL83" s="86"/>
      <c r="AM83" s="225"/>
      <c r="AN83" s="224"/>
      <c r="AO83" s="223"/>
      <c r="AP83" s="223"/>
      <c r="AQ83" s="225"/>
      <c r="AR83" s="224"/>
      <c r="AS83" s="223"/>
      <c r="AT83" s="223"/>
      <c r="AU83" s="225"/>
      <c r="AV83" s="333">
        <f>SUMIF('4.2.펀드 인력변경 이력'!A:A,D83,'4.2.펀드 인력변경 이력'!F:F)</f>
        <v>0</v>
      </c>
      <c r="AW83" s="225">
        <f>SUMIF('4.2.펀드 인력변경 이력'!A:A,D83,'4.2.펀드 인력변경 이력'!G:G)</f>
        <v>0</v>
      </c>
      <c r="AX83" s="334" t="str">
        <f t="shared" si="14"/>
        <v/>
      </c>
      <c r="AY83" s="48"/>
      <c r="AZ83" s="216"/>
      <c r="BA83" s="221"/>
      <c r="BB83" s="221"/>
      <c r="BC83" s="216"/>
      <c r="BD83" s="221"/>
      <c r="BE83" s="221"/>
      <c r="BF83" s="216"/>
      <c r="BG83" s="221"/>
      <c r="BH83" s="263"/>
      <c r="BI83" s="221"/>
      <c r="BJ83" s="263"/>
      <c r="BK83" s="221"/>
      <c r="BL83" s="263"/>
      <c r="BM83" s="221"/>
      <c r="BN83" s="221"/>
    </row>
    <row r="84" spans="1:66" ht="39.950000000000003" customHeight="1" x14ac:dyDescent="0.3">
      <c r="A84" s="298"/>
      <c r="B84" s="68"/>
      <c r="C84" s="241"/>
      <c r="D84" s="242"/>
      <c r="E84" s="222"/>
      <c r="F84" s="48"/>
      <c r="G84" s="43"/>
      <c r="H84" s="43"/>
      <c r="I84" s="43"/>
      <c r="J84" s="43"/>
      <c r="K84" s="43"/>
      <c r="L84" s="218"/>
      <c r="M84" s="218"/>
      <c r="N84" s="86"/>
      <c r="O84" s="223"/>
      <c r="P84" s="86"/>
      <c r="Q84" s="179" t="str">
        <f t="shared" si="0"/>
        <v/>
      </c>
      <c r="R84" s="219"/>
      <c r="S84" s="43"/>
      <c r="T84" s="43"/>
      <c r="U84" s="203" t="str">
        <f t="shared" ca="1" si="1"/>
        <v/>
      </c>
      <c r="V84" s="180" t="str">
        <f t="shared" si="13"/>
        <v/>
      </c>
      <c r="W84" s="181" t="str">
        <f t="shared" ca="1" si="3"/>
        <v/>
      </c>
      <c r="X84" s="181" t="str">
        <f t="shared" ca="1" si="4"/>
        <v>0</v>
      </c>
      <c r="Y84" s="181" t="str">
        <f t="shared" ca="1" si="5"/>
        <v/>
      </c>
      <c r="Z84" s="181" t="str">
        <f t="shared" ca="1" si="6"/>
        <v/>
      </c>
      <c r="AA84" s="181" t="str">
        <f t="shared" ca="1" si="7"/>
        <v/>
      </c>
      <c r="AB84" s="181" t="str">
        <f t="shared" ca="1" si="8"/>
        <v/>
      </c>
      <c r="AC84" s="181" t="str">
        <f t="shared" ca="1" si="9"/>
        <v/>
      </c>
      <c r="AD84" s="220"/>
      <c r="AE84" s="220"/>
      <c r="AF84" s="220"/>
      <c r="AG84" s="220"/>
      <c r="AH84" s="138" t="str">
        <f t="shared" ca="1" si="10"/>
        <v/>
      </c>
      <c r="AI84" s="211"/>
      <c r="AJ84" s="297"/>
      <c r="AK84" s="86"/>
      <c r="AL84" s="86"/>
      <c r="AM84" s="225"/>
      <c r="AN84" s="224"/>
      <c r="AO84" s="223"/>
      <c r="AP84" s="223"/>
      <c r="AQ84" s="225"/>
      <c r="AR84" s="224"/>
      <c r="AS84" s="223"/>
      <c r="AT84" s="223"/>
      <c r="AU84" s="225"/>
      <c r="AV84" s="333">
        <f>SUMIF('4.2.펀드 인력변경 이력'!A:A,D84,'4.2.펀드 인력변경 이력'!F:F)</f>
        <v>0</v>
      </c>
      <c r="AW84" s="225">
        <f>SUMIF('4.2.펀드 인력변경 이력'!A:A,D84,'4.2.펀드 인력변경 이력'!G:G)</f>
        <v>0</v>
      </c>
      <c r="AX84" s="334" t="str">
        <f t="shared" si="14"/>
        <v/>
      </c>
      <c r="AY84" s="48"/>
      <c r="AZ84" s="216"/>
      <c r="BA84" s="221"/>
      <c r="BB84" s="221"/>
      <c r="BC84" s="216"/>
      <c r="BD84" s="221"/>
      <c r="BE84" s="221"/>
      <c r="BF84" s="216"/>
      <c r="BG84" s="221"/>
      <c r="BH84" s="263"/>
      <c r="BI84" s="221"/>
      <c r="BJ84" s="263"/>
      <c r="BK84" s="221"/>
      <c r="BL84" s="263"/>
      <c r="BM84" s="221"/>
      <c r="BN84" s="221"/>
    </row>
    <row r="85" spans="1:66" ht="39.950000000000003" customHeight="1" x14ac:dyDescent="0.3">
      <c r="A85" s="298"/>
      <c r="B85" s="68"/>
      <c r="C85" s="241"/>
      <c r="D85" s="242"/>
      <c r="E85" s="222"/>
      <c r="F85" s="48"/>
      <c r="G85" s="43"/>
      <c r="H85" s="43"/>
      <c r="I85" s="43"/>
      <c r="J85" s="43"/>
      <c r="K85" s="43"/>
      <c r="L85" s="218"/>
      <c r="M85" s="218"/>
      <c r="N85" s="86"/>
      <c r="O85" s="223"/>
      <c r="P85" s="86"/>
      <c r="Q85" s="179" t="str">
        <f t="shared" si="0"/>
        <v/>
      </c>
      <c r="R85" s="219"/>
      <c r="S85" s="43"/>
      <c r="T85" s="43"/>
      <c r="U85" s="203" t="str">
        <f t="shared" ca="1" si="1"/>
        <v/>
      </c>
      <c r="V85" s="180" t="str">
        <f t="shared" si="13"/>
        <v/>
      </c>
      <c r="W85" s="181" t="str">
        <f t="shared" ca="1" si="3"/>
        <v/>
      </c>
      <c r="X85" s="181" t="str">
        <f t="shared" ca="1" si="4"/>
        <v>0</v>
      </c>
      <c r="Y85" s="181" t="str">
        <f t="shared" ca="1" si="5"/>
        <v/>
      </c>
      <c r="Z85" s="181" t="str">
        <f t="shared" ca="1" si="6"/>
        <v/>
      </c>
      <c r="AA85" s="181" t="str">
        <f t="shared" ca="1" si="7"/>
        <v/>
      </c>
      <c r="AB85" s="181" t="str">
        <f t="shared" ca="1" si="8"/>
        <v/>
      </c>
      <c r="AC85" s="181" t="str">
        <f t="shared" ca="1" si="9"/>
        <v/>
      </c>
      <c r="AD85" s="220"/>
      <c r="AE85" s="220"/>
      <c r="AF85" s="220"/>
      <c r="AG85" s="220"/>
      <c r="AH85" s="138" t="str">
        <f t="shared" ca="1" si="10"/>
        <v/>
      </c>
      <c r="AI85" s="211"/>
      <c r="AJ85" s="297"/>
      <c r="AK85" s="86"/>
      <c r="AL85" s="86"/>
      <c r="AM85" s="225"/>
      <c r="AN85" s="224"/>
      <c r="AO85" s="223"/>
      <c r="AP85" s="223"/>
      <c r="AQ85" s="225"/>
      <c r="AR85" s="224"/>
      <c r="AS85" s="223"/>
      <c r="AT85" s="223"/>
      <c r="AU85" s="225"/>
      <c r="AV85" s="333">
        <f>SUMIF('4.2.펀드 인력변경 이력'!A:A,D85,'4.2.펀드 인력변경 이력'!F:F)</f>
        <v>0</v>
      </c>
      <c r="AW85" s="225">
        <f>SUMIF('4.2.펀드 인력변경 이력'!A:A,D85,'4.2.펀드 인력변경 이력'!G:G)</f>
        <v>0</v>
      </c>
      <c r="AX85" s="334" t="str">
        <f t="shared" si="14"/>
        <v/>
      </c>
      <c r="AY85" s="48"/>
      <c r="AZ85" s="216"/>
      <c r="BA85" s="221"/>
      <c r="BB85" s="221"/>
      <c r="BC85" s="216"/>
      <c r="BD85" s="221"/>
      <c r="BE85" s="221"/>
      <c r="BF85" s="216"/>
      <c r="BG85" s="221"/>
      <c r="BH85" s="263"/>
      <c r="BI85" s="221"/>
      <c r="BJ85" s="263"/>
      <c r="BK85" s="221"/>
      <c r="BL85" s="263"/>
      <c r="BM85" s="221"/>
      <c r="BN85" s="221"/>
    </row>
    <row r="86" spans="1:66" ht="39.950000000000003" customHeight="1" x14ac:dyDescent="0.3">
      <c r="A86" s="298"/>
      <c r="B86" s="68"/>
      <c r="C86" s="241"/>
      <c r="D86" s="242"/>
      <c r="E86" s="222"/>
      <c r="F86" s="48"/>
      <c r="G86" s="43"/>
      <c r="H86" s="43"/>
      <c r="I86" s="43"/>
      <c r="J86" s="43"/>
      <c r="K86" s="43"/>
      <c r="L86" s="218"/>
      <c r="M86" s="218"/>
      <c r="N86" s="86"/>
      <c r="O86" s="223"/>
      <c r="P86" s="86"/>
      <c r="Q86" s="179" t="str">
        <f t="shared" si="0"/>
        <v/>
      </c>
      <c r="R86" s="219"/>
      <c r="S86" s="43"/>
      <c r="T86" s="43"/>
      <c r="U86" s="203" t="str">
        <f t="shared" ca="1" si="1"/>
        <v/>
      </c>
      <c r="V86" s="180" t="str">
        <f t="shared" si="13"/>
        <v/>
      </c>
      <c r="W86" s="181" t="str">
        <f t="shared" ca="1" si="3"/>
        <v/>
      </c>
      <c r="X86" s="181" t="str">
        <f t="shared" ca="1" si="4"/>
        <v>0</v>
      </c>
      <c r="Y86" s="181" t="str">
        <f t="shared" ca="1" si="5"/>
        <v/>
      </c>
      <c r="Z86" s="181" t="str">
        <f t="shared" ca="1" si="6"/>
        <v/>
      </c>
      <c r="AA86" s="181" t="str">
        <f t="shared" ca="1" si="7"/>
        <v/>
      </c>
      <c r="AB86" s="181" t="str">
        <f t="shared" ca="1" si="8"/>
        <v/>
      </c>
      <c r="AC86" s="181" t="str">
        <f t="shared" ca="1" si="9"/>
        <v/>
      </c>
      <c r="AD86" s="220"/>
      <c r="AE86" s="220"/>
      <c r="AF86" s="220"/>
      <c r="AG86" s="220"/>
      <c r="AH86" s="138" t="str">
        <f t="shared" ca="1" si="10"/>
        <v/>
      </c>
      <c r="AI86" s="211"/>
      <c r="AJ86" s="297"/>
      <c r="AK86" s="86"/>
      <c r="AL86" s="86"/>
      <c r="AM86" s="225"/>
      <c r="AN86" s="224"/>
      <c r="AO86" s="223"/>
      <c r="AP86" s="223"/>
      <c r="AQ86" s="225"/>
      <c r="AR86" s="224"/>
      <c r="AS86" s="223"/>
      <c r="AT86" s="223"/>
      <c r="AU86" s="225"/>
      <c r="AV86" s="333">
        <f>SUMIF('4.2.펀드 인력변경 이력'!A:A,D86,'4.2.펀드 인력변경 이력'!F:F)</f>
        <v>0</v>
      </c>
      <c r="AW86" s="225">
        <f>SUMIF('4.2.펀드 인력변경 이력'!A:A,D86,'4.2.펀드 인력변경 이력'!G:G)</f>
        <v>0</v>
      </c>
      <c r="AX86" s="334" t="str">
        <f t="shared" si="14"/>
        <v/>
      </c>
      <c r="AY86" s="48"/>
      <c r="AZ86" s="216"/>
      <c r="BA86" s="221"/>
      <c r="BB86" s="221"/>
      <c r="BC86" s="216"/>
      <c r="BD86" s="221"/>
      <c r="BE86" s="221"/>
      <c r="BF86" s="216"/>
      <c r="BG86" s="221"/>
      <c r="BH86" s="263"/>
      <c r="BI86" s="221"/>
      <c r="BJ86" s="263"/>
      <c r="BK86" s="221"/>
      <c r="BL86" s="263"/>
      <c r="BM86" s="221"/>
      <c r="BN86" s="221"/>
    </row>
    <row r="87" spans="1:66" ht="39.950000000000003" customHeight="1" x14ac:dyDescent="0.3">
      <c r="A87" s="298"/>
      <c r="B87" s="68"/>
      <c r="C87" s="241"/>
      <c r="D87" s="242"/>
      <c r="E87" s="222"/>
      <c r="F87" s="48"/>
      <c r="G87" s="43"/>
      <c r="H87" s="43"/>
      <c r="I87" s="43"/>
      <c r="J87" s="43"/>
      <c r="K87" s="43"/>
      <c r="L87" s="218"/>
      <c r="M87" s="218"/>
      <c r="N87" s="86"/>
      <c r="O87" s="223"/>
      <c r="P87" s="86"/>
      <c r="Q87" s="179" t="str">
        <f t="shared" si="0"/>
        <v/>
      </c>
      <c r="R87" s="219"/>
      <c r="S87" s="43"/>
      <c r="T87" s="43"/>
      <c r="U87" s="203" t="str">
        <f t="shared" ca="1" si="1"/>
        <v/>
      </c>
      <c r="V87" s="180" t="str">
        <f t="shared" si="13"/>
        <v/>
      </c>
      <c r="W87" s="181" t="str">
        <f t="shared" ca="1" si="3"/>
        <v/>
      </c>
      <c r="X87" s="181" t="str">
        <f t="shared" ca="1" si="4"/>
        <v>0</v>
      </c>
      <c r="Y87" s="181" t="str">
        <f t="shared" ca="1" si="5"/>
        <v/>
      </c>
      <c r="Z87" s="181" t="str">
        <f t="shared" ca="1" si="6"/>
        <v/>
      </c>
      <c r="AA87" s="181" t="str">
        <f t="shared" ca="1" si="7"/>
        <v/>
      </c>
      <c r="AB87" s="181" t="str">
        <f t="shared" ca="1" si="8"/>
        <v/>
      </c>
      <c r="AC87" s="181" t="str">
        <f t="shared" ca="1" si="9"/>
        <v/>
      </c>
      <c r="AD87" s="220"/>
      <c r="AE87" s="220"/>
      <c r="AF87" s="220"/>
      <c r="AG87" s="220"/>
      <c r="AH87" s="138" t="str">
        <f t="shared" ca="1" si="10"/>
        <v/>
      </c>
      <c r="AI87" s="211"/>
      <c r="AJ87" s="297"/>
      <c r="AK87" s="86"/>
      <c r="AL87" s="86"/>
      <c r="AM87" s="225"/>
      <c r="AN87" s="224"/>
      <c r="AO87" s="223"/>
      <c r="AP87" s="223"/>
      <c r="AQ87" s="225"/>
      <c r="AR87" s="224"/>
      <c r="AS87" s="223"/>
      <c r="AT87" s="223"/>
      <c r="AU87" s="225"/>
      <c r="AV87" s="333">
        <f>SUMIF('4.2.펀드 인력변경 이력'!A:A,D87,'4.2.펀드 인력변경 이력'!F:F)</f>
        <v>0</v>
      </c>
      <c r="AW87" s="225">
        <f>SUMIF('4.2.펀드 인력변경 이력'!A:A,D87,'4.2.펀드 인력변경 이력'!G:G)</f>
        <v>0</v>
      </c>
      <c r="AX87" s="334" t="str">
        <f t="shared" si="14"/>
        <v/>
      </c>
      <c r="AY87" s="48"/>
      <c r="AZ87" s="216"/>
      <c r="BA87" s="221"/>
      <c r="BB87" s="221"/>
      <c r="BC87" s="216"/>
      <c r="BD87" s="221"/>
      <c r="BE87" s="221"/>
      <c r="BF87" s="216"/>
      <c r="BG87" s="221"/>
      <c r="BH87" s="263"/>
      <c r="BI87" s="221"/>
      <c r="BJ87" s="263"/>
      <c r="BK87" s="221"/>
      <c r="BL87" s="263"/>
      <c r="BM87" s="221"/>
      <c r="BN87" s="221"/>
    </row>
    <row r="88" spans="1:66" ht="39.950000000000003" customHeight="1" x14ac:dyDescent="0.3">
      <c r="A88" s="298"/>
      <c r="B88" s="68"/>
      <c r="C88" s="241"/>
      <c r="D88" s="242"/>
      <c r="E88" s="222"/>
      <c r="F88" s="48"/>
      <c r="G88" s="43"/>
      <c r="H88" s="43"/>
      <c r="I88" s="43"/>
      <c r="J88" s="43"/>
      <c r="K88" s="43"/>
      <c r="L88" s="218"/>
      <c r="M88" s="218"/>
      <c r="N88" s="86"/>
      <c r="O88" s="223"/>
      <c r="P88" s="86"/>
      <c r="Q88" s="179" t="str">
        <f t="shared" si="0"/>
        <v/>
      </c>
      <c r="R88" s="219"/>
      <c r="S88" s="43"/>
      <c r="T88" s="43"/>
      <c r="U88" s="203" t="str">
        <f t="shared" ca="1" si="1"/>
        <v/>
      </c>
      <c r="V88" s="180" t="str">
        <f t="shared" si="13"/>
        <v/>
      </c>
      <c r="W88" s="181" t="str">
        <f t="shared" ca="1" si="3"/>
        <v/>
      </c>
      <c r="X88" s="181" t="str">
        <f t="shared" ca="1" si="4"/>
        <v>0</v>
      </c>
      <c r="Y88" s="181" t="str">
        <f t="shared" ca="1" si="5"/>
        <v/>
      </c>
      <c r="Z88" s="181" t="str">
        <f t="shared" ca="1" si="6"/>
        <v/>
      </c>
      <c r="AA88" s="181" t="str">
        <f t="shared" ca="1" si="7"/>
        <v/>
      </c>
      <c r="AB88" s="181" t="str">
        <f t="shared" ca="1" si="8"/>
        <v/>
      </c>
      <c r="AC88" s="181" t="str">
        <f t="shared" ca="1" si="9"/>
        <v/>
      </c>
      <c r="AD88" s="220"/>
      <c r="AE88" s="220"/>
      <c r="AF88" s="220"/>
      <c r="AG88" s="220"/>
      <c r="AH88" s="138" t="str">
        <f t="shared" ca="1" si="10"/>
        <v/>
      </c>
      <c r="AI88" s="211"/>
      <c r="AJ88" s="297"/>
      <c r="AK88" s="86"/>
      <c r="AL88" s="86"/>
      <c r="AM88" s="225"/>
      <c r="AN88" s="224"/>
      <c r="AO88" s="223"/>
      <c r="AP88" s="223"/>
      <c r="AQ88" s="225"/>
      <c r="AR88" s="224"/>
      <c r="AS88" s="223"/>
      <c r="AT88" s="223"/>
      <c r="AU88" s="225"/>
      <c r="AV88" s="333">
        <f>SUMIF('4.2.펀드 인력변경 이력'!A:A,D88,'4.2.펀드 인력변경 이력'!F:F)</f>
        <v>0</v>
      </c>
      <c r="AW88" s="225">
        <f>SUMIF('4.2.펀드 인력변경 이력'!A:A,D88,'4.2.펀드 인력변경 이력'!G:G)</f>
        <v>0</v>
      </c>
      <c r="AX88" s="334" t="str">
        <f t="shared" si="14"/>
        <v/>
      </c>
      <c r="AY88" s="48"/>
      <c r="AZ88" s="216"/>
      <c r="BA88" s="221"/>
      <c r="BB88" s="221"/>
      <c r="BC88" s="216"/>
      <c r="BD88" s="221"/>
      <c r="BE88" s="221"/>
      <c r="BF88" s="216"/>
      <c r="BG88" s="221"/>
      <c r="BH88" s="263"/>
      <c r="BI88" s="221"/>
      <c r="BJ88" s="263"/>
      <c r="BK88" s="221"/>
      <c r="BL88" s="263"/>
      <c r="BM88" s="221"/>
      <c r="BN88" s="221"/>
    </row>
    <row r="89" spans="1:66" ht="39.950000000000003" customHeight="1" x14ac:dyDescent="0.3">
      <c r="A89" s="298"/>
      <c r="B89" s="68"/>
      <c r="C89" s="241"/>
      <c r="D89" s="242"/>
      <c r="E89" s="222"/>
      <c r="F89" s="48"/>
      <c r="G89" s="43"/>
      <c r="H89" s="43"/>
      <c r="I89" s="43"/>
      <c r="J89" s="43"/>
      <c r="K89" s="43"/>
      <c r="L89" s="218"/>
      <c r="M89" s="218"/>
      <c r="N89" s="86"/>
      <c r="O89" s="223"/>
      <c r="P89" s="86"/>
      <c r="Q89" s="179" t="str">
        <f t="shared" si="0"/>
        <v/>
      </c>
      <c r="R89" s="219"/>
      <c r="S89" s="43"/>
      <c r="T89" s="43"/>
      <c r="U89" s="203" t="str">
        <f t="shared" ca="1" si="1"/>
        <v/>
      </c>
      <c r="V89" s="180" t="str">
        <f t="shared" si="13"/>
        <v/>
      </c>
      <c r="W89" s="181" t="str">
        <f t="shared" ca="1" si="3"/>
        <v/>
      </c>
      <c r="X89" s="181" t="str">
        <f t="shared" ca="1" si="4"/>
        <v>0</v>
      </c>
      <c r="Y89" s="181" t="str">
        <f t="shared" ca="1" si="5"/>
        <v/>
      </c>
      <c r="Z89" s="181" t="str">
        <f t="shared" ca="1" si="6"/>
        <v/>
      </c>
      <c r="AA89" s="181" t="str">
        <f t="shared" ca="1" si="7"/>
        <v/>
      </c>
      <c r="AB89" s="181" t="str">
        <f t="shared" ca="1" si="8"/>
        <v/>
      </c>
      <c r="AC89" s="181" t="str">
        <f t="shared" ca="1" si="9"/>
        <v/>
      </c>
      <c r="AD89" s="220"/>
      <c r="AE89" s="220"/>
      <c r="AF89" s="220"/>
      <c r="AG89" s="220"/>
      <c r="AH89" s="138" t="str">
        <f t="shared" ca="1" si="10"/>
        <v/>
      </c>
      <c r="AI89" s="211"/>
      <c r="AJ89" s="297"/>
      <c r="AK89" s="86"/>
      <c r="AL89" s="86"/>
      <c r="AM89" s="225"/>
      <c r="AN89" s="224"/>
      <c r="AO89" s="223"/>
      <c r="AP89" s="223"/>
      <c r="AQ89" s="225"/>
      <c r="AR89" s="224"/>
      <c r="AS89" s="223"/>
      <c r="AT89" s="223"/>
      <c r="AU89" s="225"/>
      <c r="AV89" s="333">
        <f>SUMIF('4.2.펀드 인력변경 이력'!A:A,D89,'4.2.펀드 인력변경 이력'!F:F)</f>
        <v>0</v>
      </c>
      <c r="AW89" s="225">
        <f>SUMIF('4.2.펀드 인력변경 이력'!A:A,D89,'4.2.펀드 인력변경 이력'!G:G)</f>
        <v>0</v>
      </c>
      <c r="AX89" s="334" t="str">
        <f t="shared" si="14"/>
        <v/>
      </c>
      <c r="AY89" s="48"/>
      <c r="AZ89" s="216"/>
      <c r="BA89" s="221"/>
      <c r="BB89" s="221"/>
      <c r="BC89" s="216"/>
      <c r="BD89" s="221"/>
      <c r="BE89" s="221"/>
      <c r="BF89" s="216"/>
      <c r="BG89" s="221"/>
      <c r="BH89" s="263"/>
      <c r="BI89" s="221"/>
      <c r="BJ89" s="263"/>
      <c r="BK89" s="221"/>
      <c r="BL89" s="263"/>
      <c r="BM89" s="221"/>
      <c r="BN89" s="221"/>
    </row>
    <row r="90" spans="1:66" ht="39.950000000000003" customHeight="1" x14ac:dyDescent="0.3">
      <c r="A90" s="298"/>
      <c r="B90" s="68"/>
      <c r="C90" s="241"/>
      <c r="D90" s="242"/>
      <c r="E90" s="222"/>
      <c r="F90" s="48"/>
      <c r="G90" s="43"/>
      <c r="H90" s="43"/>
      <c r="I90" s="43"/>
      <c r="J90" s="43"/>
      <c r="K90" s="43"/>
      <c r="L90" s="218"/>
      <c r="M90" s="218"/>
      <c r="N90" s="86"/>
      <c r="O90" s="223"/>
      <c r="P90" s="86"/>
      <c r="Q90" s="179" t="str">
        <f t="shared" si="0"/>
        <v/>
      </c>
      <c r="R90" s="219"/>
      <c r="S90" s="43"/>
      <c r="T90" s="43"/>
      <c r="U90" s="203" t="str">
        <f t="shared" ca="1" si="1"/>
        <v/>
      </c>
      <c r="V90" s="180" t="str">
        <f t="shared" si="13"/>
        <v/>
      </c>
      <c r="W90" s="181" t="str">
        <f t="shared" ca="1" si="3"/>
        <v/>
      </c>
      <c r="X90" s="181" t="str">
        <f t="shared" ca="1" si="4"/>
        <v>0</v>
      </c>
      <c r="Y90" s="181" t="str">
        <f t="shared" ca="1" si="5"/>
        <v/>
      </c>
      <c r="Z90" s="181" t="str">
        <f t="shared" ca="1" si="6"/>
        <v/>
      </c>
      <c r="AA90" s="181" t="str">
        <f t="shared" ca="1" si="7"/>
        <v/>
      </c>
      <c r="AB90" s="181" t="str">
        <f t="shared" ca="1" si="8"/>
        <v/>
      </c>
      <c r="AC90" s="181" t="str">
        <f t="shared" ca="1" si="9"/>
        <v/>
      </c>
      <c r="AD90" s="220"/>
      <c r="AE90" s="220"/>
      <c r="AF90" s="220"/>
      <c r="AG90" s="220"/>
      <c r="AH90" s="138" t="str">
        <f t="shared" ca="1" si="10"/>
        <v/>
      </c>
      <c r="AI90" s="211"/>
      <c r="AJ90" s="297"/>
      <c r="AK90" s="86"/>
      <c r="AL90" s="86"/>
      <c r="AM90" s="225"/>
      <c r="AN90" s="224"/>
      <c r="AO90" s="223"/>
      <c r="AP90" s="223"/>
      <c r="AQ90" s="225"/>
      <c r="AR90" s="224"/>
      <c r="AS90" s="223"/>
      <c r="AT90" s="223"/>
      <c r="AU90" s="225"/>
      <c r="AV90" s="333">
        <f>SUMIF('4.2.펀드 인력변경 이력'!A:A,D90,'4.2.펀드 인력변경 이력'!F:F)</f>
        <v>0</v>
      </c>
      <c r="AW90" s="225">
        <f>SUMIF('4.2.펀드 인력변경 이력'!A:A,D90,'4.2.펀드 인력변경 이력'!G:G)</f>
        <v>0</v>
      </c>
      <c r="AX90" s="334" t="str">
        <f t="shared" si="14"/>
        <v/>
      </c>
      <c r="AY90" s="48"/>
      <c r="AZ90" s="216"/>
      <c r="BA90" s="221"/>
      <c r="BB90" s="221"/>
      <c r="BC90" s="216"/>
      <c r="BD90" s="221"/>
      <c r="BE90" s="221"/>
      <c r="BF90" s="216"/>
      <c r="BG90" s="221"/>
      <c r="BH90" s="263"/>
      <c r="BI90" s="221"/>
      <c r="BJ90" s="263"/>
      <c r="BK90" s="221"/>
      <c r="BL90" s="263"/>
      <c r="BM90" s="221"/>
      <c r="BN90" s="221"/>
    </row>
    <row r="91" spans="1:66" ht="39.950000000000003" customHeight="1" x14ac:dyDescent="0.3">
      <c r="A91" s="298"/>
      <c r="B91" s="68"/>
      <c r="C91" s="241"/>
      <c r="D91" s="242"/>
      <c r="E91" s="222"/>
      <c r="F91" s="48"/>
      <c r="G91" s="43"/>
      <c r="H91" s="43"/>
      <c r="I91" s="43"/>
      <c r="J91" s="43"/>
      <c r="K91" s="43"/>
      <c r="L91" s="218"/>
      <c r="M91" s="218"/>
      <c r="N91" s="86"/>
      <c r="O91" s="223"/>
      <c r="P91" s="86"/>
      <c r="Q91" s="179" t="str">
        <f t="shared" si="0"/>
        <v/>
      </c>
      <c r="R91" s="219"/>
      <c r="S91" s="43"/>
      <c r="T91" s="43"/>
      <c r="U91" s="203" t="str">
        <f t="shared" ca="1" si="1"/>
        <v/>
      </c>
      <c r="V91" s="180" t="str">
        <f t="shared" si="13"/>
        <v/>
      </c>
      <c r="W91" s="181" t="str">
        <f t="shared" ca="1" si="3"/>
        <v/>
      </c>
      <c r="X91" s="181" t="str">
        <f t="shared" ca="1" si="4"/>
        <v>0</v>
      </c>
      <c r="Y91" s="181" t="str">
        <f t="shared" ca="1" si="5"/>
        <v/>
      </c>
      <c r="Z91" s="181" t="str">
        <f t="shared" ca="1" si="6"/>
        <v/>
      </c>
      <c r="AA91" s="181" t="str">
        <f t="shared" ca="1" si="7"/>
        <v/>
      </c>
      <c r="AB91" s="181" t="str">
        <f t="shared" ca="1" si="8"/>
        <v/>
      </c>
      <c r="AC91" s="181" t="str">
        <f t="shared" ca="1" si="9"/>
        <v/>
      </c>
      <c r="AD91" s="220"/>
      <c r="AE91" s="220"/>
      <c r="AF91" s="220"/>
      <c r="AG91" s="220"/>
      <c r="AH91" s="138" t="str">
        <f t="shared" ca="1" si="10"/>
        <v/>
      </c>
      <c r="AI91" s="211"/>
      <c r="AJ91" s="297"/>
      <c r="AK91" s="86"/>
      <c r="AL91" s="86"/>
      <c r="AM91" s="225"/>
      <c r="AN91" s="224"/>
      <c r="AO91" s="223"/>
      <c r="AP91" s="223"/>
      <c r="AQ91" s="225"/>
      <c r="AR91" s="224"/>
      <c r="AS91" s="223"/>
      <c r="AT91" s="223"/>
      <c r="AU91" s="225"/>
      <c r="AV91" s="333">
        <f>SUMIF('4.2.펀드 인력변경 이력'!A:A,D91,'4.2.펀드 인력변경 이력'!F:F)</f>
        <v>0</v>
      </c>
      <c r="AW91" s="225">
        <f>SUMIF('4.2.펀드 인력변경 이력'!A:A,D91,'4.2.펀드 인력변경 이력'!G:G)</f>
        <v>0</v>
      </c>
      <c r="AX91" s="334" t="str">
        <f t="shared" si="14"/>
        <v/>
      </c>
      <c r="AY91" s="48"/>
      <c r="AZ91" s="216"/>
      <c r="BA91" s="221"/>
      <c r="BB91" s="221"/>
      <c r="BC91" s="216"/>
      <c r="BD91" s="221"/>
      <c r="BE91" s="221"/>
      <c r="BF91" s="216"/>
      <c r="BG91" s="221"/>
      <c r="BH91" s="263"/>
      <c r="BI91" s="221"/>
      <c r="BJ91" s="263"/>
      <c r="BK91" s="221"/>
      <c r="BL91" s="263"/>
      <c r="BM91" s="221"/>
      <c r="BN91" s="221"/>
    </row>
    <row r="92" spans="1:66" ht="39.950000000000003" customHeight="1" x14ac:dyDescent="0.3">
      <c r="A92" s="298"/>
      <c r="B92" s="68"/>
      <c r="C92" s="241"/>
      <c r="D92" s="242"/>
      <c r="E92" s="222"/>
      <c r="F92" s="48"/>
      <c r="G92" s="43"/>
      <c r="H92" s="43"/>
      <c r="I92" s="43"/>
      <c r="J92" s="43"/>
      <c r="K92" s="43"/>
      <c r="L92" s="218"/>
      <c r="M92" s="218"/>
      <c r="N92" s="86"/>
      <c r="O92" s="223"/>
      <c r="P92" s="86"/>
      <c r="Q92" s="179" t="str">
        <f t="shared" si="0"/>
        <v/>
      </c>
      <c r="R92" s="219"/>
      <c r="S92" s="43"/>
      <c r="T92" s="43"/>
      <c r="U92" s="203" t="str">
        <f t="shared" ca="1" si="1"/>
        <v/>
      </c>
      <c r="V92" s="180" t="str">
        <f t="shared" si="13"/>
        <v/>
      </c>
      <c r="W92" s="181" t="str">
        <f t="shared" ca="1" si="3"/>
        <v/>
      </c>
      <c r="X92" s="181" t="str">
        <f t="shared" ca="1" si="4"/>
        <v>0</v>
      </c>
      <c r="Y92" s="181" t="str">
        <f t="shared" ca="1" si="5"/>
        <v/>
      </c>
      <c r="Z92" s="181" t="str">
        <f t="shared" ca="1" si="6"/>
        <v/>
      </c>
      <c r="AA92" s="181" t="str">
        <f t="shared" ca="1" si="7"/>
        <v/>
      </c>
      <c r="AB92" s="181" t="str">
        <f t="shared" ca="1" si="8"/>
        <v/>
      </c>
      <c r="AC92" s="181" t="str">
        <f t="shared" ca="1" si="9"/>
        <v/>
      </c>
      <c r="AD92" s="220"/>
      <c r="AE92" s="220"/>
      <c r="AF92" s="220"/>
      <c r="AG92" s="220"/>
      <c r="AH92" s="138" t="str">
        <f t="shared" ca="1" si="10"/>
        <v/>
      </c>
      <c r="AI92" s="211"/>
      <c r="AJ92" s="297"/>
      <c r="AK92" s="86"/>
      <c r="AL92" s="86"/>
      <c r="AM92" s="225"/>
      <c r="AN92" s="224"/>
      <c r="AO92" s="223"/>
      <c r="AP92" s="223"/>
      <c r="AQ92" s="225"/>
      <c r="AR92" s="224"/>
      <c r="AS92" s="223"/>
      <c r="AT92" s="223"/>
      <c r="AU92" s="225"/>
      <c r="AV92" s="333">
        <f>SUMIF('4.2.펀드 인력변경 이력'!A:A,D92,'4.2.펀드 인력변경 이력'!F:F)</f>
        <v>0</v>
      </c>
      <c r="AW92" s="225">
        <f>SUMIF('4.2.펀드 인력변경 이력'!A:A,D92,'4.2.펀드 인력변경 이력'!G:G)</f>
        <v>0</v>
      </c>
      <c r="AX92" s="334" t="str">
        <f t="shared" si="14"/>
        <v/>
      </c>
      <c r="AY92" s="48"/>
      <c r="AZ92" s="216"/>
      <c r="BA92" s="221"/>
      <c r="BB92" s="221"/>
      <c r="BC92" s="216"/>
      <c r="BD92" s="221"/>
      <c r="BE92" s="221"/>
      <c r="BF92" s="216"/>
      <c r="BG92" s="221"/>
      <c r="BH92" s="263"/>
      <c r="BI92" s="221"/>
      <c r="BJ92" s="263"/>
      <c r="BK92" s="221"/>
      <c r="BL92" s="263"/>
      <c r="BM92" s="221"/>
      <c r="BN92" s="221"/>
    </row>
    <row r="93" spans="1:66" ht="39.950000000000003" customHeight="1" x14ac:dyDescent="0.3">
      <c r="A93" s="298"/>
      <c r="B93" s="68"/>
      <c r="C93" s="241"/>
      <c r="D93" s="242"/>
      <c r="E93" s="222"/>
      <c r="F93" s="48"/>
      <c r="G93" s="43"/>
      <c r="H93" s="43"/>
      <c r="I93" s="43"/>
      <c r="J93" s="43"/>
      <c r="K93" s="43"/>
      <c r="L93" s="218"/>
      <c r="M93" s="218"/>
      <c r="N93" s="86"/>
      <c r="O93" s="223"/>
      <c r="P93" s="86"/>
      <c r="Q93" s="179" t="str">
        <f t="shared" si="0"/>
        <v/>
      </c>
      <c r="R93" s="219"/>
      <c r="S93" s="43"/>
      <c r="T93" s="43"/>
      <c r="U93" s="203" t="str">
        <f t="shared" ca="1" si="1"/>
        <v/>
      </c>
      <c r="V93" s="180" t="str">
        <f t="shared" si="13"/>
        <v/>
      </c>
      <c r="W93" s="181" t="str">
        <f t="shared" ca="1" si="3"/>
        <v/>
      </c>
      <c r="X93" s="181" t="str">
        <f t="shared" ca="1" si="4"/>
        <v>0</v>
      </c>
      <c r="Y93" s="181" t="str">
        <f t="shared" ca="1" si="5"/>
        <v/>
      </c>
      <c r="Z93" s="181" t="str">
        <f t="shared" ca="1" si="6"/>
        <v/>
      </c>
      <c r="AA93" s="181" t="str">
        <f t="shared" ca="1" si="7"/>
        <v/>
      </c>
      <c r="AB93" s="181" t="str">
        <f t="shared" ca="1" si="8"/>
        <v/>
      </c>
      <c r="AC93" s="181" t="str">
        <f t="shared" ca="1" si="9"/>
        <v/>
      </c>
      <c r="AD93" s="220"/>
      <c r="AE93" s="220"/>
      <c r="AF93" s="220"/>
      <c r="AG93" s="220"/>
      <c r="AH93" s="138" t="str">
        <f t="shared" ca="1" si="10"/>
        <v/>
      </c>
      <c r="AI93" s="211"/>
      <c r="AJ93" s="297"/>
      <c r="AK93" s="86"/>
      <c r="AL93" s="86"/>
      <c r="AM93" s="225"/>
      <c r="AN93" s="224"/>
      <c r="AO93" s="223"/>
      <c r="AP93" s="223"/>
      <c r="AQ93" s="225"/>
      <c r="AR93" s="224"/>
      <c r="AS93" s="223"/>
      <c r="AT93" s="223"/>
      <c r="AU93" s="225"/>
      <c r="AV93" s="333">
        <f>SUMIF('4.2.펀드 인력변경 이력'!A:A,D93,'4.2.펀드 인력변경 이력'!F:F)</f>
        <v>0</v>
      </c>
      <c r="AW93" s="225">
        <f>SUMIF('4.2.펀드 인력변경 이력'!A:A,D93,'4.2.펀드 인력변경 이력'!G:G)</f>
        <v>0</v>
      </c>
      <c r="AX93" s="334" t="str">
        <f t="shared" si="14"/>
        <v/>
      </c>
      <c r="AY93" s="48"/>
      <c r="AZ93" s="216"/>
      <c r="BA93" s="221"/>
      <c r="BB93" s="221"/>
      <c r="BC93" s="216"/>
      <c r="BD93" s="221"/>
      <c r="BE93" s="221"/>
      <c r="BF93" s="216"/>
      <c r="BG93" s="221"/>
      <c r="BH93" s="263"/>
      <c r="BI93" s="221"/>
      <c r="BJ93" s="263"/>
      <c r="BK93" s="221"/>
      <c r="BL93" s="263"/>
      <c r="BM93" s="221"/>
      <c r="BN93" s="221"/>
    </row>
    <row r="94" spans="1:66" ht="39.950000000000003" customHeight="1" x14ac:dyDescent="0.3">
      <c r="A94" s="298"/>
      <c r="B94" s="68"/>
      <c r="C94" s="241"/>
      <c r="D94" s="242"/>
      <c r="E94" s="222"/>
      <c r="F94" s="48"/>
      <c r="G94" s="43"/>
      <c r="H94" s="43"/>
      <c r="I94" s="43"/>
      <c r="J94" s="43"/>
      <c r="K94" s="43"/>
      <c r="L94" s="218"/>
      <c r="M94" s="218"/>
      <c r="N94" s="86"/>
      <c r="O94" s="223"/>
      <c r="P94" s="86"/>
      <c r="Q94" s="179" t="str">
        <f t="shared" si="0"/>
        <v/>
      </c>
      <c r="R94" s="219"/>
      <c r="S94" s="43"/>
      <c r="T94" s="43"/>
      <c r="U94" s="203" t="str">
        <f t="shared" ca="1" si="1"/>
        <v/>
      </c>
      <c r="V94" s="180" t="str">
        <f t="shared" si="13"/>
        <v/>
      </c>
      <c r="W94" s="181" t="str">
        <f t="shared" ca="1" si="3"/>
        <v/>
      </c>
      <c r="X94" s="181" t="str">
        <f t="shared" ca="1" si="4"/>
        <v>0</v>
      </c>
      <c r="Y94" s="181" t="str">
        <f t="shared" ca="1" si="5"/>
        <v/>
      </c>
      <c r="Z94" s="181" t="str">
        <f t="shared" ca="1" si="6"/>
        <v/>
      </c>
      <c r="AA94" s="181" t="str">
        <f t="shared" ca="1" si="7"/>
        <v/>
      </c>
      <c r="AB94" s="181" t="str">
        <f t="shared" ca="1" si="8"/>
        <v/>
      </c>
      <c r="AC94" s="181" t="str">
        <f t="shared" ca="1" si="9"/>
        <v/>
      </c>
      <c r="AD94" s="220"/>
      <c r="AE94" s="220"/>
      <c r="AF94" s="220"/>
      <c r="AG94" s="220"/>
      <c r="AH94" s="138" t="str">
        <f t="shared" ca="1" si="10"/>
        <v/>
      </c>
      <c r="AI94" s="211"/>
      <c r="AJ94" s="297"/>
      <c r="AK94" s="86"/>
      <c r="AL94" s="86"/>
      <c r="AM94" s="225"/>
      <c r="AN94" s="224"/>
      <c r="AO94" s="223"/>
      <c r="AP94" s="223"/>
      <c r="AQ94" s="225"/>
      <c r="AR94" s="224"/>
      <c r="AS94" s="223"/>
      <c r="AT94" s="223"/>
      <c r="AU94" s="225"/>
      <c r="AV94" s="333">
        <f>SUMIF('4.2.펀드 인력변경 이력'!A:A,D94,'4.2.펀드 인력변경 이력'!F:F)</f>
        <v>0</v>
      </c>
      <c r="AW94" s="225">
        <f>SUMIF('4.2.펀드 인력변경 이력'!A:A,D94,'4.2.펀드 인력변경 이력'!G:G)</f>
        <v>0</v>
      </c>
      <c r="AX94" s="334" t="str">
        <f t="shared" si="14"/>
        <v/>
      </c>
      <c r="AY94" s="48"/>
      <c r="AZ94" s="216"/>
      <c r="BA94" s="221"/>
      <c r="BB94" s="221"/>
      <c r="BC94" s="216"/>
      <c r="BD94" s="221"/>
      <c r="BE94" s="221"/>
      <c r="BF94" s="216"/>
      <c r="BG94" s="221"/>
      <c r="BH94" s="263"/>
      <c r="BI94" s="221"/>
      <c r="BJ94" s="263"/>
      <c r="BK94" s="221"/>
      <c r="BL94" s="263"/>
      <c r="BM94" s="221"/>
      <c r="BN94" s="221"/>
    </row>
    <row r="95" spans="1:66" ht="39.950000000000003" customHeight="1" x14ac:dyDescent="0.3">
      <c r="A95" s="298"/>
      <c r="B95" s="68"/>
      <c r="C95" s="241"/>
      <c r="D95" s="242"/>
      <c r="E95" s="222"/>
      <c r="F95" s="48"/>
      <c r="G95" s="43"/>
      <c r="H95" s="43"/>
      <c r="I95" s="43"/>
      <c r="J95" s="43"/>
      <c r="K95" s="43"/>
      <c r="L95" s="218"/>
      <c r="M95" s="218"/>
      <c r="N95" s="86"/>
      <c r="O95" s="223"/>
      <c r="P95" s="86"/>
      <c r="Q95" s="179" t="str">
        <f t="shared" si="0"/>
        <v/>
      </c>
      <c r="R95" s="219"/>
      <c r="S95" s="43"/>
      <c r="T95" s="43"/>
      <c r="U95" s="203" t="str">
        <f t="shared" ca="1" si="1"/>
        <v/>
      </c>
      <c r="V95" s="180" t="str">
        <f t="shared" si="13"/>
        <v/>
      </c>
      <c r="W95" s="181" t="str">
        <f t="shared" ca="1" si="3"/>
        <v/>
      </c>
      <c r="X95" s="181" t="str">
        <f t="shared" ca="1" si="4"/>
        <v>0</v>
      </c>
      <c r="Y95" s="181" t="str">
        <f t="shared" ca="1" si="5"/>
        <v/>
      </c>
      <c r="Z95" s="181" t="str">
        <f t="shared" ca="1" si="6"/>
        <v/>
      </c>
      <c r="AA95" s="181" t="str">
        <f t="shared" ca="1" si="7"/>
        <v/>
      </c>
      <c r="AB95" s="181" t="str">
        <f t="shared" ca="1" si="8"/>
        <v/>
      </c>
      <c r="AC95" s="181" t="str">
        <f t="shared" ca="1" si="9"/>
        <v/>
      </c>
      <c r="AD95" s="220"/>
      <c r="AE95" s="220"/>
      <c r="AF95" s="220"/>
      <c r="AG95" s="220"/>
      <c r="AH95" s="138" t="str">
        <f t="shared" ca="1" si="10"/>
        <v/>
      </c>
      <c r="AI95" s="211"/>
      <c r="AJ95" s="297"/>
      <c r="AK95" s="86"/>
      <c r="AL95" s="86"/>
      <c r="AM95" s="225"/>
      <c r="AN95" s="224"/>
      <c r="AO95" s="223"/>
      <c r="AP95" s="223"/>
      <c r="AQ95" s="225"/>
      <c r="AR95" s="224"/>
      <c r="AS95" s="223"/>
      <c r="AT95" s="223"/>
      <c r="AU95" s="225"/>
      <c r="AV95" s="333">
        <f>SUMIF('4.2.펀드 인력변경 이력'!A:A,D95,'4.2.펀드 인력변경 이력'!F:F)</f>
        <v>0</v>
      </c>
      <c r="AW95" s="225">
        <f>SUMIF('4.2.펀드 인력변경 이력'!A:A,D95,'4.2.펀드 인력변경 이력'!G:G)</f>
        <v>0</v>
      </c>
      <c r="AX95" s="334" t="str">
        <f t="shared" si="14"/>
        <v/>
      </c>
      <c r="AY95" s="48"/>
      <c r="AZ95" s="216"/>
      <c r="BA95" s="221"/>
      <c r="BB95" s="221"/>
      <c r="BC95" s="216"/>
      <c r="BD95" s="221"/>
      <c r="BE95" s="221"/>
      <c r="BF95" s="216"/>
      <c r="BG95" s="221"/>
      <c r="BH95" s="263"/>
      <c r="BI95" s="221"/>
      <c r="BJ95" s="263"/>
      <c r="BK95" s="221"/>
      <c r="BL95" s="263"/>
      <c r="BM95" s="221"/>
      <c r="BN95" s="221"/>
    </row>
    <row r="96" spans="1:66" ht="39.950000000000003" customHeight="1" x14ac:dyDescent="0.3">
      <c r="A96" s="298"/>
      <c r="B96" s="68"/>
      <c r="C96" s="241"/>
      <c r="D96" s="242"/>
      <c r="E96" s="222"/>
      <c r="F96" s="48"/>
      <c r="G96" s="43"/>
      <c r="H96" s="43"/>
      <c r="I96" s="43"/>
      <c r="J96" s="43"/>
      <c r="K96" s="43"/>
      <c r="L96" s="218"/>
      <c r="M96" s="218"/>
      <c r="N96" s="86"/>
      <c r="O96" s="223"/>
      <c r="P96" s="86"/>
      <c r="Q96" s="179" t="str">
        <f t="shared" si="0"/>
        <v/>
      </c>
      <c r="R96" s="219"/>
      <c r="S96" s="43"/>
      <c r="T96" s="43"/>
      <c r="U96" s="203" t="str">
        <f t="shared" ca="1" si="1"/>
        <v/>
      </c>
      <c r="V96" s="180" t="str">
        <f t="shared" si="13"/>
        <v/>
      </c>
      <c r="W96" s="181" t="str">
        <f t="shared" ca="1" si="3"/>
        <v/>
      </c>
      <c r="X96" s="181" t="str">
        <f t="shared" ca="1" si="4"/>
        <v>0</v>
      </c>
      <c r="Y96" s="181" t="str">
        <f t="shared" ca="1" si="5"/>
        <v/>
      </c>
      <c r="Z96" s="181" t="str">
        <f t="shared" ca="1" si="6"/>
        <v/>
      </c>
      <c r="AA96" s="181" t="str">
        <f t="shared" ca="1" si="7"/>
        <v/>
      </c>
      <c r="AB96" s="181" t="str">
        <f t="shared" ca="1" si="8"/>
        <v/>
      </c>
      <c r="AC96" s="181" t="str">
        <f t="shared" ca="1" si="9"/>
        <v/>
      </c>
      <c r="AD96" s="220"/>
      <c r="AE96" s="220"/>
      <c r="AF96" s="220"/>
      <c r="AG96" s="220"/>
      <c r="AH96" s="138" t="str">
        <f t="shared" ca="1" si="10"/>
        <v/>
      </c>
      <c r="AI96" s="211"/>
      <c r="AJ96" s="297"/>
      <c r="AK96" s="86"/>
      <c r="AL96" s="86"/>
      <c r="AM96" s="225"/>
      <c r="AN96" s="224"/>
      <c r="AO96" s="223"/>
      <c r="AP96" s="223"/>
      <c r="AQ96" s="225"/>
      <c r="AR96" s="224"/>
      <c r="AS96" s="223"/>
      <c r="AT96" s="223"/>
      <c r="AU96" s="225"/>
      <c r="AV96" s="333">
        <f>SUMIF('4.2.펀드 인력변경 이력'!A:A,D96,'4.2.펀드 인력변경 이력'!F:F)</f>
        <v>0</v>
      </c>
      <c r="AW96" s="225">
        <f>SUMIF('4.2.펀드 인력변경 이력'!A:A,D96,'4.2.펀드 인력변경 이력'!G:G)</f>
        <v>0</v>
      </c>
      <c r="AX96" s="334" t="str">
        <f t="shared" si="14"/>
        <v/>
      </c>
      <c r="AY96" s="48"/>
      <c r="AZ96" s="216"/>
      <c r="BA96" s="221"/>
      <c r="BB96" s="221"/>
      <c r="BC96" s="216"/>
      <c r="BD96" s="221"/>
      <c r="BE96" s="221"/>
      <c r="BF96" s="216"/>
      <c r="BG96" s="221"/>
      <c r="BH96" s="263"/>
      <c r="BI96" s="221"/>
      <c r="BJ96" s="263"/>
      <c r="BK96" s="221"/>
      <c r="BL96" s="263"/>
      <c r="BM96" s="221"/>
      <c r="BN96" s="221"/>
    </row>
    <row r="97" spans="1:66" ht="39.950000000000003" customHeight="1" x14ac:dyDescent="0.3">
      <c r="A97" s="298"/>
      <c r="B97" s="68"/>
      <c r="C97" s="241"/>
      <c r="D97" s="242"/>
      <c r="E97" s="222"/>
      <c r="F97" s="48"/>
      <c r="G97" s="43"/>
      <c r="H97" s="43"/>
      <c r="I97" s="43"/>
      <c r="J97" s="43"/>
      <c r="K97" s="43"/>
      <c r="L97" s="218"/>
      <c r="M97" s="218"/>
      <c r="N97" s="86"/>
      <c r="O97" s="223"/>
      <c r="P97" s="86"/>
      <c r="Q97" s="179" t="str">
        <f t="shared" si="0"/>
        <v/>
      </c>
      <c r="R97" s="219"/>
      <c r="S97" s="43"/>
      <c r="T97" s="43"/>
      <c r="U97" s="203" t="str">
        <f t="shared" ca="1" si="1"/>
        <v/>
      </c>
      <c r="V97" s="180" t="str">
        <f t="shared" si="13"/>
        <v/>
      </c>
      <c r="W97" s="181" t="str">
        <f t="shared" ca="1" si="3"/>
        <v/>
      </c>
      <c r="X97" s="181" t="str">
        <f t="shared" ca="1" si="4"/>
        <v>0</v>
      </c>
      <c r="Y97" s="181" t="str">
        <f t="shared" ca="1" si="5"/>
        <v/>
      </c>
      <c r="Z97" s="181" t="str">
        <f t="shared" ca="1" si="6"/>
        <v/>
      </c>
      <c r="AA97" s="181" t="str">
        <f t="shared" ca="1" si="7"/>
        <v/>
      </c>
      <c r="AB97" s="181" t="str">
        <f t="shared" ca="1" si="8"/>
        <v/>
      </c>
      <c r="AC97" s="181" t="str">
        <f t="shared" ca="1" si="9"/>
        <v/>
      </c>
      <c r="AD97" s="220"/>
      <c r="AE97" s="220"/>
      <c r="AF97" s="220"/>
      <c r="AG97" s="220"/>
      <c r="AH97" s="138" t="str">
        <f t="shared" ca="1" si="10"/>
        <v/>
      </c>
      <c r="AI97" s="211"/>
      <c r="AJ97" s="297"/>
      <c r="AK97" s="86"/>
      <c r="AL97" s="86"/>
      <c r="AM97" s="225"/>
      <c r="AN97" s="224"/>
      <c r="AO97" s="223"/>
      <c r="AP97" s="223"/>
      <c r="AQ97" s="225"/>
      <c r="AR97" s="224"/>
      <c r="AS97" s="223"/>
      <c r="AT97" s="223"/>
      <c r="AU97" s="225"/>
      <c r="AV97" s="333">
        <f>SUMIF('4.2.펀드 인력변경 이력'!A:A,D97,'4.2.펀드 인력변경 이력'!F:F)</f>
        <v>0</v>
      </c>
      <c r="AW97" s="225">
        <f>SUMIF('4.2.펀드 인력변경 이력'!A:A,D97,'4.2.펀드 인력변경 이력'!G:G)</f>
        <v>0</v>
      </c>
      <c r="AX97" s="334" t="str">
        <f t="shared" si="14"/>
        <v/>
      </c>
      <c r="AY97" s="48"/>
      <c r="AZ97" s="216"/>
      <c r="BA97" s="221"/>
      <c r="BB97" s="221"/>
      <c r="BC97" s="216"/>
      <c r="BD97" s="221"/>
      <c r="BE97" s="221"/>
      <c r="BF97" s="216"/>
      <c r="BG97" s="221"/>
      <c r="BH97" s="263"/>
      <c r="BI97" s="221"/>
      <c r="BJ97" s="263"/>
      <c r="BK97" s="221"/>
      <c r="BL97" s="263"/>
      <c r="BM97" s="221"/>
      <c r="BN97" s="221"/>
    </row>
    <row r="98" spans="1:66" ht="39.950000000000003" customHeight="1" x14ac:dyDescent="0.3">
      <c r="A98" s="298"/>
      <c r="B98" s="68"/>
      <c r="C98" s="241"/>
      <c r="D98" s="242"/>
      <c r="E98" s="222"/>
      <c r="F98" s="48"/>
      <c r="G98" s="43"/>
      <c r="H98" s="43"/>
      <c r="I98" s="43"/>
      <c r="J98" s="43"/>
      <c r="K98" s="43"/>
      <c r="L98" s="218"/>
      <c r="M98" s="218"/>
      <c r="N98" s="86"/>
      <c r="O98" s="223"/>
      <c r="P98" s="86"/>
      <c r="Q98" s="179" t="str">
        <f t="shared" si="0"/>
        <v/>
      </c>
      <c r="R98" s="219"/>
      <c r="S98" s="43"/>
      <c r="T98" s="43"/>
      <c r="U98" s="203" t="str">
        <f t="shared" ca="1" si="1"/>
        <v/>
      </c>
      <c r="V98" s="180" t="str">
        <f t="shared" si="13"/>
        <v/>
      </c>
      <c r="W98" s="181" t="str">
        <f t="shared" ca="1" si="3"/>
        <v/>
      </c>
      <c r="X98" s="181" t="str">
        <f t="shared" ca="1" si="4"/>
        <v>0</v>
      </c>
      <c r="Y98" s="181" t="str">
        <f t="shared" ca="1" si="5"/>
        <v/>
      </c>
      <c r="Z98" s="181" t="str">
        <f t="shared" ca="1" si="6"/>
        <v/>
      </c>
      <c r="AA98" s="181" t="str">
        <f t="shared" ca="1" si="7"/>
        <v/>
      </c>
      <c r="AB98" s="181" t="str">
        <f t="shared" ca="1" si="8"/>
        <v/>
      </c>
      <c r="AC98" s="181" t="str">
        <f t="shared" ca="1" si="9"/>
        <v/>
      </c>
      <c r="AD98" s="220"/>
      <c r="AE98" s="220"/>
      <c r="AF98" s="220"/>
      <c r="AG98" s="220"/>
      <c r="AH98" s="138" t="str">
        <f t="shared" ca="1" si="10"/>
        <v/>
      </c>
      <c r="AI98" s="211"/>
      <c r="AJ98" s="297"/>
      <c r="AK98" s="86"/>
      <c r="AL98" s="86"/>
      <c r="AM98" s="225"/>
      <c r="AN98" s="224"/>
      <c r="AO98" s="223"/>
      <c r="AP98" s="223"/>
      <c r="AQ98" s="225"/>
      <c r="AR98" s="224"/>
      <c r="AS98" s="223"/>
      <c r="AT98" s="223"/>
      <c r="AU98" s="225"/>
      <c r="AV98" s="333">
        <f>SUMIF('4.2.펀드 인력변경 이력'!A:A,D98,'4.2.펀드 인력변경 이력'!F:F)</f>
        <v>0</v>
      </c>
      <c r="AW98" s="225">
        <f>SUMIF('4.2.펀드 인력변경 이력'!A:A,D98,'4.2.펀드 인력변경 이력'!G:G)</f>
        <v>0</v>
      </c>
      <c r="AX98" s="334" t="str">
        <f t="shared" si="14"/>
        <v/>
      </c>
      <c r="AY98" s="48"/>
      <c r="AZ98" s="216"/>
      <c r="BA98" s="221"/>
      <c r="BB98" s="221"/>
      <c r="BC98" s="216"/>
      <c r="BD98" s="221"/>
      <c r="BE98" s="221"/>
      <c r="BF98" s="216"/>
      <c r="BG98" s="221"/>
      <c r="BH98" s="263"/>
      <c r="BI98" s="221"/>
      <c r="BJ98" s="263"/>
      <c r="BK98" s="221"/>
      <c r="BL98" s="263"/>
      <c r="BM98" s="221"/>
      <c r="BN98" s="221"/>
    </row>
    <row r="99" spans="1:66" ht="39.950000000000003" customHeight="1" x14ac:dyDescent="0.3">
      <c r="A99" s="298"/>
      <c r="B99" s="68"/>
      <c r="C99" s="241"/>
      <c r="D99" s="242"/>
      <c r="E99" s="222"/>
      <c r="F99" s="48"/>
      <c r="G99" s="43"/>
      <c r="H99" s="43"/>
      <c r="I99" s="43"/>
      <c r="J99" s="43"/>
      <c r="K99" s="43"/>
      <c r="L99" s="218"/>
      <c r="M99" s="218"/>
      <c r="N99" s="86"/>
      <c r="O99" s="223"/>
      <c r="P99" s="86"/>
      <c r="Q99" s="179" t="str">
        <f t="shared" si="0"/>
        <v/>
      </c>
      <c r="R99" s="219"/>
      <c r="S99" s="43"/>
      <c r="T99" s="43"/>
      <c r="U99" s="203" t="str">
        <f t="shared" ca="1" si="1"/>
        <v/>
      </c>
      <c r="V99" s="180" t="str">
        <f t="shared" si="13"/>
        <v/>
      </c>
      <c r="W99" s="181" t="str">
        <f t="shared" ca="1" si="3"/>
        <v/>
      </c>
      <c r="X99" s="181" t="str">
        <f t="shared" ca="1" si="4"/>
        <v>0</v>
      </c>
      <c r="Y99" s="181" t="str">
        <f t="shared" ca="1" si="5"/>
        <v/>
      </c>
      <c r="Z99" s="181" t="str">
        <f t="shared" ca="1" si="6"/>
        <v/>
      </c>
      <c r="AA99" s="181" t="str">
        <f t="shared" ca="1" si="7"/>
        <v/>
      </c>
      <c r="AB99" s="181" t="str">
        <f t="shared" ca="1" si="8"/>
        <v/>
      </c>
      <c r="AC99" s="181" t="str">
        <f t="shared" ca="1" si="9"/>
        <v/>
      </c>
      <c r="AD99" s="220"/>
      <c r="AE99" s="220"/>
      <c r="AF99" s="220"/>
      <c r="AG99" s="220"/>
      <c r="AH99" s="138" t="str">
        <f t="shared" ca="1" si="10"/>
        <v/>
      </c>
      <c r="AI99" s="211"/>
      <c r="AJ99" s="297"/>
      <c r="AK99" s="86"/>
      <c r="AL99" s="86"/>
      <c r="AM99" s="225"/>
      <c r="AN99" s="224"/>
      <c r="AO99" s="223"/>
      <c r="AP99" s="223"/>
      <c r="AQ99" s="225"/>
      <c r="AR99" s="224"/>
      <c r="AS99" s="223"/>
      <c r="AT99" s="223"/>
      <c r="AU99" s="225"/>
      <c r="AV99" s="333">
        <f>SUMIF('4.2.펀드 인력변경 이력'!A:A,D99,'4.2.펀드 인력변경 이력'!F:F)</f>
        <v>0</v>
      </c>
      <c r="AW99" s="225">
        <f>SUMIF('4.2.펀드 인력변경 이력'!A:A,D99,'4.2.펀드 인력변경 이력'!G:G)</f>
        <v>0</v>
      </c>
      <c r="AX99" s="334" t="str">
        <f t="shared" si="14"/>
        <v/>
      </c>
      <c r="AY99" s="48"/>
      <c r="AZ99" s="216"/>
      <c r="BA99" s="221"/>
      <c r="BB99" s="221"/>
      <c r="BC99" s="216"/>
      <c r="BD99" s="221"/>
      <c r="BE99" s="221"/>
      <c r="BF99" s="216"/>
      <c r="BG99" s="221"/>
      <c r="BH99" s="263"/>
      <c r="BI99" s="221"/>
      <c r="BJ99" s="263"/>
      <c r="BK99" s="221"/>
      <c r="BL99" s="263"/>
      <c r="BM99" s="221"/>
      <c r="BN99" s="221"/>
    </row>
    <row r="100" spans="1:66" ht="39.950000000000003" customHeight="1" x14ac:dyDescent="0.3">
      <c r="A100" s="298"/>
      <c r="B100" s="68"/>
      <c r="C100" s="241"/>
      <c r="D100" s="242"/>
      <c r="E100" s="222"/>
      <c r="F100" s="48"/>
      <c r="G100" s="43"/>
      <c r="H100" s="43"/>
      <c r="I100" s="43"/>
      <c r="J100" s="43"/>
      <c r="K100" s="43"/>
      <c r="L100" s="218"/>
      <c r="M100" s="218"/>
      <c r="N100" s="86"/>
      <c r="O100" s="223"/>
      <c r="P100" s="86"/>
      <c r="Q100" s="179" t="str">
        <f t="shared" si="0"/>
        <v/>
      </c>
      <c r="R100" s="219"/>
      <c r="S100" s="43"/>
      <c r="T100" s="43"/>
      <c r="U100" s="203" t="str">
        <f t="shared" ca="1" si="1"/>
        <v/>
      </c>
      <c r="V100" s="180" t="str">
        <f t="shared" si="13"/>
        <v/>
      </c>
      <c r="W100" s="181" t="str">
        <f t="shared" ca="1" si="3"/>
        <v/>
      </c>
      <c r="X100" s="181" t="str">
        <f t="shared" ca="1" si="4"/>
        <v>0</v>
      </c>
      <c r="Y100" s="181" t="str">
        <f t="shared" ca="1" si="5"/>
        <v/>
      </c>
      <c r="Z100" s="181" t="str">
        <f t="shared" ca="1" si="6"/>
        <v/>
      </c>
      <c r="AA100" s="181" t="str">
        <f t="shared" ca="1" si="7"/>
        <v/>
      </c>
      <c r="AB100" s="181" t="str">
        <f t="shared" ca="1" si="8"/>
        <v/>
      </c>
      <c r="AC100" s="181" t="str">
        <f t="shared" ca="1" si="9"/>
        <v/>
      </c>
      <c r="AD100" s="220"/>
      <c r="AE100" s="220"/>
      <c r="AF100" s="220"/>
      <c r="AG100" s="220"/>
      <c r="AH100" s="138" t="str">
        <f t="shared" ca="1" si="10"/>
        <v/>
      </c>
      <c r="AI100" s="211"/>
      <c r="AJ100" s="297"/>
      <c r="AK100" s="86"/>
      <c r="AL100" s="86"/>
      <c r="AM100" s="225"/>
      <c r="AN100" s="224"/>
      <c r="AO100" s="223"/>
      <c r="AP100" s="223"/>
      <c r="AQ100" s="225"/>
      <c r="AR100" s="224"/>
      <c r="AS100" s="223"/>
      <c r="AT100" s="223"/>
      <c r="AU100" s="225"/>
      <c r="AV100" s="333">
        <f>SUMIF('4.2.펀드 인력변경 이력'!A:A,D100,'4.2.펀드 인력변경 이력'!F:F)</f>
        <v>0</v>
      </c>
      <c r="AW100" s="225">
        <f>SUMIF('4.2.펀드 인력변경 이력'!A:A,D100,'4.2.펀드 인력변경 이력'!G:G)</f>
        <v>0</v>
      </c>
      <c r="AX100" s="334" t="str">
        <f t="shared" si="14"/>
        <v/>
      </c>
      <c r="AY100" s="48"/>
      <c r="AZ100" s="216"/>
      <c r="BA100" s="221"/>
      <c r="BB100" s="221"/>
      <c r="BC100" s="216"/>
      <c r="BD100" s="221"/>
      <c r="BE100" s="221"/>
      <c r="BF100" s="216"/>
      <c r="BG100" s="221"/>
      <c r="BH100" s="263"/>
      <c r="BI100" s="221"/>
      <c r="BJ100" s="263"/>
      <c r="BK100" s="221"/>
      <c r="BL100" s="263"/>
      <c r="BM100" s="221"/>
      <c r="BN100" s="221"/>
    </row>
    <row r="101" spans="1:66" ht="39.950000000000003" customHeight="1" x14ac:dyDescent="0.3">
      <c r="A101" s="298"/>
      <c r="B101" s="68"/>
      <c r="C101" s="241"/>
      <c r="D101" s="242"/>
      <c r="E101" s="222"/>
      <c r="F101" s="48"/>
      <c r="G101" s="43"/>
      <c r="H101" s="43"/>
      <c r="I101" s="43"/>
      <c r="J101" s="43"/>
      <c r="K101" s="43"/>
      <c r="L101" s="218"/>
      <c r="M101" s="218"/>
      <c r="N101" s="86"/>
      <c r="O101" s="223"/>
      <c r="P101" s="86"/>
      <c r="Q101" s="179" t="str">
        <f t="shared" si="0"/>
        <v/>
      </c>
      <c r="R101" s="219"/>
      <c r="S101" s="43"/>
      <c r="T101" s="43"/>
      <c r="U101" s="203" t="str">
        <f t="shared" ca="1" si="1"/>
        <v/>
      </c>
      <c r="V101" s="180" t="str">
        <f t="shared" si="13"/>
        <v/>
      </c>
      <c r="W101" s="181" t="str">
        <f t="shared" ca="1" si="3"/>
        <v/>
      </c>
      <c r="X101" s="181" t="str">
        <f t="shared" ca="1" si="4"/>
        <v>0</v>
      </c>
      <c r="Y101" s="181" t="str">
        <f t="shared" ca="1" si="5"/>
        <v/>
      </c>
      <c r="Z101" s="181" t="str">
        <f t="shared" ca="1" si="6"/>
        <v/>
      </c>
      <c r="AA101" s="181" t="str">
        <f t="shared" ca="1" si="7"/>
        <v/>
      </c>
      <c r="AB101" s="181" t="str">
        <f t="shared" ca="1" si="8"/>
        <v/>
      </c>
      <c r="AC101" s="181" t="str">
        <f t="shared" ca="1" si="9"/>
        <v/>
      </c>
      <c r="AD101" s="220"/>
      <c r="AE101" s="220"/>
      <c r="AF101" s="220"/>
      <c r="AG101" s="220"/>
      <c r="AH101" s="138" t="str">
        <f t="shared" ca="1" si="10"/>
        <v/>
      </c>
      <c r="AI101" s="211"/>
      <c r="AJ101" s="297"/>
      <c r="AK101" s="86"/>
      <c r="AL101" s="86"/>
      <c r="AM101" s="225"/>
      <c r="AN101" s="224"/>
      <c r="AO101" s="223"/>
      <c r="AP101" s="223"/>
      <c r="AQ101" s="225"/>
      <c r="AR101" s="224"/>
      <c r="AS101" s="223"/>
      <c r="AT101" s="223"/>
      <c r="AU101" s="225"/>
      <c r="AV101" s="333">
        <f>SUMIF('4.2.펀드 인력변경 이력'!A:A,D101,'4.2.펀드 인력변경 이력'!F:F)</f>
        <v>0</v>
      </c>
      <c r="AW101" s="225">
        <f>SUMIF('4.2.펀드 인력변경 이력'!A:A,D101,'4.2.펀드 인력변경 이력'!G:G)</f>
        <v>0</v>
      </c>
      <c r="AX101" s="334" t="str">
        <f t="shared" si="14"/>
        <v/>
      </c>
      <c r="AY101" s="48"/>
      <c r="AZ101" s="216"/>
      <c r="BA101" s="221"/>
      <c r="BB101" s="221"/>
      <c r="BC101" s="216"/>
      <c r="BD101" s="221"/>
      <c r="BE101" s="221"/>
      <c r="BF101" s="216"/>
      <c r="BG101" s="221"/>
      <c r="BH101" s="263"/>
      <c r="BI101" s="221"/>
      <c r="BJ101" s="263"/>
      <c r="BK101" s="221"/>
      <c r="BL101" s="263"/>
      <c r="BM101" s="221"/>
      <c r="BN101" s="221"/>
    </row>
    <row r="102" spans="1:66" ht="39.950000000000003" customHeight="1" x14ac:dyDescent="0.3">
      <c r="A102" s="298"/>
      <c r="B102" s="68"/>
      <c r="C102" s="241"/>
      <c r="D102" s="242"/>
      <c r="E102" s="222"/>
      <c r="F102" s="48"/>
      <c r="G102" s="43"/>
      <c r="H102" s="43"/>
      <c r="I102" s="43"/>
      <c r="J102" s="43"/>
      <c r="K102" s="43"/>
      <c r="L102" s="218"/>
      <c r="M102" s="218"/>
      <c r="N102" s="86"/>
      <c r="O102" s="223"/>
      <c r="P102" s="86"/>
      <c r="Q102" s="179" t="str">
        <f t="shared" si="0"/>
        <v/>
      </c>
      <c r="R102" s="219"/>
      <c r="S102" s="43"/>
      <c r="T102" s="43"/>
      <c r="U102" s="203" t="str">
        <f t="shared" ca="1" si="1"/>
        <v/>
      </c>
      <c r="V102" s="180" t="str">
        <f t="shared" si="13"/>
        <v/>
      </c>
      <c r="W102" s="181" t="str">
        <f t="shared" ca="1" si="3"/>
        <v/>
      </c>
      <c r="X102" s="181" t="str">
        <f t="shared" ca="1" si="4"/>
        <v>0</v>
      </c>
      <c r="Y102" s="181" t="str">
        <f t="shared" ca="1" si="5"/>
        <v/>
      </c>
      <c r="Z102" s="181" t="str">
        <f t="shared" ca="1" si="6"/>
        <v/>
      </c>
      <c r="AA102" s="181" t="str">
        <f t="shared" ca="1" si="7"/>
        <v/>
      </c>
      <c r="AB102" s="181" t="str">
        <f t="shared" ca="1" si="8"/>
        <v/>
      </c>
      <c r="AC102" s="181" t="str">
        <f t="shared" ca="1" si="9"/>
        <v/>
      </c>
      <c r="AD102" s="220"/>
      <c r="AE102" s="220"/>
      <c r="AF102" s="220"/>
      <c r="AG102" s="220"/>
      <c r="AH102" s="138" t="str">
        <f t="shared" ca="1" si="10"/>
        <v/>
      </c>
      <c r="AI102" s="211"/>
      <c r="AJ102" s="297"/>
      <c r="AK102" s="86"/>
      <c r="AL102" s="86"/>
      <c r="AM102" s="225"/>
      <c r="AN102" s="224"/>
      <c r="AO102" s="223"/>
      <c r="AP102" s="223"/>
      <c r="AQ102" s="225"/>
      <c r="AR102" s="224"/>
      <c r="AS102" s="223"/>
      <c r="AT102" s="223"/>
      <c r="AU102" s="225"/>
      <c r="AV102" s="333">
        <f>SUMIF('4.2.펀드 인력변경 이력'!A:A,D102,'4.2.펀드 인력변경 이력'!F:F)</f>
        <v>0</v>
      </c>
      <c r="AW102" s="225">
        <f>SUMIF('4.2.펀드 인력변경 이력'!A:A,D102,'4.2.펀드 인력변경 이력'!G:G)</f>
        <v>0</v>
      </c>
      <c r="AX102" s="334" t="str">
        <f t="shared" si="14"/>
        <v/>
      </c>
      <c r="AY102" s="48"/>
      <c r="AZ102" s="216"/>
      <c r="BA102" s="221"/>
      <c r="BB102" s="221"/>
      <c r="BC102" s="216"/>
      <c r="BD102" s="221"/>
      <c r="BE102" s="221"/>
      <c r="BF102" s="216"/>
      <c r="BG102" s="221"/>
      <c r="BH102" s="263"/>
      <c r="BI102" s="221"/>
      <c r="BJ102" s="263"/>
      <c r="BK102" s="221"/>
      <c r="BL102" s="263"/>
      <c r="BM102" s="221"/>
      <c r="BN102" s="221"/>
    </row>
    <row r="103" spans="1:66" ht="39.950000000000003" customHeight="1" x14ac:dyDescent="0.3">
      <c r="A103" s="298"/>
      <c r="B103" s="68"/>
      <c r="C103" s="241"/>
      <c r="D103" s="242"/>
      <c r="E103" s="222"/>
      <c r="F103" s="48"/>
      <c r="G103" s="43"/>
      <c r="H103" s="43"/>
      <c r="I103" s="43"/>
      <c r="J103" s="43"/>
      <c r="K103" s="43"/>
      <c r="L103" s="218"/>
      <c r="M103" s="218"/>
      <c r="N103" s="86"/>
      <c r="O103" s="223"/>
      <c r="P103" s="86"/>
      <c r="Q103" s="179" t="str">
        <f t="shared" si="0"/>
        <v/>
      </c>
      <c r="R103" s="219"/>
      <c r="S103" s="43"/>
      <c r="T103" s="43"/>
      <c r="U103" s="203" t="str">
        <f t="shared" ca="1" si="1"/>
        <v/>
      </c>
      <c r="V103" s="180" t="str">
        <f t="shared" si="13"/>
        <v/>
      </c>
      <c r="W103" s="181" t="str">
        <f t="shared" ca="1" si="3"/>
        <v/>
      </c>
      <c r="X103" s="181" t="str">
        <f t="shared" ca="1" si="4"/>
        <v>0</v>
      </c>
      <c r="Y103" s="181" t="str">
        <f t="shared" ca="1" si="5"/>
        <v/>
      </c>
      <c r="Z103" s="181" t="str">
        <f t="shared" ca="1" si="6"/>
        <v/>
      </c>
      <c r="AA103" s="181" t="str">
        <f t="shared" ca="1" si="7"/>
        <v/>
      </c>
      <c r="AB103" s="181" t="str">
        <f t="shared" ca="1" si="8"/>
        <v/>
      </c>
      <c r="AC103" s="181" t="str">
        <f t="shared" ca="1" si="9"/>
        <v/>
      </c>
      <c r="AD103" s="220"/>
      <c r="AE103" s="220"/>
      <c r="AF103" s="220"/>
      <c r="AG103" s="220"/>
      <c r="AH103" s="138" t="str">
        <f t="shared" ca="1" si="10"/>
        <v/>
      </c>
      <c r="AI103" s="211"/>
      <c r="AJ103" s="297"/>
      <c r="AK103" s="86"/>
      <c r="AL103" s="86"/>
      <c r="AM103" s="225"/>
      <c r="AN103" s="224"/>
      <c r="AO103" s="223"/>
      <c r="AP103" s="223"/>
      <c r="AQ103" s="225"/>
      <c r="AR103" s="224"/>
      <c r="AS103" s="223"/>
      <c r="AT103" s="223"/>
      <c r="AU103" s="225"/>
      <c r="AV103" s="333">
        <f>SUMIF('4.2.펀드 인력변경 이력'!A:A,D103,'4.2.펀드 인력변경 이력'!F:F)</f>
        <v>0</v>
      </c>
      <c r="AW103" s="225">
        <f>SUMIF('4.2.펀드 인력변경 이력'!A:A,D103,'4.2.펀드 인력변경 이력'!G:G)</f>
        <v>0</v>
      </c>
      <c r="AX103" s="334" t="str">
        <f t="shared" si="14"/>
        <v/>
      </c>
      <c r="AY103" s="48"/>
      <c r="AZ103" s="216"/>
      <c r="BA103" s="221"/>
      <c r="BB103" s="221"/>
      <c r="BC103" s="216"/>
      <c r="BD103" s="221"/>
      <c r="BE103" s="221"/>
      <c r="BF103" s="216"/>
      <c r="BG103" s="221"/>
      <c r="BH103" s="263"/>
      <c r="BI103" s="221"/>
      <c r="BJ103" s="263"/>
      <c r="BK103" s="221"/>
      <c r="BL103" s="263"/>
      <c r="BM103" s="221"/>
      <c r="BN103" s="221"/>
    </row>
    <row r="104" spans="1:66" ht="39.950000000000003" customHeight="1" x14ac:dyDescent="0.3">
      <c r="A104" s="298"/>
      <c r="B104" s="68"/>
      <c r="C104" s="241"/>
      <c r="D104" s="242"/>
      <c r="E104" s="222"/>
      <c r="F104" s="48"/>
      <c r="G104" s="43"/>
      <c r="H104" s="43"/>
      <c r="I104" s="43"/>
      <c r="J104" s="43"/>
      <c r="K104" s="43"/>
      <c r="L104" s="218"/>
      <c r="M104" s="218"/>
      <c r="N104" s="86"/>
      <c r="O104" s="223"/>
      <c r="P104" s="86"/>
      <c r="Q104" s="179" t="str">
        <f t="shared" si="0"/>
        <v/>
      </c>
      <c r="R104" s="219"/>
      <c r="S104" s="43"/>
      <c r="T104" s="43"/>
      <c r="U104" s="203" t="str">
        <f t="shared" ca="1" si="1"/>
        <v/>
      </c>
      <c r="V104" s="180" t="str">
        <f t="shared" si="13"/>
        <v/>
      </c>
      <c r="W104" s="181" t="str">
        <f t="shared" ca="1" si="3"/>
        <v/>
      </c>
      <c r="X104" s="181" t="str">
        <f t="shared" ca="1" si="4"/>
        <v>0</v>
      </c>
      <c r="Y104" s="181" t="str">
        <f t="shared" ca="1" si="5"/>
        <v/>
      </c>
      <c r="Z104" s="181" t="str">
        <f t="shared" ca="1" si="6"/>
        <v/>
      </c>
      <c r="AA104" s="181" t="str">
        <f t="shared" ca="1" si="7"/>
        <v/>
      </c>
      <c r="AB104" s="181" t="str">
        <f t="shared" ca="1" si="8"/>
        <v/>
      </c>
      <c r="AC104" s="181" t="str">
        <f t="shared" ca="1" si="9"/>
        <v/>
      </c>
      <c r="AD104" s="220"/>
      <c r="AE104" s="220"/>
      <c r="AF104" s="220"/>
      <c r="AG104" s="220"/>
      <c r="AH104" s="138" t="str">
        <f t="shared" ca="1" si="10"/>
        <v/>
      </c>
      <c r="AI104" s="211"/>
      <c r="AJ104" s="297"/>
      <c r="AK104" s="86"/>
      <c r="AL104" s="86"/>
      <c r="AM104" s="225"/>
      <c r="AN104" s="224"/>
      <c r="AO104" s="223"/>
      <c r="AP104" s="223"/>
      <c r="AQ104" s="225"/>
      <c r="AR104" s="224"/>
      <c r="AS104" s="223"/>
      <c r="AT104" s="223"/>
      <c r="AU104" s="225"/>
      <c r="AV104" s="333">
        <f>SUMIF('4.2.펀드 인력변경 이력'!A:A,D104,'4.2.펀드 인력변경 이력'!F:F)</f>
        <v>0</v>
      </c>
      <c r="AW104" s="225">
        <f>SUMIF('4.2.펀드 인력변경 이력'!A:A,D104,'4.2.펀드 인력변경 이력'!G:G)</f>
        <v>0</v>
      </c>
      <c r="AX104" s="334" t="str">
        <f t="shared" si="14"/>
        <v/>
      </c>
      <c r="AY104" s="48"/>
      <c r="AZ104" s="216"/>
      <c r="BA104" s="221"/>
      <c r="BB104" s="221"/>
      <c r="BC104" s="216"/>
      <c r="BD104" s="221"/>
      <c r="BE104" s="221"/>
      <c r="BF104" s="216"/>
      <c r="BG104" s="221"/>
      <c r="BH104" s="263"/>
      <c r="BI104" s="221"/>
      <c r="BJ104" s="263"/>
      <c r="BK104" s="221"/>
      <c r="BL104" s="263"/>
      <c r="BM104" s="221"/>
      <c r="BN104" s="221"/>
    </row>
    <row r="105" spans="1:66" ht="39.950000000000003" customHeight="1" x14ac:dyDescent="0.3">
      <c r="A105" s="298"/>
      <c r="B105" s="68"/>
      <c r="C105" s="241"/>
      <c r="D105" s="242"/>
      <c r="E105" s="222"/>
      <c r="F105" s="48"/>
      <c r="G105" s="43"/>
      <c r="H105" s="43"/>
      <c r="I105" s="43"/>
      <c r="J105" s="43"/>
      <c r="K105" s="43"/>
      <c r="L105" s="218"/>
      <c r="M105" s="218"/>
      <c r="N105" s="86"/>
      <c r="O105" s="223"/>
      <c r="P105" s="86"/>
      <c r="Q105" s="179" t="str">
        <f t="shared" si="0"/>
        <v/>
      </c>
      <c r="R105" s="219"/>
      <c r="S105" s="43"/>
      <c r="T105" s="43"/>
      <c r="U105" s="203" t="str">
        <f t="shared" ca="1" si="1"/>
        <v/>
      </c>
      <c r="V105" s="180" t="str">
        <f t="shared" si="13"/>
        <v/>
      </c>
      <c r="W105" s="181" t="str">
        <f t="shared" ca="1" si="3"/>
        <v/>
      </c>
      <c r="X105" s="181" t="str">
        <f t="shared" ca="1" si="4"/>
        <v>0</v>
      </c>
      <c r="Y105" s="181" t="str">
        <f t="shared" ca="1" si="5"/>
        <v/>
      </c>
      <c r="Z105" s="181" t="str">
        <f t="shared" ca="1" si="6"/>
        <v/>
      </c>
      <c r="AA105" s="181" t="str">
        <f t="shared" ca="1" si="7"/>
        <v/>
      </c>
      <c r="AB105" s="181" t="str">
        <f t="shared" ca="1" si="8"/>
        <v/>
      </c>
      <c r="AC105" s="181" t="str">
        <f t="shared" ca="1" si="9"/>
        <v/>
      </c>
      <c r="AD105" s="220"/>
      <c r="AE105" s="220"/>
      <c r="AF105" s="220"/>
      <c r="AG105" s="220"/>
      <c r="AH105" s="138" t="str">
        <f t="shared" ca="1" si="10"/>
        <v/>
      </c>
      <c r="AI105" s="211"/>
      <c r="AJ105" s="297"/>
      <c r="AK105" s="86"/>
      <c r="AL105" s="86"/>
      <c r="AM105" s="225"/>
      <c r="AN105" s="224"/>
      <c r="AO105" s="223"/>
      <c r="AP105" s="223"/>
      <c r="AQ105" s="225"/>
      <c r="AR105" s="224"/>
      <c r="AS105" s="223"/>
      <c r="AT105" s="223"/>
      <c r="AU105" s="225"/>
      <c r="AV105" s="333">
        <f>SUMIF('4.2.펀드 인력변경 이력'!A:A,D105,'4.2.펀드 인력변경 이력'!F:F)</f>
        <v>0</v>
      </c>
      <c r="AW105" s="225">
        <f>SUMIF('4.2.펀드 인력변경 이력'!A:A,D105,'4.2.펀드 인력변경 이력'!G:G)</f>
        <v>0</v>
      </c>
      <c r="AX105" s="334" t="str">
        <f t="shared" si="14"/>
        <v/>
      </c>
      <c r="AY105" s="48"/>
      <c r="AZ105" s="216"/>
      <c r="BA105" s="221"/>
      <c r="BB105" s="221"/>
      <c r="BC105" s="216"/>
      <c r="BD105" s="221"/>
      <c r="BE105" s="221"/>
      <c r="BF105" s="216"/>
      <c r="BG105" s="221"/>
      <c r="BH105" s="263"/>
      <c r="BI105" s="221"/>
      <c r="BJ105" s="263"/>
      <c r="BK105" s="221"/>
      <c r="BL105" s="263"/>
      <c r="BM105" s="221"/>
      <c r="BN105" s="221"/>
    </row>
    <row r="106" spans="1:66" ht="39.950000000000003" customHeight="1" x14ac:dyDescent="0.3">
      <c r="A106" s="298"/>
      <c r="B106" s="68"/>
      <c r="C106" s="241"/>
      <c r="D106" s="242"/>
      <c r="E106" s="222"/>
      <c r="F106" s="48"/>
      <c r="G106" s="43"/>
      <c r="H106" s="43"/>
      <c r="I106" s="43"/>
      <c r="J106" s="43"/>
      <c r="K106" s="43"/>
      <c r="L106" s="218"/>
      <c r="M106" s="218"/>
      <c r="N106" s="86"/>
      <c r="O106" s="223"/>
      <c r="P106" s="86"/>
      <c r="Q106" s="179" t="str">
        <f t="shared" si="0"/>
        <v/>
      </c>
      <c r="R106" s="219"/>
      <c r="S106" s="43"/>
      <c r="T106" s="43"/>
      <c r="U106" s="203" t="str">
        <f t="shared" ca="1" si="1"/>
        <v/>
      </c>
      <c r="V106" s="180" t="str">
        <f t="shared" si="13"/>
        <v/>
      </c>
      <c r="W106" s="181" t="str">
        <f t="shared" ca="1" si="3"/>
        <v/>
      </c>
      <c r="X106" s="181" t="str">
        <f t="shared" ca="1" si="4"/>
        <v>0</v>
      </c>
      <c r="Y106" s="181" t="str">
        <f t="shared" ca="1" si="5"/>
        <v/>
      </c>
      <c r="Z106" s="181" t="str">
        <f t="shared" ca="1" si="6"/>
        <v/>
      </c>
      <c r="AA106" s="181" t="str">
        <f t="shared" ca="1" si="7"/>
        <v/>
      </c>
      <c r="AB106" s="181" t="str">
        <f t="shared" ca="1" si="8"/>
        <v/>
      </c>
      <c r="AC106" s="181" t="str">
        <f t="shared" ca="1" si="9"/>
        <v/>
      </c>
      <c r="AD106" s="220"/>
      <c r="AE106" s="220"/>
      <c r="AF106" s="220"/>
      <c r="AG106" s="220"/>
      <c r="AH106" s="138" t="str">
        <f t="shared" ca="1" si="10"/>
        <v/>
      </c>
      <c r="AI106" s="211"/>
      <c r="AJ106" s="297"/>
      <c r="AK106" s="86"/>
      <c r="AL106" s="86"/>
      <c r="AM106" s="225"/>
      <c r="AN106" s="224"/>
      <c r="AO106" s="223"/>
      <c r="AP106" s="223"/>
      <c r="AQ106" s="225"/>
      <c r="AR106" s="224"/>
      <c r="AS106" s="223"/>
      <c r="AT106" s="223"/>
      <c r="AU106" s="225"/>
      <c r="AV106" s="333">
        <f>SUMIF('4.2.펀드 인력변경 이력'!A:A,D106,'4.2.펀드 인력변경 이력'!F:F)</f>
        <v>0</v>
      </c>
      <c r="AW106" s="225">
        <f>SUMIF('4.2.펀드 인력변경 이력'!A:A,D106,'4.2.펀드 인력변경 이력'!G:G)</f>
        <v>0</v>
      </c>
      <c r="AX106" s="334" t="str">
        <f t="shared" si="14"/>
        <v/>
      </c>
      <c r="AY106" s="48"/>
      <c r="AZ106" s="216"/>
      <c r="BA106" s="221"/>
      <c r="BB106" s="221"/>
      <c r="BC106" s="216"/>
      <c r="BD106" s="221"/>
      <c r="BE106" s="221"/>
      <c r="BF106" s="216"/>
      <c r="BG106" s="221"/>
      <c r="BH106" s="263"/>
      <c r="BI106" s="221"/>
      <c r="BJ106" s="263"/>
      <c r="BK106" s="221"/>
      <c r="BL106" s="263"/>
      <c r="BM106" s="221"/>
      <c r="BN106" s="221"/>
    </row>
    <row r="107" spans="1:66" ht="39.950000000000003" customHeight="1" x14ac:dyDescent="0.3">
      <c r="A107" s="298"/>
      <c r="B107" s="68"/>
      <c r="C107" s="241"/>
      <c r="D107" s="242"/>
      <c r="E107" s="222"/>
      <c r="F107" s="48"/>
      <c r="G107" s="43"/>
      <c r="H107" s="43"/>
      <c r="I107" s="43"/>
      <c r="J107" s="43"/>
      <c r="K107" s="43"/>
      <c r="L107" s="218"/>
      <c r="M107" s="218"/>
      <c r="N107" s="86"/>
      <c r="O107" s="223"/>
      <c r="P107" s="86"/>
      <c r="Q107" s="179" t="str">
        <f t="shared" si="0"/>
        <v/>
      </c>
      <c r="R107" s="219"/>
      <c r="S107" s="43"/>
      <c r="T107" s="43"/>
      <c r="U107" s="203" t="str">
        <f t="shared" ca="1" si="1"/>
        <v/>
      </c>
      <c r="V107" s="180" t="str">
        <f t="shared" si="13"/>
        <v/>
      </c>
      <c r="W107" s="181" t="str">
        <f t="shared" ca="1" si="3"/>
        <v/>
      </c>
      <c r="X107" s="181" t="str">
        <f t="shared" ca="1" si="4"/>
        <v>0</v>
      </c>
      <c r="Y107" s="181" t="str">
        <f t="shared" ca="1" si="5"/>
        <v/>
      </c>
      <c r="Z107" s="181" t="str">
        <f t="shared" ca="1" si="6"/>
        <v/>
      </c>
      <c r="AA107" s="181" t="str">
        <f t="shared" ca="1" si="7"/>
        <v/>
      </c>
      <c r="AB107" s="181" t="str">
        <f t="shared" ca="1" si="8"/>
        <v/>
      </c>
      <c r="AC107" s="181" t="str">
        <f t="shared" ca="1" si="9"/>
        <v/>
      </c>
      <c r="AD107" s="220"/>
      <c r="AE107" s="220"/>
      <c r="AF107" s="220"/>
      <c r="AG107" s="220"/>
      <c r="AH107" s="138" t="str">
        <f t="shared" ca="1" si="10"/>
        <v/>
      </c>
      <c r="AI107" s="211"/>
      <c r="AJ107" s="297"/>
      <c r="AK107" s="86"/>
      <c r="AL107" s="86"/>
      <c r="AM107" s="225"/>
      <c r="AN107" s="224"/>
      <c r="AO107" s="223"/>
      <c r="AP107" s="223"/>
      <c r="AQ107" s="225"/>
      <c r="AR107" s="224"/>
      <c r="AS107" s="223"/>
      <c r="AT107" s="223"/>
      <c r="AU107" s="225"/>
      <c r="AV107" s="333">
        <f>SUMIF('4.2.펀드 인력변경 이력'!A:A,D107,'4.2.펀드 인력변경 이력'!F:F)</f>
        <v>0</v>
      </c>
      <c r="AW107" s="225">
        <f>SUMIF('4.2.펀드 인력변경 이력'!A:A,D107,'4.2.펀드 인력변경 이력'!G:G)</f>
        <v>0</v>
      </c>
      <c r="AX107" s="334" t="str">
        <f t="shared" si="14"/>
        <v/>
      </c>
      <c r="AY107" s="48"/>
      <c r="AZ107" s="216"/>
      <c r="BA107" s="221"/>
      <c r="BB107" s="221"/>
      <c r="BC107" s="216"/>
      <c r="BD107" s="221"/>
      <c r="BE107" s="221"/>
      <c r="BF107" s="216"/>
      <c r="BG107" s="221"/>
      <c r="BH107" s="263"/>
      <c r="BI107" s="221"/>
      <c r="BJ107" s="263"/>
      <c r="BK107" s="221"/>
      <c r="BL107" s="263"/>
      <c r="BM107" s="221"/>
      <c r="BN107" s="221"/>
    </row>
    <row r="108" spans="1:66" ht="39.950000000000003" customHeight="1" x14ac:dyDescent="0.3">
      <c r="A108" s="298"/>
      <c r="B108" s="68"/>
      <c r="C108" s="241"/>
      <c r="D108" s="242"/>
      <c r="E108" s="222"/>
      <c r="F108" s="48"/>
      <c r="G108" s="43"/>
      <c r="H108" s="43"/>
      <c r="I108" s="43"/>
      <c r="J108" s="43"/>
      <c r="K108" s="43"/>
      <c r="L108" s="218"/>
      <c r="M108" s="218"/>
      <c r="N108" s="86"/>
      <c r="O108" s="223"/>
      <c r="P108" s="86"/>
      <c r="Q108" s="179" t="str">
        <f t="shared" si="0"/>
        <v/>
      </c>
      <c r="R108" s="219"/>
      <c r="S108" s="43"/>
      <c r="T108" s="43"/>
      <c r="U108" s="203" t="str">
        <f t="shared" ca="1" si="1"/>
        <v/>
      </c>
      <c r="V108" s="180" t="str">
        <f t="shared" si="13"/>
        <v/>
      </c>
      <c r="W108" s="181" t="str">
        <f t="shared" ca="1" si="3"/>
        <v/>
      </c>
      <c r="X108" s="181" t="str">
        <f t="shared" ca="1" si="4"/>
        <v>0</v>
      </c>
      <c r="Y108" s="181" t="str">
        <f t="shared" ca="1" si="5"/>
        <v/>
      </c>
      <c r="Z108" s="181" t="str">
        <f t="shared" ca="1" si="6"/>
        <v/>
      </c>
      <c r="AA108" s="181" t="str">
        <f t="shared" ca="1" si="7"/>
        <v/>
      </c>
      <c r="AB108" s="181" t="str">
        <f t="shared" ca="1" si="8"/>
        <v/>
      </c>
      <c r="AC108" s="181" t="str">
        <f t="shared" ca="1" si="9"/>
        <v/>
      </c>
      <c r="AD108" s="220"/>
      <c r="AE108" s="220"/>
      <c r="AF108" s="220"/>
      <c r="AG108" s="220"/>
      <c r="AH108" s="138" t="str">
        <f t="shared" ca="1" si="10"/>
        <v/>
      </c>
      <c r="AI108" s="211"/>
      <c r="AJ108" s="297"/>
      <c r="AK108" s="86"/>
      <c r="AL108" s="86"/>
      <c r="AM108" s="225"/>
      <c r="AN108" s="224"/>
      <c r="AO108" s="223"/>
      <c r="AP108" s="223"/>
      <c r="AQ108" s="225"/>
      <c r="AR108" s="224"/>
      <c r="AS108" s="223"/>
      <c r="AT108" s="223"/>
      <c r="AU108" s="225"/>
      <c r="AV108" s="333">
        <f>SUMIF('4.2.펀드 인력변경 이력'!A:A,D108,'4.2.펀드 인력변경 이력'!F:F)</f>
        <v>0</v>
      </c>
      <c r="AW108" s="225">
        <f>SUMIF('4.2.펀드 인력변경 이력'!A:A,D108,'4.2.펀드 인력변경 이력'!G:G)</f>
        <v>0</v>
      </c>
      <c r="AX108" s="334" t="str">
        <f t="shared" si="14"/>
        <v/>
      </c>
      <c r="AY108" s="48"/>
      <c r="AZ108" s="216"/>
      <c r="BA108" s="221"/>
      <c r="BB108" s="221"/>
      <c r="BC108" s="216"/>
      <c r="BD108" s="221"/>
      <c r="BE108" s="221"/>
      <c r="BF108" s="216"/>
      <c r="BG108" s="221"/>
      <c r="BH108" s="263"/>
      <c r="BI108" s="221"/>
      <c r="BJ108" s="263"/>
      <c r="BK108" s="221"/>
      <c r="BL108" s="263"/>
      <c r="BM108" s="221"/>
      <c r="BN108" s="221"/>
    </row>
    <row r="109" spans="1:66" ht="39.950000000000003" customHeight="1" x14ac:dyDescent="0.3">
      <c r="A109" s="298"/>
      <c r="B109" s="68"/>
      <c r="C109" s="241"/>
      <c r="D109" s="242"/>
      <c r="E109" s="222"/>
      <c r="F109" s="48"/>
      <c r="G109" s="43"/>
      <c r="H109" s="43"/>
      <c r="I109" s="43"/>
      <c r="J109" s="43"/>
      <c r="K109" s="43"/>
      <c r="L109" s="218"/>
      <c r="M109" s="218"/>
      <c r="N109" s="86"/>
      <c r="O109" s="223"/>
      <c r="P109" s="86"/>
      <c r="Q109" s="179" t="str">
        <f t="shared" si="0"/>
        <v/>
      </c>
      <c r="R109" s="219"/>
      <c r="S109" s="43"/>
      <c r="T109" s="43"/>
      <c r="U109" s="203" t="str">
        <f t="shared" ca="1" si="1"/>
        <v/>
      </c>
      <c r="V109" s="180" t="str">
        <f t="shared" si="13"/>
        <v/>
      </c>
      <c r="W109" s="181" t="str">
        <f t="shared" ca="1" si="3"/>
        <v/>
      </c>
      <c r="X109" s="181" t="str">
        <f t="shared" ca="1" si="4"/>
        <v>0</v>
      </c>
      <c r="Y109" s="181" t="str">
        <f t="shared" ca="1" si="5"/>
        <v/>
      </c>
      <c r="Z109" s="181" t="str">
        <f t="shared" ca="1" si="6"/>
        <v/>
      </c>
      <c r="AA109" s="181" t="str">
        <f t="shared" ca="1" si="7"/>
        <v/>
      </c>
      <c r="AB109" s="181" t="str">
        <f t="shared" ca="1" si="8"/>
        <v/>
      </c>
      <c r="AC109" s="181" t="str">
        <f t="shared" ca="1" si="9"/>
        <v/>
      </c>
      <c r="AD109" s="220"/>
      <c r="AE109" s="220"/>
      <c r="AF109" s="220"/>
      <c r="AG109" s="220"/>
      <c r="AH109" s="138" t="str">
        <f t="shared" ca="1" si="10"/>
        <v/>
      </c>
      <c r="AI109" s="211"/>
      <c r="AJ109" s="297"/>
      <c r="AK109" s="86"/>
      <c r="AL109" s="86"/>
      <c r="AM109" s="225"/>
      <c r="AN109" s="224"/>
      <c r="AO109" s="223"/>
      <c r="AP109" s="223"/>
      <c r="AQ109" s="225"/>
      <c r="AR109" s="224"/>
      <c r="AS109" s="223"/>
      <c r="AT109" s="223"/>
      <c r="AU109" s="225"/>
      <c r="AV109" s="333">
        <f>SUMIF('4.2.펀드 인력변경 이력'!A:A,D109,'4.2.펀드 인력변경 이력'!F:F)</f>
        <v>0</v>
      </c>
      <c r="AW109" s="225">
        <f>SUMIF('4.2.펀드 인력변경 이력'!A:A,D109,'4.2.펀드 인력변경 이력'!G:G)</f>
        <v>0</v>
      </c>
      <c r="AX109" s="334" t="str">
        <f t="shared" si="14"/>
        <v/>
      </c>
      <c r="AY109" s="48"/>
      <c r="AZ109" s="216"/>
      <c r="BA109" s="221"/>
      <c r="BB109" s="221"/>
      <c r="BC109" s="216"/>
      <c r="BD109" s="221"/>
      <c r="BE109" s="221"/>
      <c r="BF109" s="216"/>
      <c r="BG109" s="221"/>
      <c r="BH109" s="263"/>
      <c r="BI109" s="221"/>
      <c r="BJ109" s="263"/>
      <c r="BK109" s="221"/>
      <c r="BL109" s="263"/>
      <c r="BM109" s="221"/>
      <c r="BN109" s="221"/>
    </row>
    <row r="110" spans="1:66" ht="39.950000000000003" customHeight="1" x14ac:dyDescent="0.3">
      <c r="A110" s="298"/>
      <c r="B110" s="68"/>
      <c r="C110" s="241"/>
      <c r="D110" s="242"/>
      <c r="E110" s="222"/>
      <c r="F110" s="48"/>
      <c r="G110" s="43"/>
      <c r="H110" s="43"/>
      <c r="I110" s="43"/>
      <c r="J110" s="43"/>
      <c r="K110" s="43"/>
      <c r="L110" s="218"/>
      <c r="M110" s="218"/>
      <c r="N110" s="86"/>
      <c r="O110" s="223"/>
      <c r="P110" s="86"/>
      <c r="Q110" s="179" t="str">
        <f t="shared" si="0"/>
        <v/>
      </c>
      <c r="R110" s="219"/>
      <c r="S110" s="43"/>
      <c r="T110" s="43"/>
      <c r="U110" s="203" t="str">
        <f t="shared" ca="1" si="1"/>
        <v/>
      </c>
      <c r="V110" s="180" t="str">
        <f t="shared" si="13"/>
        <v/>
      </c>
      <c r="W110" s="181" t="str">
        <f t="shared" ca="1" si="3"/>
        <v/>
      </c>
      <c r="X110" s="181" t="str">
        <f t="shared" ca="1" si="4"/>
        <v>0</v>
      </c>
      <c r="Y110" s="181" t="str">
        <f t="shared" ca="1" si="5"/>
        <v/>
      </c>
      <c r="Z110" s="181" t="str">
        <f t="shared" ca="1" si="6"/>
        <v/>
      </c>
      <c r="AA110" s="181" t="str">
        <f t="shared" ca="1" si="7"/>
        <v/>
      </c>
      <c r="AB110" s="181" t="str">
        <f t="shared" ca="1" si="8"/>
        <v/>
      </c>
      <c r="AC110" s="181" t="str">
        <f t="shared" ca="1" si="9"/>
        <v/>
      </c>
      <c r="AD110" s="220"/>
      <c r="AE110" s="220"/>
      <c r="AF110" s="220"/>
      <c r="AG110" s="220"/>
      <c r="AH110" s="138" t="str">
        <f t="shared" ca="1" si="10"/>
        <v/>
      </c>
      <c r="AI110" s="211"/>
      <c r="AJ110" s="297"/>
      <c r="AK110" s="86"/>
      <c r="AL110" s="86"/>
      <c r="AM110" s="225"/>
      <c r="AN110" s="224"/>
      <c r="AO110" s="223"/>
      <c r="AP110" s="223"/>
      <c r="AQ110" s="225"/>
      <c r="AR110" s="224"/>
      <c r="AS110" s="223"/>
      <c r="AT110" s="223"/>
      <c r="AU110" s="225"/>
      <c r="AV110" s="333">
        <f>SUMIF('4.2.펀드 인력변경 이력'!A:A,D110,'4.2.펀드 인력변경 이력'!F:F)</f>
        <v>0</v>
      </c>
      <c r="AW110" s="225">
        <f>SUMIF('4.2.펀드 인력변경 이력'!A:A,D110,'4.2.펀드 인력변경 이력'!G:G)</f>
        <v>0</v>
      </c>
      <c r="AX110" s="334" t="str">
        <f t="shared" si="14"/>
        <v/>
      </c>
      <c r="AY110" s="48"/>
      <c r="AZ110" s="216"/>
      <c r="BA110" s="221"/>
      <c r="BB110" s="221"/>
      <c r="BC110" s="216"/>
      <c r="BD110" s="221"/>
      <c r="BE110" s="221"/>
      <c r="BF110" s="216"/>
      <c r="BG110" s="221"/>
      <c r="BH110" s="263"/>
      <c r="BI110" s="221"/>
      <c r="BJ110" s="263"/>
      <c r="BK110" s="221"/>
      <c r="BL110" s="263"/>
      <c r="BM110" s="221"/>
      <c r="BN110" s="221"/>
    </row>
    <row r="111" spans="1:66" ht="39.950000000000003" customHeight="1" x14ac:dyDescent="0.3">
      <c r="A111" s="298"/>
      <c r="B111" s="68"/>
      <c r="C111" s="241"/>
      <c r="D111" s="242"/>
      <c r="E111" s="222"/>
      <c r="F111" s="48"/>
      <c r="G111" s="43"/>
      <c r="H111" s="43"/>
      <c r="I111" s="43"/>
      <c r="J111" s="43"/>
      <c r="K111" s="43"/>
      <c r="L111" s="218"/>
      <c r="M111" s="218"/>
      <c r="N111" s="86"/>
      <c r="O111" s="223"/>
      <c r="P111" s="86"/>
      <c r="Q111" s="179" t="str">
        <f t="shared" si="0"/>
        <v/>
      </c>
      <c r="R111" s="219"/>
      <c r="S111" s="43"/>
      <c r="T111" s="43"/>
      <c r="U111" s="203" t="str">
        <f t="shared" ca="1" si="1"/>
        <v/>
      </c>
      <c r="V111" s="180" t="str">
        <f t="shared" si="13"/>
        <v/>
      </c>
      <c r="W111" s="181" t="str">
        <f t="shared" ca="1" si="3"/>
        <v/>
      </c>
      <c r="X111" s="181" t="str">
        <f t="shared" ca="1" si="4"/>
        <v>0</v>
      </c>
      <c r="Y111" s="181" t="str">
        <f t="shared" ca="1" si="5"/>
        <v/>
      </c>
      <c r="Z111" s="181" t="str">
        <f t="shared" ca="1" si="6"/>
        <v/>
      </c>
      <c r="AA111" s="181" t="str">
        <f t="shared" ca="1" si="7"/>
        <v/>
      </c>
      <c r="AB111" s="181" t="str">
        <f t="shared" ca="1" si="8"/>
        <v/>
      </c>
      <c r="AC111" s="181" t="str">
        <f t="shared" ca="1" si="9"/>
        <v/>
      </c>
      <c r="AD111" s="220"/>
      <c r="AE111" s="220"/>
      <c r="AF111" s="220"/>
      <c r="AG111" s="220"/>
      <c r="AH111" s="138" t="str">
        <f t="shared" ca="1" si="10"/>
        <v/>
      </c>
      <c r="AI111" s="211"/>
      <c r="AJ111" s="297"/>
      <c r="AK111" s="86"/>
      <c r="AL111" s="86"/>
      <c r="AM111" s="225"/>
      <c r="AN111" s="224"/>
      <c r="AO111" s="223"/>
      <c r="AP111" s="223"/>
      <c r="AQ111" s="225"/>
      <c r="AR111" s="224"/>
      <c r="AS111" s="223"/>
      <c r="AT111" s="223"/>
      <c r="AU111" s="225"/>
      <c r="AV111" s="333">
        <f>SUMIF('4.2.펀드 인력변경 이력'!A:A,D111,'4.2.펀드 인력변경 이력'!F:F)</f>
        <v>0</v>
      </c>
      <c r="AW111" s="225">
        <f>SUMIF('4.2.펀드 인력변경 이력'!A:A,D111,'4.2.펀드 인력변경 이력'!G:G)</f>
        <v>0</v>
      </c>
      <c r="AX111" s="334" t="str">
        <f t="shared" si="14"/>
        <v/>
      </c>
      <c r="AY111" s="48"/>
      <c r="AZ111" s="216"/>
      <c r="BA111" s="221"/>
      <c r="BB111" s="221"/>
      <c r="BC111" s="216"/>
      <c r="BD111" s="221"/>
      <c r="BE111" s="221"/>
      <c r="BF111" s="216"/>
      <c r="BG111" s="221"/>
      <c r="BH111" s="263"/>
      <c r="BI111" s="221"/>
      <c r="BJ111" s="263"/>
      <c r="BK111" s="221"/>
      <c r="BL111" s="263"/>
      <c r="BM111" s="221"/>
      <c r="BN111" s="221"/>
    </row>
    <row r="112" spans="1:66" ht="39.950000000000003" customHeight="1" x14ac:dyDescent="0.3">
      <c r="A112" s="298"/>
      <c r="B112" s="68"/>
      <c r="C112" s="241"/>
      <c r="D112" s="242"/>
      <c r="E112" s="222"/>
      <c r="F112" s="48"/>
      <c r="G112" s="43"/>
      <c r="H112" s="43"/>
      <c r="I112" s="43"/>
      <c r="J112" s="43"/>
      <c r="K112" s="43"/>
      <c r="L112" s="218"/>
      <c r="M112" s="218"/>
      <c r="N112" s="86"/>
      <c r="O112" s="223"/>
      <c r="P112" s="86"/>
      <c r="Q112" s="179" t="str">
        <f t="shared" si="0"/>
        <v/>
      </c>
      <c r="R112" s="219"/>
      <c r="S112" s="43"/>
      <c r="T112" s="43"/>
      <c r="U112" s="203" t="str">
        <f t="shared" ca="1" si="1"/>
        <v/>
      </c>
      <c r="V112" s="180" t="str">
        <f t="shared" si="13"/>
        <v/>
      </c>
      <c r="W112" s="181" t="str">
        <f t="shared" ca="1" si="3"/>
        <v/>
      </c>
      <c r="X112" s="181" t="str">
        <f t="shared" ca="1" si="4"/>
        <v>0</v>
      </c>
      <c r="Y112" s="181" t="str">
        <f t="shared" ca="1" si="5"/>
        <v/>
      </c>
      <c r="Z112" s="181" t="str">
        <f t="shared" ca="1" si="6"/>
        <v/>
      </c>
      <c r="AA112" s="181" t="str">
        <f t="shared" ca="1" si="7"/>
        <v/>
      </c>
      <c r="AB112" s="181" t="str">
        <f t="shared" ca="1" si="8"/>
        <v/>
      </c>
      <c r="AC112" s="181" t="str">
        <f t="shared" ca="1" si="9"/>
        <v/>
      </c>
      <c r="AD112" s="220"/>
      <c r="AE112" s="220"/>
      <c r="AF112" s="220"/>
      <c r="AG112" s="220"/>
      <c r="AH112" s="138" t="str">
        <f t="shared" ca="1" si="10"/>
        <v/>
      </c>
      <c r="AI112" s="211"/>
      <c r="AJ112" s="297"/>
      <c r="AK112" s="86"/>
      <c r="AL112" s="86"/>
      <c r="AM112" s="225"/>
      <c r="AN112" s="224"/>
      <c r="AO112" s="223"/>
      <c r="AP112" s="223"/>
      <c r="AQ112" s="225"/>
      <c r="AR112" s="224"/>
      <c r="AS112" s="223"/>
      <c r="AT112" s="223"/>
      <c r="AU112" s="225"/>
      <c r="AV112" s="333">
        <f>SUMIF('4.2.펀드 인력변경 이력'!A:A,D112,'4.2.펀드 인력변경 이력'!F:F)</f>
        <v>0</v>
      </c>
      <c r="AW112" s="225">
        <f>SUMIF('4.2.펀드 인력변경 이력'!A:A,D112,'4.2.펀드 인력변경 이력'!G:G)</f>
        <v>0</v>
      </c>
      <c r="AX112" s="334" t="str">
        <f t="shared" si="14"/>
        <v/>
      </c>
      <c r="AY112" s="48"/>
      <c r="AZ112" s="216"/>
      <c r="BA112" s="221"/>
      <c r="BB112" s="221"/>
      <c r="BC112" s="216"/>
      <c r="BD112" s="221"/>
      <c r="BE112" s="221"/>
      <c r="BF112" s="216"/>
      <c r="BG112" s="221"/>
      <c r="BH112" s="263"/>
      <c r="BI112" s="221"/>
      <c r="BJ112" s="263"/>
      <c r="BK112" s="221"/>
      <c r="BL112" s="263"/>
      <c r="BM112" s="221"/>
      <c r="BN112" s="221"/>
    </row>
    <row r="113" spans="1:66" ht="39.950000000000003" customHeight="1" x14ac:dyDescent="0.3">
      <c r="A113" s="298"/>
      <c r="B113" s="68"/>
      <c r="C113" s="241"/>
      <c r="D113" s="242"/>
      <c r="E113" s="222"/>
      <c r="F113" s="48"/>
      <c r="G113" s="43"/>
      <c r="H113" s="43"/>
      <c r="I113" s="43"/>
      <c r="J113" s="43"/>
      <c r="K113" s="43"/>
      <c r="L113" s="218"/>
      <c r="M113" s="218"/>
      <c r="N113" s="86"/>
      <c r="O113" s="223"/>
      <c r="P113" s="86"/>
      <c r="Q113" s="179" t="str">
        <f t="shared" si="0"/>
        <v/>
      </c>
      <c r="R113" s="219"/>
      <c r="S113" s="43"/>
      <c r="T113" s="43"/>
      <c r="U113" s="203" t="str">
        <f t="shared" ca="1" si="1"/>
        <v/>
      </c>
      <c r="V113" s="180" t="str">
        <f t="shared" si="13"/>
        <v/>
      </c>
      <c r="W113" s="181" t="str">
        <f t="shared" ca="1" si="3"/>
        <v/>
      </c>
      <c r="X113" s="181" t="str">
        <f t="shared" ca="1" si="4"/>
        <v>0</v>
      </c>
      <c r="Y113" s="181" t="str">
        <f t="shared" ca="1" si="5"/>
        <v/>
      </c>
      <c r="Z113" s="181" t="str">
        <f t="shared" ca="1" si="6"/>
        <v/>
      </c>
      <c r="AA113" s="181" t="str">
        <f t="shared" ca="1" si="7"/>
        <v/>
      </c>
      <c r="AB113" s="181" t="str">
        <f t="shared" ca="1" si="8"/>
        <v/>
      </c>
      <c r="AC113" s="181" t="str">
        <f t="shared" ca="1" si="9"/>
        <v/>
      </c>
      <c r="AD113" s="220"/>
      <c r="AE113" s="220"/>
      <c r="AF113" s="220"/>
      <c r="AG113" s="220"/>
      <c r="AH113" s="138" t="str">
        <f t="shared" ca="1" si="10"/>
        <v/>
      </c>
      <c r="AI113" s="211"/>
      <c r="AJ113" s="297"/>
      <c r="AK113" s="86"/>
      <c r="AL113" s="86"/>
      <c r="AM113" s="225"/>
      <c r="AN113" s="224"/>
      <c r="AO113" s="223"/>
      <c r="AP113" s="223"/>
      <c r="AQ113" s="225"/>
      <c r="AR113" s="224"/>
      <c r="AS113" s="223"/>
      <c r="AT113" s="223"/>
      <c r="AU113" s="225"/>
      <c r="AV113" s="333">
        <f>SUMIF('4.2.펀드 인력변경 이력'!A:A,D113,'4.2.펀드 인력변경 이력'!F:F)</f>
        <v>0</v>
      </c>
      <c r="AW113" s="225">
        <f>SUMIF('4.2.펀드 인력변경 이력'!A:A,D113,'4.2.펀드 인력변경 이력'!G:G)</f>
        <v>0</v>
      </c>
      <c r="AX113" s="334" t="str">
        <f t="shared" si="14"/>
        <v/>
      </c>
      <c r="AY113" s="48"/>
      <c r="AZ113" s="216"/>
      <c r="BA113" s="221"/>
      <c r="BB113" s="221"/>
      <c r="BC113" s="216"/>
      <c r="BD113" s="221"/>
      <c r="BE113" s="221"/>
      <c r="BF113" s="216"/>
      <c r="BG113" s="221"/>
      <c r="BH113" s="263"/>
      <c r="BI113" s="221"/>
      <c r="BJ113" s="263"/>
      <c r="BK113" s="221"/>
      <c r="BL113" s="263"/>
      <c r="BM113" s="221"/>
      <c r="BN113" s="221"/>
    </row>
    <row r="114" spans="1:66" ht="39.950000000000003" customHeight="1" x14ac:dyDescent="0.3">
      <c r="A114" s="298"/>
      <c r="B114" s="68"/>
      <c r="C114" s="241"/>
      <c r="D114" s="242"/>
      <c r="E114" s="222"/>
      <c r="F114" s="48"/>
      <c r="G114" s="43"/>
      <c r="H114" s="43"/>
      <c r="I114" s="43"/>
      <c r="J114" s="43"/>
      <c r="K114" s="43"/>
      <c r="L114" s="218"/>
      <c r="M114" s="218"/>
      <c r="N114" s="86"/>
      <c r="O114" s="223"/>
      <c r="P114" s="86"/>
      <c r="Q114" s="179" t="str">
        <f t="shared" si="0"/>
        <v/>
      </c>
      <c r="R114" s="219"/>
      <c r="S114" s="43"/>
      <c r="T114" s="43"/>
      <c r="U114" s="203" t="str">
        <f t="shared" ca="1" si="1"/>
        <v/>
      </c>
      <c r="V114" s="180" t="str">
        <f t="shared" si="13"/>
        <v/>
      </c>
      <c r="W114" s="181" t="str">
        <f t="shared" ca="1" si="3"/>
        <v/>
      </c>
      <c r="X114" s="181" t="str">
        <f t="shared" ca="1" si="4"/>
        <v>0</v>
      </c>
      <c r="Y114" s="181" t="str">
        <f t="shared" ca="1" si="5"/>
        <v/>
      </c>
      <c r="Z114" s="181" t="str">
        <f t="shared" ca="1" si="6"/>
        <v/>
      </c>
      <c r="AA114" s="181" t="str">
        <f t="shared" ca="1" si="7"/>
        <v/>
      </c>
      <c r="AB114" s="181" t="str">
        <f t="shared" ca="1" si="8"/>
        <v/>
      </c>
      <c r="AC114" s="181" t="str">
        <f t="shared" ca="1" si="9"/>
        <v/>
      </c>
      <c r="AD114" s="220"/>
      <c r="AE114" s="220"/>
      <c r="AF114" s="220"/>
      <c r="AG114" s="220"/>
      <c r="AH114" s="138" t="str">
        <f t="shared" ca="1" si="10"/>
        <v/>
      </c>
      <c r="AI114" s="211"/>
      <c r="AJ114" s="297"/>
      <c r="AK114" s="86"/>
      <c r="AL114" s="86"/>
      <c r="AM114" s="225"/>
      <c r="AN114" s="224"/>
      <c r="AO114" s="223"/>
      <c r="AP114" s="223"/>
      <c r="AQ114" s="225"/>
      <c r="AR114" s="224"/>
      <c r="AS114" s="223"/>
      <c r="AT114" s="223"/>
      <c r="AU114" s="225"/>
      <c r="AV114" s="333">
        <f>SUMIF('4.2.펀드 인력변경 이력'!A:A,D114,'4.2.펀드 인력변경 이력'!F:F)</f>
        <v>0</v>
      </c>
      <c r="AW114" s="225">
        <f>SUMIF('4.2.펀드 인력변경 이력'!A:A,D114,'4.2.펀드 인력변경 이력'!G:G)</f>
        <v>0</v>
      </c>
      <c r="AX114" s="334" t="str">
        <f t="shared" si="14"/>
        <v/>
      </c>
      <c r="AY114" s="48"/>
      <c r="AZ114" s="216"/>
      <c r="BA114" s="221"/>
      <c r="BB114" s="221"/>
      <c r="BC114" s="216"/>
      <c r="BD114" s="221"/>
      <c r="BE114" s="221"/>
      <c r="BF114" s="216"/>
      <c r="BG114" s="221"/>
      <c r="BH114" s="263"/>
      <c r="BI114" s="221"/>
      <c r="BJ114" s="263"/>
      <c r="BK114" s="221"/>
      <c r="BL114" s="263"/>
      <c r="BM114" s="221"/>
      <c r="BN114" s="221"/>
    </row>
    <row r="115" spans="1:66" ht="39.950000000000003" customHeight="1" x14ac:dyDescent="0.3">
      <c r="A115" s="298"/>
      <c r="B115" s="68"/>
      <c r="C115" s="241"/>
      <c r="D115" s="242"/>
      <c r="E115" s="222"/>
      <c r="F115" s="48"/>
      <c r="G115" s="43"/>
      <c r="H115" s="43"/>
      <c r="I115" s="43"/>
      <c r="J115" s="43"/>
      <c r="K115" s="43"/>
      <c r="L115" s="218"/>
      <c r="M115" s="218"/>
      <c r="N115" s="86"/>
      <c r="O115" s="223"/>
      <c r="P115" s="86"/>
      <c r="Q115" s="179" t="str">
        <f t="shared" si="0"/>
        <v/>
      </c>
      <c r="R115" s="219"/>
      <c r="S115" s="43"/>
      <c r="T115" s="43"/>
      <c r="U115" s="203" t="str">
        <f t="shared" ca="1" si="1"/>
        <v/>
      </c>
      <c r="V115" s="180" t="str">
        <f t="shared" si="13"/>
        <v/>
      </c>
      <c r="W115" s="181" t="str">
        <f t="shared" ca="1" si="3"/>
        <v/>
      </c>
      <c r="X115" s="181" t="str">
        <f t="shared" ca="1" si="4"/>
        <v>0</v>
      </c>
      <c r="Y115" s="181" t="str">
        <f t="shared" ca="1" si="5"/>
        <v/>
      </c>
      <c r="Z115" s="181" t="str">
        <f t="shared" ca="1" si="6"/>
        <v/>
      </c>
      <c r="AA115" s="181" t="str">
        <f t="shared" ca="1" si="7"/>
        <v/>
      </c>
      <c r="AB115" s="181" t="str">
        <f t="shared" ca="1" si="8"/>
        <v/>
      </c>
      <c r="AC115" s="181" t="str">
        <f t="shared" ca="1" si="9"/>
        <v/>
      </c>
      <c r="AD115" s="220"/>
      <c r="AE115" s="220"/>
      <c r="AF115" s="220"/>
      <c r="AG115" s="220"/>
      <c r="AH115" s="138" t="str">
        <f t="shared" ca="1" si="10"/>
        <v/>
      </c>
      <c r="AI115" s="211"/>
      <c r="AJ115" s="297"/>
      <c r="AK115" s="86"/>
      <c r="AL115" s="86"/>
      <c r="AM115" s="225"/>
      <c r="AN115" s="224"/>
      <c r="AO115" s="223"/>
      <c r="AP115" s="223"/>
      <c r="AQ115" s="225"/>
      <c r="AR115" s="224"/>
      <c r="AS115" s="223"/>
      <c r="AT115" s="223"/>
      <c r="AU115" s="225"/>
      <c r="AV115" s="333">
        <f>SUMIF('4.2.펀드 인력변경 이력'!A:A,D115,'4.2.펀드 인력변경 이력'!F:F)</f>
        <v>0</v>
      </c>
      <c r="AW115" s="225">
        <f>SUMIF('4.2.펀드 인력변경 이력'!A:A,D115,'4.2.펀드 인력변경 이력'!G:G)</f>
        <v>0</v>
      </c>
      <c r="AX115" s="334" t="str">
        <f t="shared" si="14"/>
        <v/>
      </c>
      <c r="AY115" s="48"/>
      <c r="AZ115" s="216"/>
      <c r="BA115" s="221"/>
      <c r="BB115" s="221"/>
      <c r="BC115" s="216"/>
      <c r="BD115" s="221"/>
      <c r="BE115" s="221"/>
      <c r="BF115" s="216"/>
      <c r="BG115" s="221"/>
      <c r="BH115" s="263"/>
      <c r="BI115" s="221"/>
      <c r="BJ115" s="263"/>
      <c r="BK115" s="221"/>
      <c r="BL115" s="263"/>
      <c r="BM115" s="221"/>
      <c r="BN115" s="221"/>
    </row>
    <row r="116" spans="1:66" ht="39.950000000000003" customHeight="1" x14ac:dyDescent="0.3">
      <c r="A116" s="298"/>
      <c r="B116" s="68"/>
      <c r="C116" s="241"/>
      <c r="D116" s="242"/>
      <c r="E116" s="222"/>
      <c r="F116" s="48"/>
      <c r="G116" s="43"/>
      <c r="H116" s="43"/>
      <c r="I116" s="43"/>
      <c r="J116" s="43"/>
      <c r="K116" s="43"/>
      <c r="L116" s="218"/>
      <c r="M116" s="218"/>
      <c r="N116" s="86"/>
      <c r="O116" s="223"/>
      <c r="P116" s="86"/>
      <c r="Q116" s="179" t="str">
        <f t="shared" si="0"/>
        <v/>
      </c>
      <c r="R116" s="219"/>
      <c r="S116" s="43"/>
      <c r="T116" s="43"/>
      <c r="U116" s="203" t="str">
        <f t="shared" ca="1" si="1"/>
        <v/>
      </c>
      <c r="V116" s="180" t="str">
        <f t="shared" si="13"/>
        <v/>
      </c>
      <c r="W116" s="181" t="str">
        <f t="shared" ca="1" si="3"/>
        <v/>
      </c>
      <c r="X116" s="181" t="str">
        <f t="shared" ca="1" si="4"/>
        <v>0</v>
      </c>
      <c r="Y116" s="181" t="str">
        <f t="shared" ca="1" si="5"/>
        <v/>
      </c>
      <c r="Z116" s="181" t="str">
        <f t="shared" ca="1" si="6"/>
        <v/>
      </c>
      <c r="AA116" s="181" t="str">
        <f t="shared" ca="1" si="7"/>
        <v/>
      </c>
      <c r="AB116" s="181" t="str">
        <f t="shared" ca="1" si="8"/>
        <v/>
      </c>
      <c r="AC116" s="181" t="str">
        <f t="shared" ca="1" si="9"/>
        <v/>
      </c>
      <c r="AD116" s="220"/>
      <c r="AE116" s="220"/>
      <c r="AF116" s="220"/>
      <c r="AG116" s="220"/>
      <c r="AH116" s="138" t="str">
        <f t="shared" ca="1" si="10"/>
        <v/>
      </c>
      <c r="AI116" s="211"/>
      <c r="AJ116" s="297"/>
      <c r="AK116" s="86"/>
      <c r="AL116" s="86"/>
      <c r="AM116" s="225"/>
      <c r="AN116" s="224"/>
      <c r="AO116" s="223"/>
      <c r="AP116" s="223"/>
      <c r="AQ116" s="225"/>
      <c r="AR116" s="224"/>
      <c r="AS116" s="223"/>
      <c r="AT116" s="223"/>
      <c r="AU116" s="225"/>
      <c r="AV116" s="333">
        <f>SUMIF('4.2.펀드 인력변경 이력'!A:A,D116,'4.2.펀드 인력변경 이력'!F:F)</f>
        <v>0</v>
      </c>
      <c r="AW116" s="225">
        <f>SUMIF('4.2.펀드 인력변경 이력'!A:A,D116,'4.2.펀드 인력변경 이력'!G:G)</f>
        <v>0</v>
      </c>
      <c r="AX116" s="334" t="str">
        <f t="shared" si="14"/>
        <v/>
      </c>
      <c r="AY116" s="48"/>
      <c r="AZ116" s="216"/>
      <c r="BA116" s="221"/>
      <c r="BB116" s="221"/>
      <c r="BC116" s="216"/>
      <c r="BD116" s="221"/>
      <c r="BE116" s="221"/>
      <c r="BF116" s="216"/>
      <c r="BG116" s="221"/>
      <c r="BH116" s="263"/>
      <c r="BI116" s="221"/>
      <c r="BJ116" s="263"/>
      <c r="BK116" s="221"/>
      <c r="BL116" s="263"/>
      <c r="BM116" s="221"/>
      <c r="BN116" s="221"/>
    </row>
    <row r="117" spans="1:66" ht="39.950000000000003" customHeight="1" x14ac:dyDescent="0.3">
      <c r="A117" s="298"/>
      <c r="B117" s="68"/>
      <c r="C117" s="241"/>
      <c r="D117" s="242"/>
      <c r="E117" s="222"/>
      <c r="F117" s="48"/>
      <c r="G117" s="43"/>
      <c r="H117" s="43"/>
      <c r="I117" s="43"/>
      <c r="J117" s="43"/>
      <c r="K117" s="43"/>
      <c r="L117" s="218"/>
      <c r="M117" s="218"/>
      <c r="N117" s="86"/>
      <c r="O117" s="223"/>
      <c r="P117" s="86"/>
      <c r="Q117" s="179" t="str">
        <f t="shared" si="0"/>
        <v/>
      </c>
      <c r="R117" s="219"/>
      <c r="S117" s="43"/>
      <c r="T117" s="43"/>
      <c r="U117" s="203" t="str">
        <f t="shared" ca="1" si="1"/>
        <v/>
      </c>
      <c r="V117" s="180" t="str">
        <f t="shared" si="13"/>
        <v/>
      </c>
      <c r="W117" s="181" t="str">
        <f t="shared" ca="1" si="3"/>
        <v/>
      </c>
      <c r="X117" s="181" t="str">
        <f t="shared" ca="1" si="4"/>
        <v>0</v>
      </c>
      <c r="Y117" s="181" t="str">
        <f t="shared" ca="1" si="5"/>
        <v/>
      </c>
      <c r="Z117" s="181" t="str">
        <f t="shared" ca="1" si="6"/>
        <v/>
      </c>
      <c r="AA117" s="181" t="str">
        <f t="shared" ca="1" si="7"/>
        <v/>
      </c>
      <c r="AB117" s="181" t="str">
        <f t="shared" ca="1" si="8"/>
        <v/>
      </c>
      <c r="AC117" s="181" t="str">
        <f t="shared" ca="1" si="9"/>
        <v/>
      </c>
      <c r="AD117" s="220"/>
      <c r="AE117" s="220"/>
      <c r="AF117" s="220"/>
      <c r="AG117" s="220"/>
      <c r="AH117" s="138" t="str">
        <f t="shared" ca="1" si="10"/>
        <v/>
      </c>
      <c r="AI117" s="211"/>
      <c r="AJ117" s="297"/>
      <c r="AK117" s="86"/>
      <c r="AL117" s="86"/>
      <c r="AM117" s="225"/>
      <c r="AN117" s="224"/>
      <c r="AO117" s="223"/>
      <c r="AP117" s="223"/>
      <c r="AQ117" s="225"/>
      <c r="AR117" s="224"/>
      <c r="AS117" s="223"/>
      <c r="AT117" s="223"/>
      <c r="AU117" s="225"/>
      <c r="AV117" s="333">
        <f>SUMIF('4.2.펀드 인력변경 이력'!A:A,D117,'4.2.펀드 인력변경 이력'!F:F)</f>
        <v>0</v>
      </c>
      <c r="AW117" s="225">
        <f>SUMIF('4.2.펀드 인력변경 이력'!A:A,D117,'4.2.펀드 인력변경 이력'!G:G)</f>
        <v>0</v>
      </c>
      <c r="AX117" s="334" t="str">
        <f t="shared" si="14"/>
        <v/>
      </c>
      <c r="AY117" s="48"/>
      <c r="AZ117" s="216"/>
      <c r="BA117" s="221"/>
      <c r="BB117" s="221"/>
      <c r="BC117" s="216"/>
      <c r="BD117" s="221"/>
      <c r="BE117" s="221"/>
      <c r="BF117" s="216"/>
      <c r="BG117" s="221"/>
      <c r="BH117" s="263"/>
      <c r="BI117" s="221"/>
      <c r="BJ117" s="263"/>
      <c r="BK117" s="221"/>
      <c r="BL117" s="263"/>
      <c r="BM117" s="221"/>
      <c r="BN117" s="221"/>
    </row>
    <row r="118" spans="1:66" ht="39.950000000000003" customHeight="1" x14ac:dyDescent="0.3">
      <c r="A118" s="298"/>
      <c r="B118" s="68"/>
      <c r="C118" s="241"/>
      <c r="D118" s="242"/>
      <c r="E118" s="222"/>
      <c r="F118" s="48"/>
      <c r="G118" s="43"/>
      <c r="H118" s="43"/>
      <c r="I118" s="43"/>
      <c r="J118" s="43"/>
      <c r="K118" s="43"/>
      <c r="L118" s="218"/>
      <c r="M118" s="218"/>
      <c r="N118" s="86"/>
      <c r="O118" s="223"/>
      <c r="P118" s="86"/>
      <c r="Q118" s="179" t="str">
        <f t="shared" si="0"/>
        <v/>
      </c>
      <c r="R118" s="219"/>
      <c r="S118" s="43"/>
      <c r="T118" s="43"/>
      <c r="U118" s="203" t="str">
        <f t="shared" ca="1" si="1"/>
        <v/>
      </c>
      <c r="V118" s="180" t="str">
        <f t="shared" si="13"/>
        <v/>
      </c>
      <c r="W118" s="181" t="str">
        <f t="shared" ca="1" si="3"/>
        <v/>
      </c>
      <c r="X118" s="181" t="str">
        <f t="shared" ca="1" si="4"/>
        <v>0</v>
      </c>
      <c r="Y118" s="181" t="str">
        <f t="shared" ca="1" si="5"/>
        <v/>
      </c>
      <c r="Z118" s="181" t="str">
        <f t="shared" ca="1" si="6"/>
        <v/>
      </c>
      <c r="AA118" s="181" t="str">
        <f t="shared" ca="1" si="7"/>
        <v/>
      </c>
      <c r="AB118" s="181" t="str">
        <f t="shared" ca="1" si="8"/>
        <v/>
      </c>
      <c r="AC118" s="181" t="str">
        <f t="shared" ca="1" si="9"/>
        <v/>
      </c>
      <c r="AD118" s="220"/>
      <c r="AE118" s="220"/>
      <c r="AF118" s="220"/>
      <c r="AG118" s="220"/>
      <c r="AH118" s="138" t="str">
        <f t="shared" ca="1" si="10"/>
        <v/>
      </c>
      <c r="AI118" s="211"/>
      <c r="AJ118" s="297"/>
      <c r="AK118" s="86"/>
      <c r="AL118" s="86"/>
      <c r="AM118" s="225"/>
      <c r="AN118" s="224"/>
      <c r="AO118" s="223"/>
      <c r="AP118" s="223"/>
      <c r="AQ118" s="225"/>
      <c r="AR118" s="224"/>
      <c r="AS118" s="223"/>
      <c r="AT118" s="223"/>
      <c r="AU118" s="225"/>
      <c r="AV118" s="333">
        <f>SUMIF('4.2.펀드 인력변경 이력'!A:A,D118,'4.2.펀드 인력변경 이력'!F:F)</f>
        <v>0</v>
      </c>
      <c r="AW118" s="225">
        <f>SUMIF('4.2.펀드 인력변경 이력'!A:A,D118,'4.2.펀드 인력변경 이력'!G:G)</f>
        <v>0</v>
      </c>
      <c r="AX118" s="334" t="str">
        <f t="shared" si="14"/>
        <v/>
      </c>
      <c r="AY118" s="48"/>
      <c r="AZ118" s="216"/>
      <c r="BA118" s="221"/>
      <c r="BB118" s="221"/>
      <c r="BC118" s="216"/>
      <c r="BD118" s="221"/>
      <c r="BE118" s="221"/>
      <c r="BF118" s="216"/>
      <c r="BG118" s="221"/>
      <c r="BH118" s="263"/>
      <c r="BI118" s="221"/>
      <c r="BJ118" s="263"/>
      <c r="BK118" s="221"/>
      <c r="BL118" s="263"/>
      <c r="BM118" s="221"/>
      <c r="BN118" s="221"/>
    </row>
    <row r="119" spans="1:66" ht="39.950000000000003" customHeight="1" x14ac:dyDescent="0.3">
      <c r="A119" s="298"/>
      <c r="B119" s="68"/>
      <c r="C119" s="241"/>
      <c r="D119" s="242"/>
      <c r="E119" s="222"/>
      <c r="F119" s="48"/>
      <c r="G119" s="43"/>
      <c r="H119" s="43"/>
      <c r="I119" s="43"/>
      <c r="J119" s="43"/>
      <c r="K119" s="43"/>
      <c r="L119" s="218"/>
      <c r="M119" s="218"/>
      <c r="N119" s="86"/>
      <c r="O119" s="223"/>
      <c r="P119" s="86"/>
      <c r="Q119" s="179" t="str">
        <f t="shared" si="0"/>
        <v/>
      </c>
      <c r="R119" s="219"/>
      <c r="S119" s="43"/>
      <c r="T119" s="43"/>
      <c r="U119" s="203" t="str">
        <f t="shared" ca="1" si="1"/>
        <v/>
      </c>
      <c r="V119" s="180" t="str">
        <f t="shared" si="13"/>
        <v/>
      </c>
      <c r="W119" s="181" t="str">
        <f t="shared" ca="1" si="3"/>
        <v/>
      </c>
      <c r="X119" s="181" t="str">
        <f t="shared" ca="1" si="4"/>
        <v>0</v>
      </c>
      <c r="Y119" s="181" t="str">
        <f t="shared" ca="1" si="5"/>
        <v/>
      </c>
      <c r="Z119" s="181" t="str">
        <f t="shared" ca="1" si="6"/>
        <v/>
      </c>
      <c r="AA119" s="181" t="str">
        <f t="shared" ca="1" si="7"/>
        <v/>
      </c>
      <c r="AB119" s="181" t="str">
        <f t="shared" ca="1" si="8"/>
        <v/>
      </c>
      <c r="AC119" s="181" t="str">
        <f t="shared" ca="1" si="9"/>
        <v/>
      </c>
      <c r="AD119" s="220"/>
      <c r="AE119" s="220"/>
      <c r="AF119" s="220"/>
      <c r="AG119" s="220"/>
      <c r="AH119" s="138" t="str">
        <f t="shared" ca="1" si="10"/>
        <v/>
      </c>
      <c r="AI119" s="211"/>
      <c r="AJ119" s="297"/>
      <c r="AK119" s="86"/>
      <c r="AL119" s="86"/>
      <c r="AM119" s="225"/>
      <c r="AN119" s="224"/>
      <c r="AO119" s="223"/>
      <c r="AP119" s="223"/>
      <c r="AQ119" s="225"/>
      <c r="AR119" s="224"/>
      <c r="AS119" s="223"/>
      <c r="AT119" s="223"/>
      <c r="AU119" s="225"/>
      <c r="AV119" s="333">
        <f>SUMIF('4.2.펀드 인력변경 이력'!A:A,D119,'4.2.펀드 인력변경 이력'!F:F)</f>
        <v>0</v>
      </c>
      <c r="AW119" s="225">
        <f>SUMIF('4.2.펀드 인력변경 이력'!A:A,D119,'4.2.펀드 인력변경 이력'!G:G)</f>
        <v>0</v>
      </c>
      <c r="AX119" s="334" t="str">
        <f t="shared" si="14"/>
        <v/>
      </c>
      <c r="AY119" s="48"/>
      <c r="AZ119" s="216"/>
      <c r="BA119" s="221"/>
      <c r="BB119" s="221"/>
      <c r="BC119" s="216"/>
      <c r="BD119" s="221"/>
      <c r="BE119" s="221"/>
      <c r="BF119" s="216"/>
      <c r="BG119" s="221"/>
      <c r="BH119" s="263"/>
      <c r="BI119" s="221"/>
      <c r="BJ119" s="263"/>
      <c r="BK119" s="221"/>
      <c r="BL119" s="263"/>
      <c r="BM119" s="221"/>
      <c r="BN119" s="221"/>
    </row>
    <row r="120" spans="1:66" ht="39.950000000000003" customHeight="1" x14ac:dyDescent="0.3">
      <c r="A120" s="298"/>
      <c r="B120" s="68"/>
      <c r="C120" s="241"/>
      <c r="D120" s="242"/>
      <c r="E120" s="222"/>
      <c r="F120" s="48"/>
      <c r="G120" s="43"/>
      <c r="H120" s="43"/>
      <c r="I120" s="43"/>
      <c r="J120" s="43"/>
      <c r="K120" s="43"/>
      <c r="L120" s="218"/>
      <c r="M120" s="218"/>
      <c r="N120" s="86"/>
      <c r="O120" s="223"/>
      <c r="P120" s="86"/>
      <c r="Q120" s="179" t="str">
        <f t="shared" si="0"/>
        <v/>
      </c>
      <c r="R120" s="219"/>
      <c r="S120" s="43"/>
      <c r="T120" s="43"/>
      <c r="U120" s="203" t="str">
        <f t="shared" ca="1" si="1"/>
        <v/>
      </c>
      <c r="V120" s="180" t="str">
        <f t="shared" si="13"/>
        <v/>
      </c>
      <c r="W120" s="181" t="str">
        <f t="shared" ca="1" si="3"/>
        <v/>
      </c>
      <c r="X120" s="181" t="str">
        <f t="shared" ca="1" si="4"/>
        <v>0</v>
      </c>
      <c r="Y120" s="181" t="str">
        <f t="shared" ca="1" si="5"/>
        <v/>
      </c>
      <c r="Z120" s="181" t="str">
        <f t="shared" ca="1" si="6"/>
        <v/>
      </c>
      <c r="AA120" s="181" t="str">
        <f t="shared" ca="1" si="7"/>
        <v/>
      </c>
      <c r="AB120" s="181" t="str">
        <f t="shared" ca="1" si="8"/>
        <v/>
      </c>
      <c r="AC120" s="181" t="str">
        <f t="shared" ca="1" si="9"/>
        <v/>
      </c>
      <c r="AD120" s="220"/>
      <c r="AE120" s="220"/>
      <c r="AF120" s="220"/>
      <c r="AG120" s="220"/>
      <c r="AH120" s="138" t="str">
        <f t="shared" ca="1" si="10"/>
        <v/>
      </c>
      <c r="AI120" s="211"/>
      <c r="AJ120" s="297"/>
      <c r="AK120" s="86"/>
      <c r="AL120" s="86"/>
      <c r="AM120" s="225"/>
      <c r="AN120" s="224"/>
      <c r="AO120" s="223"/>
      <c r="AP120" s="223"/>
      <c r="AQ120" s="225"/>
      <c r="AR120" s="224"/>
      <c r="AS120" s="223"/>
      <c r="AT120" s="223"/>
      <c r="AU120" s="225"/>
      <c r="AV120" s="333">
        <f>SUMIF('4.2.펀드 인력변경 이력'!A:A,D120,'4.2.펀드 인력변경 이력'!F:F)</f>
        <v>0</v>
      </c>
      <c r="AW120" s="225">
        <f>SUMIF('4.2.펀드 인력변경 이력'!A:A,D120,'4.2.펀드 인력변경 이력'!G:G)</f>
        <v>0</v>
      </c>
      <c r="AX120" s="334" t="str">
        <f t="shared" si="14"/>
        <v/>
      </c>
      <c r="AY120" s="48"/>
      <c r="AZ120" s="216"/>
      <c r="BA120" s="221"/>
      <c r="BB120" s="221"/>
      <c r="BC120" s="216"/>
      <c r="BD120" s="221"/>
      <c r="BE120" s="221"/>
      <c r="BF120" s="216"/>
      <c r="BG120" s="221"/>
      <c r="BH120" s="263"/>
      <c r="BI120" s="221"/>
      <c r="BJ120" s="263"/>
      <c r="BK120" s="221"/>
      <c r="BL120" s="263"/>
      <c r="BM120" s="221"/>
      <c r="BN120" s="221"/>
    </row>
    <row r="121" spans="1:66" ht="39.950000000000003" customHeight="1" x14ac:dyDescent="0.3">
      <c r="A121" s="298"/>
      <c r="B121" s="68"/>
      <c r="C121" s="241"/>
      <c r="D121" s="242"/>
      <c r="E121" s="222"/>
      <c r="F121" s="48"/>
      <c r="G121" s="43"/>
      <c r="H121" s="43"/>
      <c r="I121" s="43"/>
      <c r="J121" s="43"/>
      <c r="K121" s="43"/>
      <c r="L121" s="218"/>
      <c r="M121" s="218"/>
      <c r="N121" s="86"/>
      <c r="O121" s="223"/>
      <c r="P121" s="86"/>
      <c r="Q121" s="179" t="str">
        <f t="shared" si="0"/>
        <v/>
      </c>
      <c r="R121" s="219"/>
      <c r="S121" s="43"/>
      <c r="T121" s="43"/>
      <c r="U121" s="203" t="str">
        <f t="shared" ca="1" si="1"/>
        <v/>
      </c>
      <c r="V121" s="180" t="str">
        <f t="shared" si="13"/>
        <v/>
      </c>
      <c r="W121" s="181" t="str">
        <f t="shared" ca="1" si="3"/>
        <v/>
      </c>
      <c r="X121" s="181" t="str">
        <f t="shared" ca="1" si="4"/>
        <v>0</v>
      </c>
      <c r="Y121" s="181" t="str">
        <f t="shared" ca="1" si="5"/>
        <v/>
      </c>
      <c r="Z121" s="181" t="str">
        <f t="shared" ca="1" si="6"/>
        <v/>
      </c>
      <c r="AA121" s="181" t="str">
        <f t="shared" ca="1" si="7"/>
        <v/>
      </c>
      <c r="AB121" s="181" t="str">
        <f t="shared" ca="1" si="8"/>
        <v/>
      </c>
      <c r="AC121" s="181" t="str">
        <f t="shared" ca="1" si="9"/>
        <v/>
      </c>
      <c r="AD121" s="220"/>
      <c r="AE121" s="220"/>
      <c r="AF121" s="220"/>
      <c r="AG121" s="220"/>
      <c r="AH121" s="138" t="str">
        <f t="shared" ca="1" si="10"/>
        <v/>
      </c>
      <c r="AI121" s="211"/>
      <c r="AJ121" s="297"/>
      <c r="AK121" s="86"/>
      <c r="AL121" s="86"/>
      <c r="AM121" s="225"/>
      <c r="AN121" s="224"/>
      <c r="AO121" s="223"/>
      <c r="AP121" s="223"/>
      <c r="AQ121" s="225"/>
      <c r="AR121" s="224"/>
      <c r="AS121" s="223"/>
      <c r="AT121" s="223"/>
      <c r="AU121" s="225"/>
      <c r="AV121" s="333">
        <f>SUMIF('4.2.펀드 인력변경 이력'!A:A,D121,'4.2.펀드 인력변경 이력'!F:F)</f>
        <v>0</v>
      </c>
      <c r="AW121" s="225">
        <f>SUMIF('4.2.펀드 인력변경 이력'!A:A,D121,'4.2.펀드 인력변경 이력'!G:G)</f>
        <v>0</v>
      </c>
      <c r="AX121" s="334" t="str">
        <f t="shared" si="14"/>
        <v/>
      </c>
      <c r="AY121" s="48"/>
      <c r="AZ121" s="216"/>
      <c r="BA121" s="221"/>
      <c r="BB121" s="221"/>
      <c r="BC121" s="216"/>
      <c r="BD121" s="221"/>
      <c r="BE121" s="221"/>
      <c r="BF121" s="216"/>
      <c r="BG121" s="221"/>
      <c r="BH121" s="263"/>
      <c r="BI121" s="221"/>
      <c r="BJ121" s="263"/>
      <c r="BK121" s="221"/>
      <c r="BL121" s="263"/>
      <c r="BM121" s="221"/>
      <c r="BN121" s="221"/>
    </row>
    <row r="122" spans="1:66" ht="39.950000000000003" customHeight="1" x14ac:dyDescent="0.3">
      <c r="A122" s="298"/>
      <c r="B122" s="68"/>
      <c r="C122" s="241"/>
      <c r="D122" s="242"/>
      <c r="E122" s="222"/>
      <c r="F122" s="48"/>
      <c r="G122" s="43"/>
      <c r="H122" s="43"/>
      <c r="I122" s="43"/>
      <c r="J122" s="43"/>
      <c r="K122" s="43"/>
      <c r="L122" s="218"/>
      <c r="M122" s="218"/>
      <c r="N122" s="86"/>
      <c r="O122" s="223"/>
      <c r="P122" s="86"/>
      <c r="Q122" s="179" t="str">
        <f t="shared" si="0"/>
        <v/>
      </c>
      <c r="R122" s="219"/>
      <c r="S122" s="43"/>
      <c r="T122" s="43"/>
      <c r="U122" s="203" t="str">
        <f t="shared" ca="1" si="1"/>
        <v/>
      </c>
      <c r="V122" s="180" t="str">
        <f t="shared" si="13"/>
        <v/>
      </c>
      <c r="W122" s="181" t="str">
        <f t="shared" ca="1" si="3"/>
        <v/>
      </c>
      <c r="X122" s="181" t="str">
        <f t="shared" ca="1" si="4"/>
        <v>0</v>
      </c>
      <c r="Y122" s="181" t="str">
        <f t="shared" ca="1" si="5"/>
        <v/>
      </c>
      <c r="Z122" s="181" t="str">
        <f t="shared" ca="1" si="6"/>
        <v/>
      </c>
      <c r="AA122" s="181" t="str">
        <f t="shared" ca="1" si="7"/>
        <v/>
      </c>
      <c r="AB122" s="181" t="str">
        <f t="shared" ca="1" si="8"/>
        <v/>
      </c>
      <c r="AC122" s="181" t="str">
        <f t="shared" ca="1" si="9"/>
        <v/>
      </c>
      <c r="AD122" s="220"/>
      <c r="AE122" s="220"/>
      <c r="AF122" s="220"/>
      <c r="AG122" s="220"/>
      <c r="AH122" s="138" t="str">
        <f t="shared" ca="1" si="10"/>
        <v/>
      </c>
      <c r="AI122" s="211"/>
      <c r="AJ122" s="297"/>
      <c r="AK122" s="86"/>
      <c r="AL122" s="86"/>
      <c r="AM122" s="225"/>
      <c r="AN122" s="224"/>
      <c r="AO122" s="223"/>
      <c r="AP122" s="223"/>
      <c r="AQ122" s="225"/>
      <c r="AR122" s="224"/>
      <c r="AS122" s="223"/>
      <c r="AT122" s="223"/>
      <c r="AU122" s="225"/>
      <c r="AV122" s="333">
        <f>SUMIF('4.2.펀드 인력변경 이력'!A:A,D122,'4.2.펀드 인력변경 이력'!F:F)</f>
        <v>0</v>
      </c>
      <c r="AW122" s="225">
        <f>SUMIF('4.2.펀드 인력변경 이력'!A:A,D122,'4.2.펀드 인력변경 이력'!G:G)</f>
        <v>0</v>
      </c>
      <c r="AX122" s="334" t="str">
        <f t="shared" si="14"/>
        <v/>
      </c>
      <c r="AY122" s="48"/>
      <c r="AZ122" s="216"/>
      <c r="BA122" s="221"/>
      <c r="BB122" s="221"/>
      <c r="BC122" s="216"/>
      <c r="BD122" s="221"/>
      <c r="BE122" s="221"/>
      <c r="BF122" s="216"/>
      <c r="BG122" s="221"/>
      <c r="BH122" s="263"/>
      <c r="BI122" s="221"/>
      <c r="BJ122" s="263"/>
      <c r="BK122" s="221"/>
      <c r="BL122" s="263"/>
      <c r="BM122" s="221"/>
      <c r="BN122" s="221"/>
    </row>
    <row r="123" spans="1:66" ht="39.950000000000003" customHeight="1" x14ac:dyDescent="0.3">
      <c r="A123" s="298"/>
      <c r="B123" s="68"/>
      <c r="C123" s="241"/>
      <c r="D123" s="242"/>
      <c r="E123" s="222"/>
      <c r="F123" s="48"/>
      <c r="G123" s="43"/>
      <c r="H123" s="43"/>
      <c r="I123" s="43"/>
      <c r="J123" s="43"/>
      <c r="K123" s="43"/>
      <c r="L123" s="218"/>
      <c r="M123" s="218"/>
      <c r="N123" s="86"/>
      <c r="O123" s="223"/>
      <c r="P123" s="86"/>
      <c r="Q123" s="179" t="str">
        <f t="shared" si="0"/>
        <v/>
      </c>
      <c r="R123" s="219"/>
      <c r="S123" s="43"/>
      <c r="T123" s="43"/>
      <c r="U123" s="203" t="str">
        <f t="shared" ca="1" si="1"/>
        <v/>
      </c>
      <c r="V123" s="180" t="str">
        <f t="shared" si="13"/>
        <v/>
      </c>
      <c r="W123" s="181" t="str">
        <f t="shared" ca="1" si="3"/>
        <v/>
      </c>
      <c r="X123" s="181" t="str">
        <f t="shared" ca="1" si="4"/>
        <v>0</v>
      </c>
      <c r="Y123" s="181" t="str">
        <f t="shared" ca="1" si="5"/>
        <v/>
      </c>
      <c r="Z123" s="181" t="str">
        <f t="shared" ca="1" si="6"/>
        <v/>
      </c>
      <c r="AA123" s="181" t="str">
        <f t="shared" ca="1" si="7"/>
        <v/>
      </c>
      <c r="AB123" s="181" t="str">
        <f t="shared" ca="1" si="8"/>
        <v/>
      </c>
      <c r="AC123" s="181" t="str">
        <f t="shared" ca="1" si="9"/>
        <v/>
      </c>
      <c r="AD123" s="220"/>
      <c r="AE123" s="220"/>
      <c r="AF123" s="220"/>
      <c r="AG123" s="220"/>
      <c r="AH123" s="138" t="str">
        <f t="shared" ca="1" si="10"/>
        <v/>
      </c>
      <c r="AI123" s="211"/>
      <c r="AJ123" s="297"/>
      <c r="AK123" s="86"/>
      <c r="AL123" s="86"/>
      <c r="AM123" s="225"/>
      <c r="AN123" s="224"/>
      <c r="AO123" s="223"/>
      <c r="AP123" s="223"/>
      <c r="AQ123" s="225"/>
      <c r="AR123" s="224"/>
      <c r="AS123" s="223"/>
      <c r="AT123" s="223"/>
      <c r="AU123" s="225"/>
      <c r="AV123" s="333">
        <f>SUMIF('4.2.펀드 인력변경 이력'!A:A,D123,'4.2.펀드 인력변경 이력'!F:F)</f>
        <v>0</v>
      </c>
      <c r="AW123" s="225">
        <f>SUMIF('4.2.펀드 인력변경 이력'!A:A,D123,'4.2.펀드 인력변경 이력'!G:G)</f>
        <v>0</v>
      </c>
      <c r="AX123" s="334" t="str">
        <f t="shared" si="14"/>
        <v/>
      </c>
      <c r="AY123" s="48"/>
      <c r="AZ123" s="216"/>
      <c r="BA123" s="221"/>
      <c r="BB123" s="221"/>
      <c r="BC123" s="216"/>
      <c r="BD123" s="221"/>
      <c r="BE123" s="221"/>
      <c r="BF123" s="216"/>
      <c r="BG123" s="221"/>
      <c r="BH123" s="263"/>
      <c r="BI123" s="221"/>
      <c r="BJ123" s="263"/>
      <c r="BK123" s="221"/>
      <c r="BL123" s="263"/>
      <c r="BM123" s="221"/>
      <c r="BN123" s="221"/>
    </row>
    <row r="124" spans="1:66" ht="39.950000000000003" customHeight="1" x14ac:dyDescent="0.3">
      <c r="A124" s="298"/>
      <c r="B124" s="68"/>
      <c r="C124" s="241"/>
      <c r="D124" s="242"/>
      <c r="E124" s="222"/>
      <c r="F124" s="48"/>
      <c r="G124" s="43"/>
      <c r="H124" s="43"/>
      <c r="I124" s="43"/>
      <c r="J124" s="43"/>
      <c r="K124" s="43"/>
      <c r="L124" s="218"/>
      <c r="M124" s="218"/>
      <c r="N124" s="86"/>
      <c r="O124" s="223"/>
      <c r="P124" s="86"/>
      <c r="Q124" s="179" t="str">
        <f t="shared" si="0"/>
        <v/>
      </c>
      <c r="R124" s="219"/>
      <c r="S124" s="43"/>
      <c r="T124" s="43"/>
      <c r="U124" s="203" t="str">
        <f t="shared" ca="1" si="1"/>
        <v/>
      </c>
      <c r="V124" s="180" t="str">
        <f t="shared" si="13"/>
        <v/>
      </c>
      <c r="W124" s="181" t="str">
        <f t="shared" ca="1" si="3"/>
        <v/>
      </c>
      <c r="X124" s="181" t="str">
        <f t="shared" ca="1" si="4"/>
        <v>0</v>
      </c>
      <c r="Y124" s="181" t="str">
        <f t="shared" ca="1" si="5"/>
        <v/>
      </c>
      <c r="Z124" s="181" t="str">
        <f t="shared" ca="1" si="6"/>
        <v/>
      </c>
      <c r="AA124" s="181" t="str">
        <f t="shared" ca="1" si="7"/>
        <v/>
      </c>
      <c r="AB124" s="181" t="str">
        <f t="shared" ca="1" si="8"/>
        <v/>
      </c>
      <c r="AC124" s="181" t="str">
        <f t="shared" ca="1" si="9"/>
        <v/>
      </c>
      <c r="AD124" s="220"/>
      <c r="AE124" s="220"/>
      <c r="AF124" s="220"/>
      <c r="AG124" s="220"/>
      <c r="AH124" s="138" t="str">
        <f t="shared" ca="1" si="10"/>
        <v/>
      </c>
      <c r="AI124" s="211"/>
      <c r="AJ124" s="297"/>
      <c r="AK124" s="86"/>
      <c r="AL124" s="86"/>
      <c r="AM124" s="225"/>
      <c r="AN124" s="224"/>
      <c r="AO124" s="223"/>
      <c r="AP124" s="223"/>
      <c r="AQ124" s="225"/>
      <c r="AR124" s="224"/>
      <c r="AS124" s="223"/>
      <c r="AT124" s="223"/>
      <c r="AU124" s="225"/>
      <c r="AV124" s="333">
        <f>SUMIF('4.2.펀드 인력변경 이력'!A:A,D124,'4.2.펀드 인력변경 이력'!F:F)</f>
        <v>0</v>
      </c>
      <c r="AW124" s="225">
        <f>SUMIF('4.2.펀드 인력변경 이력'!A:A,D124,'4.2.펀드 인력변경 이력'!G:G)</f>
        <v>0</v>
      </c>
      <c r="AX124" s="334" t="str">
        <f t="shared" si="14"/>
        <v/>
      </c>
      <c r="AY124" s="48"/>
      <c r="AZ124" s="216"/>
      <c r="BA124" s="221"/>
      <c r="BB124" s="221"/>
      <c r="BC124" s="216"/>
      <c r="BD124" s="221"/>
      <c r="BE124" s="221"/>
      <c r="BF124" s="216"/>
      <c r="BG124" s="221"/>
      <c r="BH124" s="263"/>
      <c r="BI124" s="221"/>
      <c r="BJ124" s="263"/>
      <c r="BK124" s="221"/>
      <c r="BL124" s="263"/>
      <c r="BM124" s="221"/>
      <c r="BN124" s="221"/>
    </row>
    <row r="125" spans="1:66" ht="39.950000000000003" customHeight="1" x14ac:dyDescent="0.3">
      <c r="A125" s="298"/>
      <c r="B125" s="68"/>
      <c r="C125" s="241"/>
      <c r="D125" s="242"/>
      <c r="E125" s="222"/>
      <c r="F125" s="48"/>
      <c r="G125" s="43"/>
      <c r="H125" s="43"/>
      <c r="I125" s="43"/>
      <c r="J125" s="43"/>
      <c r="K125" s="43"/>
      <c r="L125" s="218"/>
      <c r="M125" s="218"/>
      <c r="N125" s="86"/>
      <c r="O125" s="223"/>
      <c r="P125" s="86"/>
      <c r="Q125" s="179" t="str">
        <f t="shared" si="0"/>
        <v/>
      </c>
      <c r="R125" s="219"/>
      <c r="S125" s="43"/>
      <c r="T125" s="43"/>
      <c r="U125" s="203" t="str">
        <f t="shared" ca="1" si="1"/>
        <v/>
      </c>
      <c r="V125" s="180" t="str">
        <f t="shared" si="13"/>
        <v/>
      </c>
      <c r="W125" s="181" t="str">
        <f t="shared" ca="1" si="3"/>
        <v/>
      </c>
      <c r="X125" s="181" t="str">
        <f t="shared" ca="1" si="4"/>
        <v>0</v>
      </c>
      <c r="Y125" s="181" t="str">
        <f t="shared" ca="1" si="5"/>
        <v/>
      </c>
      <c r="Z125" s="181" t="str">
        <f t="shared" ca="1" si="6"/>
        <v/>
      </c>
      <c r="AA125" s="181" t="str">
        <f t="shared" ca="1" si="7"/>
        <v/>
      </c>
      <c r="AB125" s="181" t="str">
        <f t="shared" ca="1" si="8"/>
        <v/>
      </c>
      <c r="AC125" s="181" t="str">
        <f t="shared" ca="1" si="9"/>
        <v/>
      </c>
      <c r="AD125" s="220"/>
      <c r="AE125" s="220"/>
      <c r="AF125" s="220"/>
      <c r="AG125" s="220"/>
      <c r="AH125" s="138" t="str">
        <f t="shared" ca="1" si="10"/>
        <v/>
      </c>
      <c r="AI125" s="211"/>
      <c r="AJ125" s="297"/>
      <c r="AK125" s="86"/>
      <c r="AL125" s="86"/>
      <c r="AM125" s="225"/>
      <c r="AN125" s="224"/>
      <c r="AO125" s="223"/>
      <c r="AP125" s="223"/>
      <c r="AQ125" s="225"/>
      <c r="AR125" s="224"/>
      <c r="AS125" s="223"/>
      <c r="AT125" s="223"/>
      <c r="AU125" s="225"/>
      <c r="AV125" s="333">
        <f>SUMIF('4.2.펀드 인력변경 이력'!A:A,D125,'4.2.펀드 인력변경 이력'!F:F)</f>
        <v>0</v>
      </c>
      <c r="AW125" s="225">
        <f>SUMIF('4.2.펀드 인력변경 이력'!A:A,D125,'4.2.펀드 인력변경 이력'!G:G)</f>
        <v>0</v>
      </c>
      <c r="AX125" s="334" t="str">
        <f t="shared" si="14"/>
        <v/>
      </c>
      <c r="AY125" s="48"/>
      <c r="AZ125" s="216"/>
      <c r="BA125" s="221"/>
      <c r="BB125" s="221"/>
      <c r="BC125" s="216"/>
      <c r="BD125" s="221"/>
      <c r="BE125" s="221"/>
      <c r="BF125" s="216"/>
      <c r="BG125" s="221"/>
      <c r="BH125" s="263"/>
      <c r="BI125" s="221"/>
      <c r="BJ125" s="263"/>
      <c r="BK125" s="221"/>
      <c r="BL125" s="263"/>
      <c r="BM125" s="221"/>
      <c r="BN125" s="221"/>
    </row>
    <row r="126" spans="1:66" ht="39.950000000000003" customHeight="1" x14ac:dyDescent="0.3">
      <c r="A126" s="298"/>
      <c r="B126" s="68"/>
      <c r="C126" s="241"/>
      <c r="D126" s="242"/>
      <c r="E126" s="222"/>
      <c r="F126" s="48"/>
      <c r="G126" s="43"/>
      <c r="H126" s="43"/>
      <c r="I126" s="43"/>
      <c r="J126" s="43"/>
      <c r="K126" s="43"/>
      <c r="L126" s="218"/>
      <c r="M126" s="218"/>
      <c r="N126" s="86"/>
      <c r="O126" s="223"/>
      <c r="P126" s="86"/>
      <c r="Q126" s="179" t="str">
        <f t="shared" si="0"/>
        <v/>
      </c>
      <c r="R126" s="219"/>
      <c r="S126" s="43"/>
      <c r="T126" s="43"/>
      <c r="U126" s="203" t="str">
        <f t="shared" ca="1" si="1"/>
        <v/>
      </c>
      <c r="V126" s="180" t="str">
        <f t="shared" si="13"/>
        <v/>
      </c>
      <c r="W126" s="181" t="str">
        <f t="shared" ca="1" si="3"/>
        <v/>
      </c>
      <c r="X126" s="181" t="str">
        <f t="shared" ca="1" si="4"/>
        <v>0</v>
      </c>
      <c r="Y126" s="181" t="str">
        <f t="shared" ca="1" si="5"/>
        <v/>
      </c>
      <c r="Z126" s="181" t="str">
        <f t="shared" ca="1" si="6"/>
        <v/>
      </c>
      <c r="AA126" s="181" t="str">
        <f t="shared" ca="1" si="7"/>
        <v/>
      </c>
      <c r="AB126" s="181" t="str">
        <f t="shared" ca="1" si="8"/>
        <v/>
      </c>
      <c r="AC126" s="181" t="str">
        <f t="shared" ca="1" si="9"/>
        <v/>
      </c>
      <c r="AD126" s="220"/>
      <c r="AE126" s="220"/>
      <c r="AF126" s="220"/>
      <c r="AG126" s="220"/>
      <c r="AH126" s="138" t="str">
        <f t="shared" ca="1" si="10"/>
        <v/>
      </c>
      <c r="AI126" s="211"/>
      <c r="AJ126" s="297"/>
      <c r="AK126" s="86"/>
      <c r="AL126" s="86"/>
      <c r="AM126" s="225"/>
      <c r="AN126" s="224"/>
      <c r="AO126" s="223"/>
      <c r="AP126" s="223"/>
      <c r="AQ126" s="225"/>
      <c r="AR126" s="224"/>
      <c r="AS126" s="223"/>
      <c r="AT126" s="223"/>
      <c r="AU126" s="225"/>
      <c r="AV126" s="333">
        <f>SUMIF('4.2.펀드 인력변경 이력'!A:A,D126,'4.2.펀드 인력변경 이력'!F:F)</f>
        <v>0</v>
      </c>
      <c r="AW126" s="225">
        <f>SUMIF('4.2.펀드 인력변경 이력'!A:A,D126,'4.2.펀드 인력변경 이력'!G:G)</f>
        <v>0</v>
      </c>
      <c r="AX126" s="334" t="str">
        <f t="shared" si="14"/>
        <v/>
      </c>
      <c r="AY126" s="48"/>
      <c r="AZ126" s="216"/>
      <c r="BA126" s="221"/>
      <c r="BB126" s="221"/>
      <c r="BC126" s="216"/>
      <c r="BD126" s="221"/>
      <c r="BE126" s="221"/>
      <c r="BF126" s="216"/>
      <c r="BG126" s="221"/>
      <c r="BH126" s="263"/>
      <c r="BI126" s="221"/>
      <c r="BJ126" s="263"/>
      <c r="BK126" s="221"/>
      <c r="BL126" s="263"/>
      <c r="BM126" s="221"/>
      <c r="BN126" s="221"/>
    </row>
    <row r="127" spans="1:66" ht="39.950000000000003" customHeight="1" x14ac:dyDescent="0.3">
      <c r="A127" s="298"/>
      <c r="B127" s="68"/>
      <c r="C127" s="241"/>
      <c r="D127" s="242"/>
      <c r="E127" s="222"/>
      <c r="F127" s="48"/>
      <c r="G127" s="43"/>
      <c r="H127" s="43"/>
      <c r="I127" s="43"/>
      <c r="J127" s="43"/>
      <c r="K127" s="43"/>
      <c r="L127" s="218"/>
      <c r="M127" s="218"/>
      <c r="N127" s="86"/>
      <c r="O127" s="223"/>
      <c r="P127" s="86"/>
      <c r="Q127" s="179" t="str">
        <f t="shared" si="0"/>
        <v/>
      </c>
      <c r="R127" s="219"/>
      <c r="S127" s="43"/>
      <c r="T127" s="43"/>
      <c r="U127" s="203" t="str">
        <f t="shared" ca="1" si="1"/>
        <v/>
      </c>
      <c r="V127" s="180" t="str">
        <f t="shared" si="13"/>
        <v/>
      </c>
      <c r="W127" s="181" t="str">
        <f t="shared" ca="1" si="3"/>
        <v/>
      </c>
      <c r="X127" s="181" t="str">
        <f t="shared" ca="1" si="4"/>
        <v>0</v>
      </c>
      <c r="Y127" s="181" t="str">
        <f t="shared" ca="1" si="5"/>
        <v/>
      </c>
      <c r="Z127" s="181" t="str">
        <f t="shared" ca="1" si="6"/>
        <v/>
      </c>
      <c r="AA127" s="181" t="str">
        <f t="shared" ca="1" si="7"/>
        <v/>
      </c>
      <c r="AB127" s="181" t="str">
        <f t="shared" ca="1" si="8"/>
        <v/>
      </c>
      <c r="AC127" s="181" t="str">
        <f t="shared" ca="1" si="9"/>
        <v/>
      </c>
      <c r="AD127" s="220"/>
      <c r="AE127" s="220"/>
      <c r="AF127" s="220"/>
      <c r="AG127" s="220"/>
      <c r="AH127" s="138" t="str">
        <f t="shared" ca="1" si="10"/>
        <v/>
      </c>
      <c r="AI127" s="211"/>
      <c r="AJ127" s="297"/>
      <c r="AK127" s="86"/>
      <c r="AL127" s="86"/>
      <c r="AM127" s="225"/>
      <c r="AN127" s="224"/>
      <c r="AO127" s="223"/>
      <c r="AP127" s="223"/>
      <c r="AQ127" s="225"/>
      <c r="AR127" s="224"/>
      <c r="AS127" s="223"/>
      <c r="AT127" s="223"/>
      <c r="AU127" s="225"/>
      <c r="AV127" s="333">
        <f>SUMIF('4.2.펀드 인력변경 이력'!A:A,D127,'4.2.펀드 인력변경 이력'!F:F)</f>
        <v>0</v>
      </c>
      <c r="AW127" s="225">
        <f>SUMIF('4.2.펀드 인력변경 이력'!A:A,D127,'4.2.펀드 인력변경 이력'!G:G)</f>
        <v>0</v>
      </c>
      <c r="AX127" s="334" t="str">
        <f t="shared" si="14"/>
        <v/>
      </c>
      <c r="AY127" s="48"/>
      <c r="AZ127" s="216"/>
      <c r="BA127" s="221"/>
      <c r="BB127" s="221"/>
      <c r="BC127" s="216"/>
      <c r="BD127" s="221"/>
      <c r="BE127" s="221"/>
      <c r="BF127" s="216"/>
      <c r="BG127" s="221"/>
      <c r="BH127" s="263"/>
      <c r="BI127" s="221"/>
      <c r="BJ127" s="263"/>
      <c r="BK127" s="221"/>
      <c r="BL127" s="263"/>
      <c r="BM127" s="221"/>
      <c r="BN127" s="221"/>
    </row>
    <row r="128" spans="1:66" ht="39.950000000000003" customHeight="1" x14ac:dyDescent="0.3">
      <c r="A128" s="298"/>
      <c r="B128" s="68"/>
      <c r="C128" s="241"/>
      <c r="D128" s="242"/>
      <c r="E128" s="222"/>
      <c r="F128" s="48"/>
      <c r="G128" s="43"/>
      <c r="H128" s="43"/>
      <c r="I128" s="43"/>
      <c r="J128" s="43"/>
      <c r="K128" s="43"/>
      <c r="L128" s="218"/>
      <c r="M128" s="218"/>
      <c r="N128" s="86"/>
      <c r="O128" s="223"/>
      <c r="P128" s="86"/>
      <c r="Q128" s="179" t="str">
        <f t="shared" si="0"/>
        <v/>
      </c>
      <c r="R128" s="219"/>
      <c r="S128" s="43"/>
      <c r="T128" s="43"/>
      <c r="U128" s="203" t="str">
        <f t="shared" ca="1" si="1"/>
        <v/>
      </c>
      <c r="V128" s="180" t="str">
        <f t="shared" si="13"/>
        <v/>
      </c>
      <c r="W128" s="181" t="str">
        <f t="shared" ca="1" si="3"/>
        <v/>
      </c>
      <c r="X128" s="181" t="str">
        <f t="shared" ca="1" si="4"/>
        <v>0</v>
      </c>
      <c r="Y128" s="181" t="str">
        <f t="shared" ca="1" si="5"/>
        <v/>
      </c>
      <c r="Z128" s="181" t="str">
        <f t="shared" ca="1" si="6"/>
        <v/>
      </c>
      <c r="AA128" s="181" t="str">
        <f t="shared" ca="1" si="7"/>
        <v/>
      </c>
      <c r="AB128" s="181" t="str">
        <f t="shared" ca="1" si="8"/>
        <v/>
      </c>
      <c r="AC128" s="181" t="str">
        <f t="shared" ca="1" si="9"/>
        <v/>
      </c>
      <c r="AD128" s="220"/>
      <c r="AE128" s="220"/>
      <c r="AF128" s="220"/>
      <c r="AG128" s="220"/>
      <c r="AH128" s="138" t="str">
        <f t="shared" ca="1" si="10"/>
        <v/>
      </c>
      <c r="AI128" s="211"/>
      <c r="AJ128" s="297"/>
      <c r="AK128" s="86"/>
      <c r="AL128" s="86"/>
      <c r="AM128" s="225"/>
      <c r="AN128" s="224"/>
      <c r="AO128" s="223"/>
      <c r="AP128" s="223"/>
      <c r="AQ128" s="225"/>
      <c r="AR128" s="224"/>
      <c r="AS128" s="223"/>
      <c r="AT128" s="223"/>
      <c r="AU128" s="225"/>
      <c r="AV128" s="333">
        <f>SUMIF('4.2.펀드 인력변경 이력'!A:A,D128,'4.2.펀드 인력변경 이력'!F:F)</f>
        <v>0</v>
      </c>
      <c r="AW128" s="225">
        <f>SUMIF('4.2.펀드 인력변경 이력'!A:A,D128,'4.2.펀드 인력변경 이력'!G:G)</f>
        <v>0</v>
      </c>
      <c r="AX128" s="334" t="str">
        <f t="shared" si="14"/>
        <v/>
      </c>
      <c r="AY128" s="48"/>
      <c r="AZ128" s="216"/>
      <c r="BA128" s="221"/>
      <c r="BB128" s="221"/>
      <c r="BC128" s="216"/>
      <c r="BD128" s="221"/>
      <c r="BE128" s="221"/>
      <c r="BF128" s="216"/>
      <c r="BG128" s="221"/>
      <c r="BH128" s="263"/>
      <c r="BI128" s="221"/>
      <c r="BJ128" s="263"/>
      <c r="BK128" s="221"/>
      <c r="BL128" s="263"/>
      <c r="BM128" s="221"/>
      <c r="BN128" s="221"/>
    </row>
    <row r="129" spans="1:66" ht="39.950000000000003" customHeight="1" x14ac:dyDescent="0.3">
      <c r="A129" s="298"/>
      <c r="B129" s="68"/>
      <c r="C129" s="241"/>
      <c r="D129" s="242"/>
      <c r="E129" s="222"/>
      <c r="F129" s="48"/>
      <c r="G129" s="43"/>
      <c r="H129" s="43"/>
      <c r="I129" s="43"/>
      <c r="J129" s="43"/>
      <c r="K129" s="43"/>
      <c r="L129" s="218"/>
      <c r="M129" s="218"/>
      <c r="N129" s="86"/>
      <c r="O129" s="223"/>
      <c r="P129" s="86"/>
      <c r="Q129" s="179" t="str">
        <f t="shared" si="0"/>
        <v/>
      </c>
      <c r="R129" s="219"/>
      <c r="S129" s="43"/>
      <c r="T129" s="43"/>
      <c r="U129" s="203" t="str">
        <f t="shared" ca="1" si="1"/>
        <v/>
      </c>
      <c r="V129" s="180" t="str">
        <f t="shared" si="13"/>
        <v/>
      </c>
      <c r="W129" s="181" t="str">
        <f t="shared" ca="1" si="3"/>
        <v/>
      </c>
      <c r="X129" s="181" t="str">
        <f t="shared" ca="1" si="4"/>
        <v>0</v>
      </c>
      <c r="Y129" s="181" t="str">
        <f t="shared" ca="1" si="5"/>
        <v/>
      </c>
      <c r="Z129" s="181" t="str">
        <f t="shared" ca="1" si="6"/>
        <v/>
      </c>
      <c r="AA129" s="181" t="str">
        <f t="shared" ca="1" si="7"/>
        <v/>
      </c>
      <c r="AB129" s="181" t="str">
        <f t="shared" ca="1" si="8"/>
        <v/>
      </c>
      <c r="AC129" s="181" t="str">
        <f t="shared" ca="1" si="9"/>
        <v/>
      </c>
      <c r="AD129" s="220"/>
      <c r="AE129" s="220"/>
      <c r="AF129" s="220"/>
      <c r="AG129" s="220"/>
      <c r="AH129" s="138" t="str">
        <f t="shared" ca="1" si="10"/>
        <v/>
      </c>
      <c r="AI129" s="211"/>
      <c r="AJ129" s="297"/>
      <c r="AK129" s="86"/>
      <c r="AL129" s="86"/>
      <c r="AM129" s="225"/>
      <c r="AN129" s="224"/>
      <c r="AO129" s="223"/>
      <c r="AP129" s="223"/>
      <c r="AQ129" s="225"/>
      <c r="AR129" s="224"/>
      <c r="AS129" s="223"/>
      <c r="AT129" s="223"/>
      <c r="AU129" s="225"/>
      <c r="AV129" s="333">
        <f>SUMIF('4.2.펀드 인력변경 이력'!A:A,D129,'4.2.펀드 인력변경 이력'!F:F)</f>
        <v>0</v>
      </c>
      <c r="AW129" s="225">
        <f>SUMIF('4.2.펀드 인력변경 이력'!A:A,D129,'4.2.펀드 인력변경 이력'!G:G)</f>
        <v>0</v>
      </c>
      <c r="AX129" s="334" t="str">
        <f t="shared" si="14"/>
        <v/>
      </c>
      <c r="AY129" s="48"/>
      <c r="AZ129" s="216"/>
      <c r="BA129" s="221"/>
      <c r="BB129" s="221"/>
      <c r="BC129" s="216"/>
      <c r="BD129" s="221"/>
      <c r="BE129" s="221"/>
      <c r="BF129" s="216"/>
      <c r="BG129" s="221"/>
      <c r="BH129" s="263"/>
      <c r="BI129" s="221"/>
      <c r="BJ129" s="263"/>
      <c r="BK129" s="221"/>
      <c r="BL129" s="263"/>
      <c r="BM129" s="221"/>
      <c r="BN129" s="221"/>
    </row>
    <row r="130" spans="1:66" ht="39.950000000000003" customHeight="1" x14ac:dyDescent="0.3">
      <c r="A130" s="298"/>
      <c r="B130" s="68"/>
      <c r="C130" s="241"/>
      <c r="D130" s="242"/>
      <c r="E130" s="222"/>
      <c r="F130" s="48"/>
      <c r="G130" s="43"/>
      <c r="H130" s="43"/>
      <c r="I130" s="43"/>
      <c r="J130" s="43"/>
      <c r="K130" s="43"/>
      <c r="L130" s="218"/>
      <c r="M130" s="218"/>
      <c r="N130" s="86"/>
      <c r="O130" s="223"/>
      <c r="P130" s="86"/>
      <c r="Q130" s="179" t="str">
        <f t="shared" si="0"/>
        <v/>
      </c>
      <c r="R130" s="219"/>
      <c r="S130" s="43"/>
      <c r="T130" s="43"/>
      <c r="U130" s="203" t="str">
        <f t="shared" ca="1" si="1"/>
        <v/>
      </c>
      <c r="V130" s="180" t="str">
        <f t="shared" si="13"/>
        <v/>
      </c>
      <c r="W130" s="181" t="str">
        <f t="shared" ca="1" si="3"/>
        <v/>
      </c>
      <c r="X130" s="181" t="str">
        <f t="shared" ca="1" si="4"/>
        <v>0</v>
      </c>
      <c r="Y130" s="181" t="str">
        <f t="shared" ca="1" si="5"/>
        <v/>
      </c>
      <c r="Z130" s="181" t="str">
        <f t="shared" ca="1" si="6"/>
        <v/>
      </c>
      <c r="AA130" s="181" t="str">
        <f t="shared" ca="1" si="7"/>
        <v/>
      </c>
      <c r="AB130" s="181" t="str">
        <f t="shared" ca="1" si="8"/>
        <v/>
      </c>
      <c r="AC130" s="181" t="str">
        <f t="shared" ca="1" si="9"/>
        <v/>
      </c>
      <c r="AD130" s="220"/>
      <c r="AE130" s="220"/>
      <c r="AF130" s="220"/>
      <c r="AG130" s="220"/>
      <c r="AH130" s="138" t="str">
        <f t="shared" ca="1" si="10"/>
        <v/>
      </c>
      <c r="AI130" s="211"/>
      <c r="AJ130" s="297"/>
      <c r="AK130" s="86"/>
      <c r="AL130" s="86"/>
      <c r="AM130" s="225"/>
      <c r="AN130" s="224"/>
      <c r="AO130" s="223"/>
      <c r="AP130" s="223"/>
      <c r="AQ130" s="225"/>
      <c r="AR130" s="224"/>
      <c r="AS130" s="223"/>
      <c r="AT130" s="223"/>
      <c r="AU130" s="225"/>
      <c r="AV130" s="333">
        <f>SUMIF('4.2.펀드 인력변경 이력'!A:A,D130,'4.2.펀드 인력변경 이력'!F:F)</f>
        <v>0</v>
      </c>
      <c r="AW130" s="225">
        <f>SUMIF('4.2.펀드 인력변경 이력'!A:A,D130,'4.2.펀드 인력변경 이력'!G:G)</f>
        <v>0</v>
      </c>
      <c r="AX130" s="334" t="str">
        <f t="shared" si="14"/>
        <v/>
      </c>
      <c r="AY130" s="48"/>
      <c r="AZ130" s="216"/>
      <c r="BA130" s="221"/>
      <c r="BB130" s="221"/>
      <c r="BC130" s="216"/>
      <c r="BD130" s="221"/>
      <c r="BE130" s="221"/>
      <c r="BF130" s="216"/>
      <c r="BG130" s="221"/>
      <c r="BH130" s="263"/>
      <c r="BI130" s="221"/>
      <c r="BJ130" s="263"/>
      <c r="BK130" s="221"/>
      <c r="BL130" s="263"/>
      <c r="BM130" s="221"/>
      <c r="BN130" s="221"/>
    </row>
    <row r="131" spans="1:66" ht="39.950000000000003" customHeight="1" x14ac:dyDescent="0.3">
      <c r="A131" s="298"/>
      <c r="B131" s="68"/>
      <c r="C131" s="241"/>
      <c r="D131" s="242"/>
      <c r="E131" s="222"/>
      <c r="F131" s="48"/>
      <c r="G131" s="43"/>
      <c r="H131" s="43"/>
      <c r="I131" s="43"/>
      <c r="J131" s="43"/>
      <c r="K131" s="43"/>
      <c r="L131" s="218"/>
      <c r="M131" s="218"/>
      <c r="N131" s="86"/>
      <c r="O131" s="223"/>
      <c r="P131" s="86"/>
      <c r="Q131" s="179" t="str">
        <f t="shared" si="0"/>
        <v/>
      </c>
      <c r="R131" s="219"/>
      <c r="S131" s="43"/>
      <c r="T131" s="43"/>
      <c r="U131" s="203" t="str">
        <f t="shared" ca="1" si="1"/>
        <v/>
      </c>
      <c r="V131" s="180" t="str">
        <f t="shared" si="13"/>
        <v/>
      </c>
      <c r="W131" s="181" t="str">
        <f t="shared" ca="1" si="3"/>
        <v/>
      </c>
      <c r="X131" s="181" t="str">
        <f t="shared" ca="1" si="4"/>
        <v>0</v>
      </c>
      <c r="Y131" s="181" t="str">
        <f t="shared" ca="1" si="5"/>
        <v/>
      </c>
      <c r="Z131" s="181" t="str">
        <f t="shared" ca="1" si="6"/>
        <v/>
      </c>
      <c r="AA131" s="181" t="str">
        <f t="shared" ca="1" si="7"/>
        <v/>
      </c>
      <c r="AB131" s="181" t="str">
        <f t="shared" ca="1" si="8"/>
        <v/>
      </c>
      <c r="AC131" s="181" t="str">
        <f t="shared" ca="1" si="9"/>
        <v/>
      </c>
      <c r="AD131" s="220"/>
      <c r="AE131" s="220"/>
      <c r="AF131" s="220"/>
      <c r="AG131" s="220"/>
      <c r="AH131" s="138" t="str">
        <f t="shared" ca="1" si="10"/>
        <v/>
      </c>
      <c r="AI131" s="211"/>
      <c r="AJ131" s="297"/>
      <c r="AK131" s="86"/>
      <c r="AL131" s="86"/>
      <c r="AM131" s="225"/>
      <c r="AN131" s="224"/>
      <c r="AO131" s="223"/>
      <c r="AP131" s="223"/>
      <c r="AQ131" s="225"/>
      <c r="AR131" s="224"/>
      <c r="AS131" s="223"/>
      <c r="AT131" s="223"/>
      <c r="AU131" s="225"/>
      <c r="AV131" s="333">
        <f>SUMIF('4.2.펀드 인력변경 이력'!A:A,D131,'4.2.펀드 인력변경 이력'!F:F)</f>
        <v>0</v>
      </c>
      <c r="AW131" s="225">
        <f>SUMIF('4.2.펀드 인력변경 이력'!A:A,D131,'4.2.펀드 인력변경 이력'!G:G)</f>
        <v>0</v>
      </c>
      <c r="AX131" s="334" t="str">
        <f t="shared" si="14"/>
        <v/>
      </c>
      <c r="AY131" s="48"/>
      <c r="AZ131" s="216"/>
      <c r="BA131" s="221"/>
      <c r="BB131" s="221"/>
      <c r="BC131" s="216"/>
      <c r="BD131" s="221"/>
      <c r="BE131" s="221"/>
      <c r="BF131" s="216"/>
      <c r="BG131" s="221"/>
      <c r="BH131" s="263"/>
      <c r="BI131" s="221"/>
      <c r="BJ131" s="263"/>
      <c r="BK131" s="221"/>
      <c r="BL131" s="263"/>
      <c r="BM131" s="221"/>
      <c r="BN131" s="221"/>
    </row>
    <row r="132" spans="1:66" ht="39.950000000000003" customHeight="1" x14ac:dyDescent="0.3">
      <c r="A132" s="298"/>
      <c r="B132" s="68"/>
      <c r="C132" s="241"/>
      <c r="D132" s="242"/>
      <c r="E132" s="222"/>
      <c r="F132" s="48"/>
      <c r="G132" s="43"/>
      <c r="H132" s="43"/>
      <c r="I132" s="43"/>
      <c r="J132" s="43"/>
      <c r="K132" s="43"/>
      <c r="L132" s="218"/>
      <c r="M132" s="218"/>
      <c r="N132" s="86"/>
      <c r="O132" s="223"/>
      <c r="P132" s="86"/>
      <c r="Q132" s="179" t="str">
        <f t="shared" si="0"/>
        <v/>
      </c>
      <c r="R132" s="219"/>
      <c r="S132" s="43"/>
      <c r="T132" s="43"/>
      <c r="U132" s="203" t="str">
        <f t="shared" ca="1" si="1"/>
        <v/>
      </c>
      <c r="V132" s="180" t="str">
        <f t="shared" si="13"/>
        <v/>
      </c>
      <c r="W132" s="181" t="str">
        <f t="shared" ca="1" si="3"/>
        <v/>
      </c>
      <c r="X132" s="181" t="str">
        <f t="shared" ca="1" si="4"/>
        <v>0</v>
      </c>
      <c r="Y132" s="181" t="str">
        <f t="shared" ca="1" si="5"/>
        <v/>
      </c>
      <c r="Z132" s="181" t="str">
        <f t="shared" ca="1" si="6"/>
        <v/>
      </c>
      <c r="AA132" s="181" t="str">
        <f t="shared" ca="1" si="7"/>
        <v/>
      </c>
      <c r="AB132" s="181" t="str">
        <f t="shared" ca="1" si="8"/>
        <v/>
      </c>
      <c r="AC132" s="181" t="str">
        <f t="shared" ca="1" si="9"/>
        <v/>
      </c>
      <c r="AD132" s="220"/>
      <c r="AE132" s="220"/>
      <c r="AF132" s="220"/>
      <c r="AG132" s="220"/>
      <c r="AH132" s="138" t="str">
        <f t="shared" ca="1" si="10"/>
        <v/>
      </c>
      <c r="AI132" s="211"/>
      <c r="AJ132" s="297"/>
      <c r="AK132" s="86"/>
      <c r="AL132" s="86"/>
      <c r="AM132" s="225"/>
      <c r="AN132" s="224"/>
      <c r="AO132" s="223"/>
      <c r="AP132" s="223"/>
      <c r="AQ132" s="225"/>
      <c r="AR132" s="224"/>
      <c r="AS132" s="223"/>
      <c r="AT132" s="223"/>
      <c r="AU132" s="225"/>
      <c r="AV132" s="333">
        <f>SUMIF('4.2.펀드 인력변경 이력'!A:A,D132,'4.2.펀드 인력변경 이력'!F:F)</f>
        <v>0</v>
      </c>
      <c r="AW132" s="225">
        <f>SUMIF('4.2.펀드 인력변경 이력'!A:A,D132,'4.2.펀드 인력변경 이력'!G:G)</f>
        <v>0</v>
      </c>
      <c r="AX132" s="334" t="str">
        <f t="shared" si="14"/>
        <v/>
      </c>
      <c r="AY132" s="48"/>
      <c r="AZ132" s="216"/>
      <c r="BA132" s="221"/>
      <c r="BB132" s="221"/>
      <c r="BC132" s="216"/>
      <c r="BD132" s="221"/>
      <c r="BE132" s="221"/>
      <c r="BF132" s="216"/>
      <c r="BG132" s="221"/>
      <c r="BH132" s="263"/>
      <c r="BI132" s="221"/>
      <c r="BJ132" s="263"/>
      <c r="BK132" s="221"/>
      <c r="BL132" s="263"/>
      <c r="BM132" s="221"/>
      <c r="BN132" s="221"/>
    </row>
    <row r="133" spans="1:66" ht="39.950000000000003" customHeight="1" x14ac:dyDescent="0.3">
      <c r="A133" s="298"/>
      <c r="B133" s="68"/>
      <c r="C133" s="241"/>
      <c r="D133" s="242"/>
      <c r="E133" s="222"/>
      <c r="F133" s="48"/>
      <c r="G133" s="43"/>
      <c r="H133" s="43"/>
      <c r="I133" s="43"/>
      <c r="J133" s="43"/>
      <c r="K133" s="43"/>
      <c r="L133" s="218"/>
      <c r="M133" s="218"/>
      <c r="N133" s="86"/>
      <c r="O133" s="223"/>
      <c r="P133" s="86"/>
      <c r="Q133" s="179" t="str">
        <f t="shared" si="0"/>
        <v/>
      </c>
      <c r="R133" s="219"/>
      <c r="S133" s="43"/>
      <c r="T133" s="43"/>
      <c r="U133" s="203" t="str">
        <f t="shared" ca="1" si="1"/>
        <v/>
      </c>
      <c r="V133" s="180" t="str">
        <f t="shared" si="13"/>
        <v/>
      </c>
      <c r="W133" s="181" t="str">
        <f t="shared" ca="1" si="3"/>
        <v/>
      </c>
      <c r="X133" s="181" t="str">
        <f t="shared" ca="1" si="4"/>
        <v>0</v>
      </c>
      <c r="Y133" s="181" t="str">
        <f t="shared" ca="1" si="5"/>
        <v/>
      </c>
      <c r="Z133" s="181" t="str">
        <f t="shared" ca="1" si="6"/>
        <v/>
      </c>
      <c r="AA133" s="181" t="str">
        <f t="shared" ca="1" si="7"/>
        <v/>
      </c>
      <c r="AB133" s="181" t="str">
        <f t="shared" ca="1" si="8"/>
        <v/>
      </c>
      <c r="AC133" s="181" t="str">
        <f t="shared" ca="1" si="9"/>
        <v/>
      </c>
      <c r="AD133" s="220"/>
      <c r="AE133" s="220"/>
      <c r="AF133" s="220"/>
      <c r="AG133" s="220"/>
      <c r="AH133" s="138" t="str">
        <f t="shared" ca="1" si="10"/>
        <v/>
      </c>
      <c r="AI133" s="211"/>
      <c r="AJ133" s="297"/>
      <c r="AK133" s="86"/>
      <c r="AL133" s="86"/>
      <c r="AM133" s="225"/>
      <c r="AN133" s="224"/>
      <c r="AO133" s="223"/>
      <c r="AP133" s="223"/>
      <c r="AQ133" s="225"/>
      <c r="AR133" s="224"/>
      <c r="AS133" s="223"/>
      <c r="AT133" s="223"/>
      <c r="AU133" s="225"/>
      <c r="AV133" s="333">
        <f>SUMIF('4.2.펀드 인력변경 이력'!A:A,D133,'4.2.펀드 인력변경 이력'!F:F)</f>
        <v>0</v>
      </c>
      <c r="AW133" s="225">
        <f>SUMIF('4.2.펀드 인력변경 이력'!A:A,D133,'4.2.펀드 인력변경 이력'!G:G)</f>
        <v>0</v>
      </c>
      <c r="AX133" s="334" t="str">
        <f t="shared" si="14"/>
        <v/>
      </c>
      <c r="AY133" s="48"/>
      <c r="AZ133" s="216"/>
      <c r="BA133" s="221"/>
      <c r="BB133" s="221"/>
      <c r="BC133" s="216"/>
      <c r="BD133" s="221"/>
      <c r="BE133" s="221"/>
      <c r="BF133" s="216"/>
      <c r="BG133" s="221"/>
      <c r="BH133" s="263"/>
      <c r="BI133" s="221"/>
      <c r="BJ133" s="263"/>
      <c r="BK133" s="221"/>
      <c r="BL133" s="263"/>
      <c r="BM133" s="221"/>
      <c r="BN133" s="221"/>
    </row>
    <row r="134" spans="1:66" ht="39.950000000000003" customHeight="1" x14ac:dyDescent="0.3">
      <c r="A134" s="298"/>
      <c r="B134" s="68"/>
      <c r="C134" s="241"/>
      <c r="D134" s="242"/>
      <c r="E134" s="222"/>
      <c r="F134" s="48"/>
      <c r="G134" s="43"/>
      <c r="H134" s="43"/>
      <c r="I134" s="43"/>
      <c r="J134" s="43"/>
      <c r="K134" s="43"/>
      <c r="L134" s="218"/>
      <c r="M134" s="218"/>
      <c r="N134" s="86"/>
      <c r="O134" s="223"/>
      <c r="P134" s="86"/>
      <c r="Q134" s="179" t="str">
        <f t="shared" si="0"/>
        <v/>
      </c>
      <c r="R134" s="219"/>
      <c r="S134" s="43"/>
      <c r="T134" s="43"/>
      <c r="U134" s="203" t="str">
        <f t="shared" ca="1" si="1"/>
        <v/>
      </c>
      <c r="V134" s="180" t="str">
        <f t="shared" si="13"/>
        <v/>
      </c>
      <c r="W134" s="181" t="str">
        <f t="shared" ca="1" si="3"/>
        <v/>
      </c>
      <c r="X134" s="181" t="str">
        <f t="shared" ca="1" si="4"/>
        <v>0</v>
      </c>
      <c r="Y134" s="181" t="str">
        <f t="shared" ca="1" si="5"/>
        <v/>
      </c>
      <c r="Z134" s="181" t="str">
        <f t="shared" ca="1" si="6"/>
        <v/>
      </c>
      <c r="AA134" s="181" t="str">
        <f t="shared" ca="1" si="7"/>
        <v/>
      </c>
      <c r="AB134" s="181" t="str">
        <f t="shared" ca="1" si="8"/>
        <v/>
      </c>
      <c r="AC134" s="181" t="str">
        <f t="shared" ca="1" si="9"/>
        <v/>
      </c>
      <c r="AD134" s="220"/>
      <c r="AE134" s="220"/>
      <c r="AF134" s="220"/>
      <c r="AG134" s="220"/>
      <c r="AH134" s="138" t="str">
        <f t="shared" ca="1" si="10"/>
        <v/>
      </c>
      <c r="AI134" s="211"/>
      <c r="AJ134" s="297"/>
      <c r="AK134" s="86"/>
      <c r="AL134" s="86"/>
      <c r="AM134" s="225"/>
      <c r="AN134" s="224"/>
      <c r="AO134" s="223"/>
      <c r="AP134" s="223"/>
      <c r="AQ134" s="225"/>
      <c r="AR134" s="224"/>
      <c r="AS134" s="223"/>
      <c r="AT134" s="223"/>
      <c r="AU134" s="225"/>
      <c r="AV134" s="333">
        <f>SUMIF('4.2.펀드 인력변경 이력'!A:A,D134,'4.2.펀드 인력변경 이력'!F:F)</f>
        <v>0</v>
      </c>
      <c r="AW134" s="225">
        <f>SUMIF('4.2.펀드 인력변경 이력'!A:A,D134,'4.2.펀드 인력변경 이력'!G:G)</f>
        <v>0</v>
      </c>
      <c r="AX134" s="334" t="str">
        <f t="shared" si="14"/>
        <v/>
      </c>
      <c r="AY134" s="48"/>
      <c r="AZ134" s="216"/>
      <c r="BA134" s="221"/>
      <c r="BB134" s="221"/>
      <c r="BC134" s="216"/>
      <c r="BD134" s="221"/>
      <c r="BE134" s="221"/>
      <c r="BF134" s="216"/>
      <c r="BG134" s="221"/>
      <c r="BH134" s="263"/>
      <c r="BI134" s="221"/>
      <c r="BJ134" s="263"/>
      <c r="BK134" s="221"/>
      <c r="BL134" s="263"/>
      <c r="BM134" s="221"/>
      <c r="BN134" s="221"/>
    </row>
    <row r="135" spans="1:66" ht="39.950000000000003" customHeight="1" x14ac:dyDescent="0.3">
      <c r="A135" s="298"/>
      <c r="B135" s="68"/>
      <c r="C135" s="241"/>
      <c r="D135" s="242"/>
      <c r="E135" s="222"/>
      <c r="F135" s="48"/>
      <c r="G135" s="43"/>
      <c r="H135" s="43"/>
      <c r="I135" s="43"/>
      <c r="J135" s="43"/>
      <c r="K135" s="43"/>
      <c r="L135" s="218"/>
      <c r="M135" s="218"/>
      <c r="N135" s="86"/>
      <c r="O135" s="223"/>
      <c r="P135" s="86"/>
      <c r="Q135" s="179" t="str">
        <f t="shared" si="0"/>
        <v/>
      </c>
      <c r="R135" s="219"/>
      <c r="S135" s="43"/>
      <c r="T135" s="43"/>
      <c r="U135" s="203" t="str">
        <f t="shared" ca="1" si="1"/>
        <v/>
      </c>
      <c r="V135" s="180" t="str">
        <f t="shared" si="13"/>
        <v/>
      </c>
      <c r="W135" s="181" t="str">
        <f t="shared" ca="1" si="3"/>
        <v/>
      </c>
      <c r="X135" s="181" t="str">
        <f t="shared" ca="1" si="4"/>
        <v>0</v>
      </c>
      <c r="Y135" s="181" t="str">
        <f t="shared" ca="1" si="5"/>
        <v/>
      </c>
      <c r="Z135" s="181" t="str">
        <f t="shared" ca="1" si="6"/>
        <v/>
      </c>
      <c r="AA135" s="181" t="str">
        <f t="shared" ca="1" si="7"/>
        <v/>
      </c>
      <c r="AB135" s="181" t="str">
        <f t="shared" ca="1" si="8"/>
        <v/>
      </c>
      <c r="AC135" s="181" t="str">
        <f t="shared" ca="1" si="9"/>
        <v/>
      </c>
      <c r="AD135" s="220"/>
      <c r="AE135" s="220"/>
      <c r="AF135" s="220"/>
      <c r="AG135" s="220"/>
      <c r="AH135" s="138" t="str">
        <f t="shared" ca="1" si="10"/>
        <v/>
      </c>
      <c r="AI135" s="211"/>
      <c r="AJ135" s="297"/>
      <c r="AK135" s="86"/>
      <c r="AL135" s="86"/>
      <c r="AM135" s="225"/>
      <c r="AN135" s="224"/>
      <c r="AO135" s="223"/>
      <c r="AP135" s="223"/>
      <c r="AQ135" s="225"/>
      <c r="AR135" s="224"/>
      <c r="AS135" s="223"/>
      <c r="AT135" s="223"/>
      <c r="AU135" s="225"/>
      <c r="AV135" s="333">
        <f>SUMIF('4.2.펀드 인력변경 이력'!A:A,D135,'4.2.펀드 인력변경 이력'!F:F)</f>
        <v>0</v>
      </c>
      <c r="AW135" s="225">
        <f>SUMIF('4.2.펀드 인력변경 이력'!A:A,D135,'4.2.펀드 인력변경 이력'!G:G)</f>
        <v>0</v>
      </c>
      <c r="AX135" s="334" t="str">
        <f t="shared" si="14"/>
        <v/>
      </c>
      <c r="AY135" s="48"/>
      <c r="AZ135" s="216"/>
      <c r="BA135" s="221"/>
      <c r="BB135" s="221"/>
      <c r="BC135" s="216"/>
      <c r="BD135" s="221"/>
      <c r="BE135" s="221"/>
      <c r="BF135" s="216"/>
      <c r="BG135" s="221"/>
      <c r="BH135" s="263"/>
      <c r="BI135" s="221"/>
      <c r="BJ135" s="263"/>
      <c r="BK135" s="221"/>
      <c r="BL135" s="263"/>
      <c r="BM135" s="221"/>
      <c r="BN135" s="221"/>
    </row>
    <row r="136" spans="1:66" ht="39.950000000000003" customHeight="1" x14ac:dyDescent="0.3">
      <c r="A136" s="298"/>
      <c r="B136" s="68"/>
      <c r="C136" s="241"/>
      <c r="D136" s="242"/>
      <c r="E136" s="222"/>
      <c r="F136" s="48"/>
      <c r="G136" s="43"/>
      <c r="H136" s="43"/>
      <c r="I136" s="43"/>
      <c r="J136" s="43"/>
      <c r="K136" s="43"/>
      <c r="L136" s="218"/>
      <c r="M136" s="218"/>
      <c r="N136" s="86"/>
      <c r="O136" s="223"/>
      <c r="P136" s="86"/>
      <c r="Q136" s="179" t="str">
        <f t="shared" si="0"/>
        <v/>
      </c>
      <c r="R136" s="219"/>
      <c r="S136" s="43"/>
      <c r="T136" s="43"/>
      <c r="U136" s="203" t="str">
        <f t="shared" ca="1" si="1"/>
        <v/>
      </c>
      <c r="V136" s="180" t="str">
        <f t="shared" si="13"/>
        <v/>
      </c>
      <c r="W136" s="181" t="str">
        <f t="shared" ca="1" si="3"/>
        <v/>
      </c>
      <c r="X136" s="181" t="str">
        <f t="shared" ca="1" si="4"/>
        <v>0</v>
      </c>
      <c r="Y136" s="181" t="str">
        <f t="shared" ca="1" si="5"/>
        <v/>
      </c>
      <c r="Z136" s="181" t="str">
        <f t="shared" ca="1" si="6"/>
        <v/>
      </c>
      <c r="AA136" s="181" t="str">
        <f t="shared" ca="1" si="7"/>
        <v/>
      </c>
      <c r="AB136" s="181" t="str">
        <f t="shared" ca="1" si="8"/>
        <v/>
      </c>
      <c r="AC136" s="181" t="str">
        <f t="shared" ca="1" si="9"/>
        <v/>
      </c>
      <c r="AD136" s="220"/>
      <c r="AE136" s="220"/>
      <c r="AF136" s="220"/>
      <c r="AG136" s="220"/>
      <c r="AH136" s="138" t="str">
        <f t="shared" ca="1" si="10"/>
        <v/>
      </c>
      <c r="AI136" s="211"/>
      <c r="AJ136" s="297"/>
      <c r="AK136" s="86"/>
      <c r="AL136" s="86"/>
      <c r="AM136" s="225"/>
      <c r="AN136" s="224"/>
      <c r="AO136" s="223"/>
      <c r="AP136" s="223"/>
      <c r="AQ136" s="225"/>
      <c r="AR136" s="224"/>
      <c r="AS136" s="223"/>
      <c r="AT136" s="223"/>
      <c r="AU136" s="225"/>
      <c r="AV136" s="333">
        <f>SUMIF('4.2.펀드 인력변경 이력'!A:A,D136,'4.2.펀드 인력변경 이력'!F:F)</f>
        <v>0</v>
      </c>
      <c r="AW136" s="225">
        <f>SUMIF('4.2.펀드 인력변경 이력'!A:A,D136,'4.2.펀드 인력변경 이력'!G:G)</f>
        <v>0</v>
      </c>
      <c r="AX136" s="334" t="str">
        <f t="shared" si="14"/>
        <v/>
      </c>
      <c r="AY136" s="48"/>
      <c r="AZ136" s="216"/>
      <c r="BA136" s="221"/>
      <c r="BB136" s="221"/>
      <c r="BC136" s="216"/>
      <c r="BD136" s="221"/>
      <c r="BE136" s="221"/>
      <c r="BF136" s="216"/>
      <c r="BG136" s="221"/>
      <c r="BH136" s="263"/>
      <c r="BI136" s="221"/>
      <c r="BJ136" s="263"/>
      <c r="BK136" s="221"/>
      <c r="BL136" s="263"/>
      <c r="BM136" s="221"/>
      <c r="BN136" s="221"/>
    </row>
    <row r="137" spans="1:66" ht="39.950000000000003" customHeight="1" x14ac:dyDescent="0.3">
      <c r="A137" s="298"/>
      <c r="B137" s="68"/>
      <c r="C137" s="241"/>
      <c r="D137" s="242"/>
      <c r="E137" s="222"/>
      <c r="F137" s="48"/>
      <c r="G137" s="43"/>
      <c r="H137" s="43"/>
      <c r="I137" s="43"/>
      <c r="J137" s="43"/>
      <c r="K137" s="43"/>
      <c r="L137" s="218"/>
      <c r="M137" s="218"/>
      <c r="N137" s="86"/>
      <c r="O137" s="223"/>
      <c r="P137" s="86"/>
      <c r="Q137" s="179" t="str">
        <f t="shared" si="0"/>
        <v/>
      </c>
      <c r="R137" s="219"/>
      <c r="S137" s="43"/>
      <c r="T137" s="43"/>
      <c r="U137" s="203" t="str">
        <f t="shared" ca="1" si="1"/>
        <v/>
      </c>
      <c r="V137" s="180" t="str">
        <f t="shared" si="13"/>
        <v/>
      </c>
      <c r="W137" s="181" t="str">
        <f t="shared" ca="1" si="3"/>
        <v/>
      </c>
      <c r="X137" s="181" t="str">
        <f t="shared" ca="1" si="4"/>
        <v>0</v>
      </c>
      <c r="Y137" s="181" t="str">
        <f t="shared" ca="1" si="5"/>
        <v/>
      </c>
      <c r="Z137" s="181" t="str">
        <f t="shared" ca="1" si="6"/>
        <v/>
      </c>
      <c r="AA137" s="181" t="str">
        <f t="shared" ca="1" si="7"/>
        <v/>
      </c>
      <c r="AB137" s="181" t="str">
        <f t="shared" ca="1" si="8"/>
        <v/>
      </c>
      <c r="AC137" s="181" t="str">
        <f t="shared" ca="1" si="9"/>
        <v/>
      </c>
      <c r="AD137" s="220"/>
      <c r="AE137" s="220"/>
      <c r="AF137" s="220"/>
      <c r="AG137" s="220"/>
      <c r="AH137" s="138" t="str">
        <f t="shared" ca="1" si="10"/>
        <v/>
      </c>
      <c r="AI137" s="211"/>
      <c r="AJ137" s="297"/>
      <c r="AK137" s="86"/>
      <c r="AL137" s="86"/>
      <c r="AM137" s="225"/>
      <c r="AN137" s="224"/>
      <c r="AO137" s="223"/>
      <c r="AP137" s="223"/>
      <c r="AQ137" s="225"/>
      <c r="AR137" s="224"/>
      <c r="AS137" s="223"/>
      <c r="AT137" s="223"/>
      <c r="AU137" s="225"/>
      <c r="AV137" s="333">
        <f>SUMIF('4.2.펀드 인력변경 이력'!A:A,D137,'4.2.펀드 인력변경 이력'!F:F)</f>
        <v>0</v>
      </c>
      <c r="AW137" s="225">
        <f>SUMIF('4.2.펀드 인력변경 이력'!A:A,D137,'4.2.펀드 인력변경 이력'!G:G)</f>
        <v>0</v>
      </c>
      <c r="AX137" s="334" t="str">
        <f t="shared" si="14"/>
        <v/>
      </c>
      <c r="AY137" s="48"/>
      <c r="AZ137" s="216"/>
      <c r="BA137" s="221"/>
      <c r="BB137" s="221"/>
      <c r="BC137" s="216"/>
      <c r="BD137" s="221"/>
      <c r="BE137" s="221"/>
      <c r="BF137" s="216"/>
      <c r="BG137" s="221"/>
      <c r="BH137" s="263"/>
      <c r="BI137" s="221"/>
      <c r="BJ137" s="263"/>
      <c r="BK137" s="221"/>
      <c r="BL137" s="263"/>
      <c r="BM137" s="221"/>
      <c r="BN137" s="221"/>
    </row>
    <row r="138" spans="1:66" ht="39.950000000000003" customHeight="1" x14ac:dyDescent="0.3">
      <c r="A138" s="298"/>
      <c r="B138" s="68"/>
      <c r="C138" s="241"/>
      <c r="D138" s="242"/>
      <c r="E138" s="222"/>
      <c r="F138" s="48"/>
      <c r="G138" s="43"/>
      <c r="H138" s="43"/>
      <c r="I138" s="43"/>
      <c r="J138" s="43"/>
      <c r="K138" s="43"/>
      <c r="L138" s="218"/>
      <c r="M138" s="218"/>
      <c r="N138" s="86"/>
      <c r="O138" s="223"/>
      <c r="P138" s="86"/>
      <c r="Q138" s="179" t="str">
        <f t="shared" si="0"/>
        <v/>
      </c>
      <c r="R138" s="219"/>
      <c r="S138" s="43"/>
      <c r="T138" s="43"/>
      <c r="U138" s="203" t="str">
        <f t="shared" ca="1" si="1"/>
        <v/>
      </c>
      <c r="V138" s="180" t="str">
        <f t="shared" si="13"/>
        <v/>
      </c>
      <c r="W138" s="181" t="str">
        <f t="shared" ca="1" si="3"/>
        <v/>
      </c>
      <c r="X138" s="181" t="str">
        <f t="shared" ca="1" si="4"/>
        <v>0</v>
      </c>
      <c r="Y138" s="181" t="str">
        <f t="shared" ca="1" si="5"/>
        <v/>
      </c>
      <c r="Z138" s="181" t="str">
        <f t="shared" ca="1" si="6"/>
        <v/>
      </c>
      <c r="AA138" s="181" t="str">
        <f t="shared" ca="1" si="7"/>
        <v/>
      </c>
      <c r="AB138" s="181" t="str">
        <f t="shared" ca="1" si="8"/>
        <v/>
      </c>
      <c r="AC138" s="181" t="str">
        <f t="shared" ca="1" si="9"/>
        <v/>
      </c>
      <c r="AD138" s="220"/>
      <c r="AE138" s="220"/>
      <c r="AF138" s="220"/>
      <c r="AG138" s="220"/>
      <c r="AH138" s="138" t="str">
        <f t="shared" ca="1" si="10"/>
        <v/>
      </c>
      <c r="AI138" s="211"/>
      <c r="AJ138" s="297"/>
      <c r="AK138" s="86"/>
      <c r="AL138" s="86"/>
      <c r="AM138" s="225"/>
      <c r="AN138" s="224"/>
      <c r="AO138" s="223"/>
      <c r="AP138" s="223"/>
      <c r="AQ138" s="225"/>
      <c r="AR138" s="224"/>
      <c r="AS138" s="223"/>
      <c r="AT138" s="223"/>
      <c r="AU138" s="225"/>
      <c r="AV138" s="333">
        <f>SUMIF('4.2.펀드 인력변경 이력'!A:A,D138,'4.2.펀드 인력변경 이력'!F:F)</f>
        <v>0</v>
      </c>
      <c r="AW138" s="225">
        <f>SUMIF('4.2.펀드 인력변경 이력'!A:A,D138,'4.2.펀드 인력변경 이력'!G:G)</f>
        <v>0</v>
      </c>
      <c r="AX138" s="334" t="str">
        <f t="shared" si="14"/>
        <v/>
      </c>
      <c r="AY138" s="48"/>
      <c r="AZ138" s="216"/>
      <c r="BA138" s="221"/>
      <c r="BB138" s="221"/>
      <c r="BC138" s="216"/>
      <c r="BD138" s="221"/>
      <c r="BE138" s="221"/>
      <c r="BF138" s="216"/>
      <c r="BG138" s="221"/>
      <c r="BH138" s="263"/>
      <c r="BI138" s="221"/>
      <c r="BJ138" s="263"/>
      <c r="BK138" s="221"/>
      <c r="BL138" s="263"/>
      <c r="BM138" s="221"/>
      <c r="BN138" s="221"/>
    </row>
    <row r="139" spans="1:66" ht="39.950000000000003" customHeight="1" x14ac:dyDescent="0.3">
      <c r="A139" s="298"/>
      <c r="B139" s="68"/>
      <c r="C139" s="241"/>
      <c r="D139" s="242"/>
      <c r="E139" s="222"/>
      <c r="F139" s="48"/>
      <c r="G139" s="43"/>
      <c r="H139" s="43"/>
      <c r="I139" s="43"/>
      <c r="J139" s="43"/>
      <c r="K139" s="43"/>
      <c r="L139" s="218"/>
      <c r="M139" s="218"/>
      <c r="N139" s="86"/>
      <c r="O139" s="223"/>
      <c r="P139" s="86"/>
      <c r="Q139" s="179" t="str">
        <f t="shared" si="0"/>
        <v/>
      </c>
      <c r="R139" s="219"/>
      <c r="S139" s="43"/>
      <c r="T139" s="43"/>
      <c r="U139" s="203" t="str">
        <f t="shared" ca="1" si="1"/>
        <v/>
      </c>
      <c r="V139" s="180" t="str">
        <f t="shared" si="13"/>
        <v/>
      </c>
      <c r="W139" s="181" t="str">
        <f t="shared" ca="1" si="3"/>
        <v/>
      </c>
      <c r="X139" s="181" t="str">
        <f t="shared" ca="1" si="4"/>
        <v>0</v>
      </c>
      <c r="Y139" s="181" t="str">
        <f t="shared" ca="1" si="5"/>
        <v/>
      </c>
      <c r="Z139" s="181" t="str">
        <f t="shared" ca="1" si="6"/>
        <v/>
      </c>
      <c r="AA139" s="181" t="str">
        <f t="shared" ca="1" si="7"/>
        <v/>
      </c>
      <c r="AB139" s="181" t="str">
        <f t="shared" ca="1" si="8"/>
        <v/>
      </c>
      <c r="AC139" s="181" t="str">
        <f t="shared" ca="1" si="9"/>
        <v/>
      </c>
      <c r="AD139" s="220"/>
      <c r="AE139" s="220"/>
      <c r="AF139" s="220"/>
      <c r="AG139" s="220"/>
      <c r="AH139" s="138" t="str">
        <f t="shared" ca="1" si="10"/>
        <v/>
      </c>
      <c r="AI139" s="211"/>
      <c r="AJ139" s="297"/>
      <c r="AK139" s="86"/>
      <c r="AL139" s="86"/>
      <c r="AM139" s="225"/>
      <c r="AN139" s="224"/>
      <c r="AO139" s="223"/>
      <c r="AP139" s="223"/>
      <c r="AQ139" s="225"/>
      <c r="AR139" s="224"/>
      <c r="AS139" s="223"/>
      <c r="AT139" s="223"/>
      <c r="AU139" s="225"/>
      <c r="AV139" s="333">
        <f>SUMIF('4.2.펀드 인력변경 이력'!A:A,D139,'4.2.펀드 인력변경 이력'!F:F)</f>
        <v>0</v>
      </c>
      <c r="AW139" s="225">
        <f>SUMIF('4.2.펀드 인력변경 이력'!A:A,D139,'4.2.펀드 인력변경 이력'!G:G)</f>
        <v>0</v>
      </c>
      <c r="AX139" s="334" t="str">
        <f t="shared" si="14"/>
        <v/>
      </c>
      <c r="AY139" s="48"/>
      <c r="AZ139" s="216"/>
      <c r="BA139" s="221"/>
      <c r="BB139" s="221"/>
      <c r="BC139" s="216"/>
      <c r="BD139" s="221"/>
      <c r="BE139" s="221"/>
      <c r="BF139" s="216"/>
      <c r="BG139" s="221"/>
      <c r="BH139" s="263"/>
      <c r="BI139" s="221"/>
      <c r="BJ139" s="263"/>
      <c r="BK139" s="221"/>
      <c r="BL139" s="263"/>
      <c r="BM139" s="221"/>
      <c r="BN139" s="221"/>
    </row>
    <row r="140" spans="1:66" ht="39.950000000000003" customHeight="1" x14ac:dyDescent="0.3">
      <c r="A140" s="298"/>
      <c r="B140" s="68"/>
      <c r="C140" s="241"/>
      <c r="D140" s="242"/>
      <c r="E140" s="222"/>
      <c r="F140" s="48"/>
      <c r="G140" s="43"/>
      <c r="H140" s="43"/>
      <c r="I140" s="43"/>
      <c r="J140" s="43"/>
      <c r="K140" s="43"/>
      <c r="L140" s="218"/>
      <c r="M140" s="218"/>
      <c r="N140" s="86"/>
      <c r="O140" s="223"/>
      <c r="P140" s="86"/>
      <c r="Q140" s="179" t="str">
        <f t="shared" si="0"/>
        <v/>
      </c>
      <c r="R140" s="219"/>
      <c r="S140" s="43"/>
      <c r="T140" s="43"/>
      <c r="U140" s="203" t="str">
        <f t="shared" ca="1" si="1"/>
        <v/>
      </c>
      <c r="V140" s="180" t="str">
        <f t="shared" ref="V140:V200" si="15">IF( ISBLANK($D140), "", IF(ISNUMBER(M140), (AA140+AB140+AC140+AF140-AG140)/M140, "N/A")  )</f>
        <v/>
      </c>
      <c r="W140" s="181" t="str">
        <f t="shared" ca="1" si="3"/>
        <v/>
      </c>
      <c r="X140" s="181" t="str">
        <f t="shared" ca="1" si="4"/>
        <v>0</v>
      </c>
      <c r="Y140" s="181" t="str">
        <f t="shared" ca="1" si="5"/>
        <v/>
      </c>
      <c r="Z140" s="181" t="str">
        <f t="shared" ca="1" si="6"/>
        <v/>
      </c>
      <c r="AA140" s="181" t="str">
        <f t="shared" ca="1" si="7"/>
        <v/>
      </c>
      <c r="AB140" s="181" t="str">
        <f t="shared" ca="1" si="8"/>
        <v/>
      </c>
      <c r="AC140" s="181" t="str">
        <f t="shared" ca="1" si="9"/>
        <v/>
      </c>
      <c r="AD140" s="220"/>
      <c r="AE140" s="220"/>
      <c r="AF140" s="220"/>
      <c r="AG140" s="220"/>
      <c r="AH140" s="138" t="str">
        <f t="shared" ca="1" si="10"/>
        <v/>
      </c>
      <c r="AI140" s="211"/>
      <c r="AJ140" s="297"/>
      <c r="AK140" s="86"/>
      <c r="AL140" s="86"/>
      <c r="AM140" s="225"/>
      <c r="AN140" s="224"/>
      <c r="AO140" s="223"/>
      <c r="AP140" s="223"/>
      <c r="AQ140" s="225"/>
      <c r="AR140" s="224"/>
      <c r="AS140" s="223"/>
      <c r="AT140" s="223"/>
      <c r="AU140" s="225"/>
      <c r="AV140" s="333">
        <f>SUMIF('4.2.펀드 인력변경 이력'!A:A,D140,'4.2.펀드 인력변경 이력'!F:F)</f>
        <v>0</v>
      </c>
      <c r="AW140" s="225">
        <f>SUMIF('4.2.펀드 인력변경 이력'!A:A,D140,'4.2.펀드 인력변경 이력'!G:G)</f>
        <v>0</v>
      </c>
      <c r="AX140" s="334" t="str">
        <f t="shared" ref="AX140:AX200" si="16">IF(D140="","",IF(AW140=0,3,IF(AV140/AW140&gt;3,3,AV140/AW140)))</f>
        <v/>
      </c>
      <c r="AY140" s="48"/>
      <c r="AZ140" s="216"/>
      <c r="BA140" s="221"/>
      <c r="BB140" s="221"/>
      <c r="BC140" s="216"/>
      <c r="BD140" s="221"/>
      <c r="BE140" s="221"/>
      <c r="BF140" s="216"/>
      <c r="BG140" s="221"/>
      <c r="BH140" s="263"/>
      <c r="BI140" s="221"/>
      <c r="BJ140" s="263"/>
      <c r="BK140" s="221"/>
      <c r="BL140" s="263"/>
      <c r="BM140" s="221"/>
      <c r="BN140" s="221"/>
    </row>
    <row r="141" spans="1:66" ht="39.950000000000003" customHeight="1" x14ac:dyDescent="0.3">
      <c r="A141" s="298"/>
      <c r="B141" s="68"/>
      <c r="C141" s="241"/>
      <c r="D141" s="242"/>
      <c r="E141" s="222"/>
      <c r="F141" s="48"/>
      <c r="G141" s="43"/>
      <c r="H141" s="43"/>
      <c r="I141" s="43"/>
      <c r="J141" s="43"/>
      <c r="K141" s="43"/>
      <c r="L141" s="218"/>
      <c r="M141" s="218"/>
      <c r="N141" s="86"/>
      <c r="O141" s="223"/>
      <c r="P141" s="86"/>
      <c r="Q141" s="179" t="str">
        <f t="shared" si="0"/>
        <v/>
      </c>
      <c r="R141" s="219"/>
      <c r="S141" s="43"/>
      <c r="T141" s="43"/>
      <c r="U141" s="203" t="str">
        <f t="shared" ca="1" si="1"/>
        <v/>
      </c>
      <c r="V141" s="180" t="str">
        <f t="shared" si="15"/>
        <v/>
      </c>
      <c r="W141" s="181" t="str">
        <f t="shared" ca="1" si="3"/>
        <v/>
      </c>
      <c r="X141" s="181" t="str">
        <f t="shared" ca="1" si="4"/>
        <v>0</v>
      </c>
      <c r="Y141" s="181" t="str">
        <f t="shared" ca="1" si="5"/>
        <v/>
      </c>
      <c r="Z141" s="181" t="str">
        <f t="shared" ca="1" si="6"/>
        <v/>
      </c>
      <c r="AA141" s="181" t="str">
        <f t="shared" ca="1" si="7"/>
        <v/>
      </c>
      <c r="AB141" s="181" t="str">
        <f t="shared" ca="1" si="8"/>
        <v/>
      </c>
      <c r="AC141" s="181" t="str">
        <f t="shared" ca="1" si="9"/>
        <v/>
      </c>
      <c r="AD141" s="220"/>
      <c r="AE141" s="220"/>
      <c r="AF141" s="220"/>
      <c r="AG141" s="220"/>
      <c r="AH141" s="138" t="str">
        <f t="shared" ca="1" si="10"/>
        <v/>
      </c>
      <c r="AI141" s="211"/>
      <c r="AJ141" s="297"/>
      <c r="AK141" s="86"/>
      <c r="AL141" s="86"/>
      <c r="AM141" s="225"/>
      <c r="AN141" s="224"/>
      <c r="AO141" s="223"/>
      <c r="AP141" s="223"/>
      <c r="AQ141" s="225"/>
      <c r="AR141" s="224"/>
      <c r="AS141" s="223"/>
      <c r="AT141" s="223"/>
      <c r="AU141" s="225"/>
      <c r="AV141" s="333">
        <f>SUMIF('4.2.펀드 인력변경 이력'!A:A,D141,'4.2.펀드 인력변경 이력'!F:F)</f>
        <v>0</v>
      </c>
      <c r="AW141" s="225">
        <f>SUMIF('4.2.펀드 인력변경 이력'!A:A,D141,'4.2.펀드 인력변경 이력'!G:G)</f>
        <v>0</v>
      </c>
      <c r="AX141" s="334" t="str">
        <f t="shared" si="16"/>
        <v/>
      </c>
      <c r="AY141" s="48"/>
      <c r="AZ141" s="216"/>
      <c r="BA141" s="221"/>
      <c r="BB141" s="221"/>
      <c r="BC141" s="216"/>
      <c r="BD141" s="221"/>
      <c r="BE141" s="221"/>
      <c r="BF141" s="216"/>
      <c r="BG141" s="221"/>
      <c r="BH141" s="263"/>
      <c r="BI141" s="221"/>
      <c r="BJ141" s="263"/>
      <c r="BK141" s="221"/>
      <c r="BL141" s="263"/>
      <c r="BM141" s="221"/>
      <c r="BN141" s="221"/>
    </row>
    <row r="142" spans="1:66" ht="39.950000000000003" customHeight="1" x14ac:dyDescent="0.3">
      <c r="A142" s="298"/>
      <c r="B142" s="68"/>
      <c r="C142" s="241"/>
      <c r="D142" s="242"/>
      <c r="E142" s="222"/>
      <c r="F142" s="48"/>
      <c r="G142" s="43"/>
      <c r="H142" s="43"/>
      <c r="I142" s="43"/>
      <c r="J142" s="43"/>
      <c r="K142" s="43"/>
      <c r="L142" s="218"/>
      <c r="M142" s="218"/>
      <c r="N142" s="86"/>
      <c r="O142" s="223"/>
      <c r="P142" s="86"/>
      <c r="Q142" s="179" t="str">
        <f t="shared" si="0"/>
        <v/>
      </c>
      <c r="R142" s="219"/>
      <c r="S142" s="43"/>
      <c r="T142" s="43"/>
      <c r="U142" s="203" t="str">
        <f t="shared" ca="1" si="1"/>
        <v/>
      </c>
      <c r="V142" s="180" t="str">
        <f t="shared" si="15"/>
        <v/>
      </c>
      <c r="W142" s="181" t="str">
        <f t="shared" ca="1" si="3"/>
        <v/>
      </c>
      <c r="X142" s="181" t="str">
        <f t="shared" ca="1" si="4"/>
        <v>0</v>
      </c>
      <c r="Y142" s="181" t="str">
        <f t="shared" ca="1" si="5"/>
        <v/>
      </c>
      <c r="Z142" s="181" t="str">
        <f t="shared" ca="1" si="6"/>
        <v/>
      </c>
      <c r="AA142" s="181" t="str">
        <f t="shared" ca="1" si="7"/>
        <v/>
      </c>
      <c r="AB142" s="181" t="str">
        <f t="shared" ca="1" si="8"/>
        <v/>
      </c>
      <c r="AC142" s="181" t="str">
        <f t="shared" ca="1" si="9"/>
        <v/>
      </c>
      <c r="AD142" s="220"/>
      <c r="AE142" s="220"/>
      <c r="AF142" s="220"/>
      <c r="AG142" s="220"/>
      <c r="AH142" s="138" t="str">
        <f t="shared" ca="1" si="10"/>
        <v/>
      </c>
      <c r="AI142" s="211"/>
      <c r="AJ142" s="297"/>
      <c r="AK142" s="86"/>
      <c r="AL142" s="86"/>
      <c r="AM142" s="225"/>
      <c r="AN142" s="224"/>
      <c r="AO142" s="223"/>
      <c r="AP142" s="223"/>
      <c r="AQ142" s="225"/>
      <c r="AR142" s="224"/>
      <c r="AS142" s="223"/>
      <c r="AT142" s="223"/>
      <c r="AU142" s="225"/>
      <c r="AV142" s="333">
        <f>SUMIF('4.2.펀드 인력변경 이력'!A:A,D142,'4.2.펀드 인력변경 이력'!F:F)</f>
        <v>0</v>
      </c>
      <c r="AW142" s="225">
        <f>SUMIF('4.2.펀드 인력변경 이력'!A:A,D142,'4.2.펀드 인력변경 이력'!G:G)</f>
        <v>0</v>
      </c>
      <c r="AX142" s="334" t="str">
        <f t="shared" si="16"/>
        <v/>
      </c>
      <c r="AY142" s="48"/>
      <c r="AZ142" s="216"/>
      <c r="BA142" s="221"/>
      <c r="BB142" s="221"/>
      <c r="BC142" s="216"/>
      <c r="BD142" s="221"/>
      <c r="BE142" s="221"/>
      <c r="BF142" s="216"/>
      <c r="BG142" s="221"/>
      <c r="BH142" s="263"/>
      <c r="BI142" s="221"/>
      <c r="BJ142" s="263"/>
      <c r="BK142" s="221"/>
      <c r="BL142" s="263"/>
      <c r="BM142" s="221"/>
      <c r="BN142" s="221"/>
    </row>
    <row r="143" spans="1:66" ht="39.950000000000003" customHeight="1" x14ac:dyDescent="0.3">
      <c r="A143" s="298"/>
      <c r="B143" s="68"/>
      <c r="C143" s="241"/>
      <c r="D143" s="242"/>
      <c r="E143" s="222"/>
      <c r="F143" s="48"/>
      <c r="G143" s="43"/>
      <c r="H143" s="43"/>
      <c r="I143" s="43"/>
      <c r="J143" s="43"/>
      <c r="K143" s="43"/>
      <c r="L143" s="218"/>
      <c r="M143" s="218"/>
      <c r="N143" s="86"/>
      <c r="O143" s="223"/>
      <c r="P143" s="86"/>
      <c r="Q143" s="179" t="str">
        <f t="shared" si="0"/>
        <v/>
      </c>
      <c r="R143" s="219"/>
      <c r="S143" s="43"/>
      <c r="T143" s="43"/>
      <c r="U143" s="203" t="str">
        <f t="shared" ca="1" si="1"/>
        <v/>
      </c>
      <c r="V143" s="180" t="str">
        <f t="shared" si="15"/>
        <v/>
      </c>
      <c r="W143" s="181" t="str">
        <f t="shared" ca="1" si="3"/>
        <v/>
      </c>
      <c r="X143" s="181" t="str">
        <f t="shared" ca="1" si="4"/>
        <v>0</v>
      </c>
      <c r="Y143" s="181" t="str">
        <f t="shared" ca="1" si="5"/>
        <v/>
      </c>
      <c r="Z143" s="181" t="str">
        <f t="shared" ca="1" si="6"/>
        <v/>
      </c>
      <c r="AA143" s="181" t="str">
        <f t="shared" ca="1" si="7"/>
        <v/>
      </c>
      <c r="AB143" s="181" t="str">
        <f t="shared" ca="1" si="8"/>
        <v/>
      </c>
      <c r="AC143" s="181" t="str">
        <f t="shared" ca="1" si="9"/>
        <v/>
      </c>
      <c r="AD143" s="220"/>
      <c r="AE143" s="220"/>
      <c r="AF143" s="220"/>
      <c r="AG143" s="220"/>
      <c r="AH143" s="138" t="str">
        <f t="shared" ca="1" si="10"/>
        <v/>
      </c>
      <c r="AI143" s="211"/>
      <c r="AJ143" s="297"/>
      <c r="AK143" s="86"/>
      <c r="AL143" s="86"/>
      <c r="AM143" s="225"/>
      <c r="AN143" s="224"/>
      <c r="AO143" s="223"/>
      <c r="AP143" s="223"/>
      <c r="AQ143" s="225"/>
      <c r="AR143" s="224"/>
      <c r="AS143" s="223"/>
      <c r="AT143" s="223"/>
      <c r="AU143" s="225"/>
      <c r="AV143" s="333">
        <f>SUMIF('4.2.펀드 인력변경 이력'!A:A,D143,'4.2.펀드 인력변경 이력'!F:F)</f>
        <v>0</v>
      </c>
      <c r="AW143" s="225">
        <f>SUMIF('4.2.펀드 인력변경 이력'!A:A,D143,'4.2.펀드 인력변경 이력'!G:G)</f>
        <v>0</v>
      </c>
      <c r="AX143" s="334" t="str">
        <f t="shared" si="16"/>
        <v/>
      </c>
      <c r="AY143" s="48"/>
      <c r="AZ143" s="216"/>
      <c r="BA143" s="221"/>
      <c r="BB143" s="221"/>
      <c r="BC143" s="216"/>
      <c r="BD143" s="221"/>
      <c r="BE143" s="221"/>
      <c r="BF143" s="216"/>
      <c r="BG143" s="221"/>
      <c r="BH143" s="263"/>
      <c r="BI143" s="221"/>
      <c r="BJ143" s="263"/>
      <c r="BK143" s="221"/>
      <c r="BL143" s="263"/>
      <c r="BM143" s="221"/>
      <c r="BN143" s="221"/>
    </row>
    <row r="144" spans="1:66" ht="39.950000000000003" customHeight="1" x14ac:dyDescent="0.3">
      <c r="A144" s="298"/>
      <c r="B144" s="68"/>
      <c r="C144" s="241"/>
      <c r="D144" s="242"/>
      <c r="E144" s="222"/>
      <c r="F144" s="48"/>
      <c r="G144" s="43"/>
      <c r="H144" s="43"/>
      <c r="I144" s="43"/>
      <c r="J144" s="43"/>
      <c r="K144" s="43"/>
      <c r="L144" s="218"/>
      <c r="M144" s="218"/>
      <c r="N144" s="86"/>
      <c r="O144" s="223"/>
      <c r="P144" s="86"/>
      <c r="Q144" s="179" t="str">
        <f t="shared" si="0"/>
        <v/>
      </c>
      <c r="R144" s="219"/>
      <c r="S144" s="43"/>
      <c r="T144" s="43"/>
      <c r="U144" s="203" t="str">
        <f t="shared" ca="1" si="1"/>
        <v/>
      </c>
      <c r="V144" s="180" t="str">
        <f t="shared" si="15"/>
        <v/>
      </c>
      <c r="W144" s="181" t="str">
        <f t="shared" ca="1" si="3"/>
        <v/>
      </c>
      <c r="X144" s="181" t="str">
        <f t="shared" ca="1" si="4"/>
        <v>0</v>
      </c>
      <c r="Y144" s="181" t="str">
        <f t="shared" ca="1" si="5"/>
        <v/>
      </c>
      <c r="Z144" s="181" t="str">
        <f t="shared" ca="1" si="6"/>
        <v/>
      </c>
      <c r="AA144" s="181" t="str">
        <f t="shared" ca="1" si="7"/>
        <v/>
      </c>
      <c r="AB144" s="181" t="str">
        <f t="shared" ca="1" si="8"/>
        <v/>
      </c>
      <c r="AC144" s="181" t="str">
        <f t="shared" ca="1" si="9"/>
        <v/>
      </c>
      <c r="AD144" s="220"/>
      <c r="AE144" s="220"/>
      <c r="AF144" s="220"/>
      <c r="AG144" s="220"/>
      <c r="AH144" s="138" t="str">
        <f t="shared" ca="1" si="10"/>
        <v/>
      </c>
      <c r="AI144" s="211"/>
      <c r="AJ144" s="297"/>
      <c r="AK144" s="86"/>
      <c r="AL144" s="86"/>
      <c r="AM144" s="225"/>
      <c r="AN144" s="224"/>
      <c r="AO144" s="223"/>
      <c r="AP144" s="223"/>
      <c r="AQ144" s="225"/>
      <c r="AR144" s="224"/>
      <c r="AS144" s="223"/>
      <c r="AT144" s="223"/>
      <c r="AU144" s="225"/>
      <c r="AV144" s="333">
        <f>SUMIF('4.2.펀드 인력변경 이력'!A:A,D144,'4.2.펀드 인력변경 이력'!F:F)</f>
        <v>0</v>
      </c>
      <c r="AW144" s="225">
        <f>SUMIF('4.2.펀드 인력변경 이력'!A:A,D144,'4.2.펀드 인력변경 이력'!G:G)</f>
        <v>0</v>
      </c>
      <c r="AX144" s="334" t="str">
        <f t="shared" si="16"/>
        <v/>
      </c>
      <c r="AY144" s="48"/>
      <c r="AZ144" s="216"/>
      <c r="BA144" s="221"/>
      <c r="BB144" s="221"/>
      <c r="BC144" s="216"/>
      <c r="BD144" s="221"/>
      <c r="BE144" s="221"/>
      <c r="BF144" s="216"/>
      <c r="BG144" s="221"/>
      <c r="BH144" s="263"/>
      <c r="BI144" s="221"/>
      <c r="BJ144" s="263"/>
      <c r="BK144" s="221"/>
      <c r="BL144" s="263"/>
      <c r="BM144" s="221"/>
      <c r="BN144" s="221"/>
    </row>
    <row r="145" spans="1:66" ht="39.950000000000003" customHeight="1" x14ac:dyDescent="0.3">
      <c r="A145" s="298"/>
      <c r="B145" s="68"/>
      <c r="C145" s="241"/>
      <c r="D145" s="242"/>
      <c r="E145" s="222"/>
      <c r="F145" s="48"/>
      <c r="G145" s="43"/>
      <c r="H145" s="43"/>
      <c r="I145" s="43"/>
      <c r="J145" s="43"/>
      <c r="K145" s="43"/>
      <c r="L145" s="218"/>
      <c r="M145" s="218"/>
      <c r="N145" s="86"/>
      <c r="O145" s="223"/>
      <c r="P145" s="86"/>
      <c r="Q145" s="179" t="str">
        <f t="shared" si="0"/>
        <v/>
      </c>
      <c r="R145" s="219"/>
      <c r="S145" s="43"/>
      <c r="T145" s="43"/>
      <c r="U145" s="203" t="str">
        <f t="shared" ca="1" si="1"/>
        <v/>
      </c>
      <c r="V145" s="180" t="str">
        <f t="shared" si="15"/>
        <v/>
      </c>
      <c r="W145" s="181" t="str">
        <f t="shared" ca="1" si="3"/>
        <v/>
      </c>
      <c r="X145" s="181" t="str">
        <f t="shared" ca="1" si="4"/>
        <v>0</v>
      </c>
      <c r="Y145" s="181" t="str">
        <f t="shared" ca="1" si="5"/>
        <v/>
      </c>
      <c r="Z145" s="181" t="str">
        <f t="shared" ca="1" si="6"/>
        <v/>
      </c>
      <c r="AA145" s="181" t="str">
        <f t="shared" ca="1" si="7"/>
        <v/>
      </c>
      <c r="AB145" s="181" t="str">
        <f t="shared" ca="1" si="8"/>
        <v/>
      </c>
      <c r="AC145" s="181" t="str">
        <f t="shared" ca="1" si="9"/>
        <v/>
      </c>
      <c r="AD145" s="220"/>
      <c r="AE145" s="220"/>
      <c r="AF145" s="220"/>
      <c r="AG145" s="220"/>
      <c r="AH145" s="138" t="str">
        <f t="shared" ca="1" si="10"/>
        <v/>
      </c>
      <c r="AI145" s="211"/>
      <c r="AJ145" s="297"/>
      <c r="AK145" s="86"/>
      <c r="AL145" s="86"/>
      <c r="AM145" s="225"/>
      <c r="AN145" s="224"/>
      <c r="AO145" s="223"/>
      <c r="AP145" s="223"/>
      <c r="AQ145" s="225"/>
      <c r="AR145" s="224"/>
      <c r="AS145" s="223"/>
      <c r="AT145" s="223"/>
      <c r="AU145" s="225"/>
      <c r="AV145" s="333">
        <f>SUMIF('4.2.펀드 인력변경 이력'!A:A,D145,'4.2.펀드 인력변경 이력'!F:F)</f>
        <v>0</v>
      </c>
      <c r="AW145" s="225">
        <f>SUMIF('4.2.펀드 인력변경 이력'!A:A,D145,'4.2.펀드 인력변경 이력'!G:G)</f>
        <v>0</v>
      </c>
      <c r="AX145" s="334" t="str">
        <f t="shared" si="16"/>
        <v/>
      </c>
      <c r="AY145" s="48"/>
      <c r="AZ145" s="216"/>
      <c r="BA145" s="221"/>
      <c r="BB145" s="221"/>
      <c r="BC145" s="216"/>
      <c r="BD145" s="221"/>
      <c r="BE145" s="221"/>
      <c r="BF145" s="216"/>
      <c r="BG145" s="221"/>
      <c r="BH145" s="263"/>
      <c r="BI145" s="221"/>
      <c r="BJ145" s="263"/>
      <c r="BK145" s="221"/>
      <c r="BL145" s="263"/>
      <c r="BM145" s="221"/>
      <c r="BN145" s="221"/>
    </row>
    <row r="146" spans="1:66" ht="39.950000000000003" customHeight="1" x14ac:dyDescent="0.3">
      <c r="A146" s="298"/>
      <c r="B146" s="68"/>
      <c r="C146" s="241"/>
      <c r="D146" s="242"/>
      <c r="E146" s="222"/>
      <c r="F146" s="48"/>
      <c r="G146" s="43"/>
      <c r="H146" s="43"/>
      <c r="I146" s="43"/>
      <c r="J146" s="43"/>
      <c r="K146" s="43"/>
      <c r="L146" s="218"/>
      <c r="M146" s="218"/>
      <c r="N146" s="86"/>
      <c r="O146" s="223"/>
      <c r="P146" s="86"/>
      <c r="Q146" s="179" t="str">
        <f t="shared" si="0"/>
        <v/>
      </c>
      <c r="R146" s="219"/>
      <c r="S146" s="43"/>
      <c r="T146" s="43"/>
      <c r="U146" s="203" t="str">
        <f t="shared" ca="1" si="1"/>
        <v/>
      </c>
      <c r="V146" s="180" t="str">
        <f t="shared" si="15"/>
        <v/>
      </c>
      <c r="W146" s="181" t="str">
        <f t="shared" ca="1" si="3"/>
        <v/>
      </c>
      <c r="X146" s="181" t="str">
        <f t="shared" ca="1" si="4"/>
        <v>0</v>
      </c>
      <c r="Y146" s="181" t="str">
        <f t="shared" ca="1" si="5"/>
        <v/>
      </c>
      <c r="Z146" s="181" t="str">
        <f t="shared" ca="1" si="6"/>
        <v/>
      </c>
      <c r="AA146" s="181" t="str">
        <f t="shared" ca="1" si="7"/>
        <v/>
      </c>
      <c r="AB146" s="181" t="str">
        <f t="shared" ca="1" si="8"/>
        <v/>
      </c>
      <c r="AC146" s="181" t="str">
        <f t="shared" ca="1" si="9"/>
        <v/>
      </c>
      <c r="AD146" s="220"/>
      <c r="AE146" s="220"/>
      <c r="AF146" s="220"/>
      <c r="AG146" s="220"/>
      <c r="AH146" s="138" t="str">
        <f t="shared" ca="1" si="10"/>
        <v/>
      </c>
      <c r="AI146" s="211"/>
      <c r="AJ146" s="297"/>
      <c r="AK146" s="86"/>
      <c r="AL146" s="86"/>
      <c r="AM146" s="225"/>
      <c r="AN146" s="224"/>
      <c r="AO146" s="223"/>
      <c r="AP146" s="223"/>
      <c r="AQ146" s="225"/>
      <c r="AR146" s="224"/>
      <c r="AS146" s="223"/>
      <c r="AT146" s="223"/>
      <c r="AU146" s="225"/>
      <c r="AV146" s="333">
        <f>SUMIF('4.2.펀드 인력변경 이력'!A:A,D146,'4.2.펀드 인력변경 이력'!F:F)</f>
        <v>0</v>
      </c>
      <c r="AW146" s="225">
        <f>SUMIF('4.2.펀드 인력변경 이력'!A:A,D146,'4.2.펀드 인력변경 이력'!G:G)</f>
        <v>0</v>
      </c>
      <c r="AX146" s="334" t="str">
        <f t="shared" si="16"/>
        <v/>
      </c>
      <c r="AY146" s="48"/>
      <c r="AZ146" s="216"/>
      <c r="BA146" s="221"/>
      <c r="BB146" s="221"/>
      <c r="BC146" s="216"/>
      <c r="BD146" s="221"/>
      <c r="BE146" s="221"/>
      <c r="BF146" s="216"/>
      <c r="BG146" s="221"/>
      <c r="BH146" s="263"/>
      <c r="BI146" s="221"/>
      <c r="BJ146" s="263"/>
      <c r="BK146" s="221"/>
      <c r="BL146" s="263"/>
      <c r="BM146" s="221"/>
      <c r="BN146" s="221"/>
    </row>
    <row r="147" spans="1:66" ht="39.950000000000003" customHeight="1" x14ac:dyDescent="0.3">
      <c r="A147" s="298"/>
      <c r="B147" s="68"/>
      <c r="C147" s="241"/>
      <c r="D147" s="242"/>
      <c r="E147" s="222"/>
      <c r="F147" s="48"/>
      <c r="G147" s="43"/>
      <c r="H147" s="43"/>
      <c r="I147" s="43"/>
      <c r="J147" s="43"/>
      <c r="K147" s="43"/>
      <c r="L147" s="218"/>
      <c r="M147" s="218"/>
      <c r="N147" s="86"/>
      <c r="O147" s="223"/>
      <c r="P147" s="86"/>
      <c r="Q147" s="179" t="str">
        <f t="shared" si="0"/>
        <v/>
      </c>
      <c r="R147" s="219"/>
      <c r="S147" s="43"/>
      <c r="T147" s="43"/>
      <c r="U147" s="203" t="str">
        <f t="shared" ca="1" si="1"/>
        <v/>
      </c>
      <c r="V147" s="180" t="str">
        <f t="shared" si="15"/>
        <v/>
      </c>
      <c r="W147" s="181" t="str">
        <f t="shared" ca="1" si="3"/>
        <v/>
      </c>
      <c r="X147" s="181" t="str">
        <f t="shared" ca="1" si="4"/>
        <v>0</v>
      </c>
      <c r="Y147" s="181" t="str">
        <f t="shared" ca="1" si="5"/>
        <v/>
      </c>
      <c r="Z147" s="181" t="str">
        <f t="shared" ca="1" si="6"/>
        <v/>
      </c>
      <c r="AA147" s="181" t="str">
        <f t="shared" ca="1" si="7"/>
        <v/>
      </c>
      <c r="AB147" s="181" t="str">
        <f t="shared" ca="1" si="8"/>
        <v/>
      </c>
      <c r="AC147" s="181" t="str">
        <f t="shared" ca="1" si="9"/>
        <v/>
      </c>
      <c r="AD147" s="220"/>
      <c r="AE147" s="220"/>
      <c r="AF147" s="220"/>
      <c r="AG147" s="220"/>
      <c r="AH147" s="138" t="str">
        <f t="shared" ca="1" si="10"/>
        <v/>
      </c>
      <c r="AI147" s="211"/>
      <c r="AJ147" s="297"/>
      <c r="AK147" s="86"/>
      <c r="AL147" s="86"/>
      <c r="AM147" s="225"/>
      <c r="AN147" s="224"/>
      <c r="AO147" s="223"/>
      <c r="AP147" s="223"/>
      <c r="AQ147" s="225"/>
      <c r="AR147" s="224"/>
      <c r="AS147" s="223"/>
      <c r="AT147" s="223"/>
      <c r="AU147" s="225"/>
      <c r="AV147" s="333">
        <f>SUMIF('4.2.펀드 인력변경 이력'!A:A,D147,'4.2.펀드 인력변경 이력'!F:F)</f>
        <v>0</v>
      </c>
      <c r="AW147" s="225">
        <f>SUMIF('4.2.펀드 인력변경 이력'!A:A,D147,'4.2.펀드 인력변경 이력'!G:G)</f>
        <v>0</v>
      </c>
      <c r="AX147" s="334" t="str">
        <f t="shared" si="16"/>
        <v/>
      </c>
      <c r="AY147" s="48"/>
      <c r="AZ147" s="216"/>
      <c r="BA147" s="221"/>
      <c r="BB147" s="221"/>
      <c r="BC147" s="216"/>
      <c r="BD147" s="221"/>
      <c r="BE147" s="221"/>
      <c r="BF147" s="216"/>
      <c r="BG147" s="221"/>
      <c r="BH147" s="263"/>
      <c r="BI147" s="221"/>
      <c r="BJ147" s="263"/>
      <c r="BK147" s="221"/>
      <c r="BL147" s="263"/>
      <c r="BM147" s="221"/>
      <c r="BN147" s="221"/>
    </row>
    <row r="148" spans="1:66" ht="39.950000000000003" customHeight="1" x14ac:dyDescent="0.3">
      <c r="A148" s="298"/>
      <c r="B148" s="68"/>
      <c r="C148" s="241"/>
      <c r="D148" s="242"/>
      <c r="E148" s="222"/>
      <c r="F148" s="48"/>
      <c r="G148" s="43"/>
      <c r="H148" s="43"/>
      <c r="I148" s="43"/>
      <c r="J148" s="43"/>
      <c r="K148" s="43"/>
      <c r="L148" s="218"/>
      <c r="M148" s="218"/>
      <c r="N148" s="86"/>
      <c r="O148" s="223"/>
      <c r="P148" s="86"/>
      <c r="Q148" s="179" t="str">
        <f t="shared" si="0"/>
        <v/>
      </c>
      <c r="R148" s="219"/>
      <c r="S148" s="43"/>
      <c r="T148" s="43"/>
      <c r="U148" s="203" t="str">
        <f t="shared" ca="1" si="1"/>
        <v/>
      </c>
      <c r="V148" s="180" t="str">
        <f t="shared" si="15"/>
        <v/>
      </c>
      <c r="W148" s="181" t="str">
        <f t="shared" ca="1" si="3"/>
        <v/>
      </c>
      <c r="X148" s="181" t="str">
        <f t="shared" ca="1" si="4"/>
        <v>0</v>
      </c>
      <c r="Y148" s="181" t="str">
        <f t="shared" ca="1" si="5"/>
        <v/>
      </c>
      <c r="Z148" s="181" t="str">
        <f t="shared" ca="1" si="6"/>
        <v/>
      </c>
      <c r="AA148" s="181" t="str">
        <f t="shared" ca="1" si="7"/>
        <v/>
      </c>
      <c r="AB148" s="181" t="str">
        <f t="shared" ca="1" si="8"/>
        <v/>
      </c>
      <c r="AC148" s="181" t="str">
        <f t="shared" ca="1" si="9"/>
        <v/>
      </c>
      <c r="AD148" s="220"/>
      <c r="AE148" s="220"/>
      <c r="AF148" s="220"/>
      <c r="AG148" s="220"/>
      <c r="AH148" s="138" t="str">
        <f t="shared" ca="1" si="10"/>
        <v/>
      </c>
      <c r="AI148" s="211"/>
      <c r="AJ148" s="297"/>
      <c r="AK148" s="86"/>
      <c r="AL148" s="86"/>
      <c r="AM148" s="225"/>
      <c r="AN148" s="224"/>
      <c r="AO148" s="223"/>
      <c r="AP148" s="223"/>
      <c r="AQ148" s="225"/>
      <c r="AR148" s="224"/>
      <c r="AS148" s="223"/>
      <c r="AT148" s="223"/>
      <c r="AU148" s="225"/>
      <c r="AV148" s="333">
        <f>SUMIF('4.2.펀드 인력변경 이력'!A:A,D148,'4.2.펀드 인력변경 이력'!F:F)</f>
        <v>0</v>
      </c>
      <c r="AW148" s="225">
        <f>SUMIF('4.2.펀드 인력변경 이력'!A:A,D148,'4.2.펀드 인력변경 이력'!G:G)</f>
        <v>0</v>
      </c>
      <c r="AX148" s="334" t="str">
        <f t="shared" si="16"/>
        <v/>
      </c>
      <c r="AY148" s="48"/>
      <c r="AZ148" s="216"/>
      <c r="BA148" s="221"/>
      <c r="BB148" s="221"/>
      <c r="BC148" s="216"/>
      <c r="BD148" s="221"/>
      <c r="BE148" s="221"/>
      <c r="BF148" s="216"/>
      <c r="BG148" s="221"/>
      <c r="BH148" s="263"/>
      <c r="BI148" s="221"/>
      <c r="BJ148" s="263"/>
      <c r="BK148" s="221"/>
      <c r="BL148" s="263"/>
      <c r="BM148" s="221"/>
      <c r="BN148" s="221"/>
    </row>
    <row r="149" spans="1:66" ht="39.950000000000003" customHeight="1" x14ac:dyDescent="0.3">
      <c r="A149" s="298"/>
      <c r="B149" s="68"/>
      <c r="C149" s="241"/>
      <c r="D149" s="242"/>
      <c r="E149" s="222"/>
      <c r="F149" s="48"/>
      <c r="G149" s="43"/>
      <c r="H149" s="43"/>
      <c r="I149" s="43"/>
      <c r="J149" s="43"/>
      <c r="K149" s="43"/>
      <c r="L149" s="218"/>
      <c r="M149" s="218"/>
      <c r="N149" s="86"/>
      <c r="O149" s="223"/>
      <c r="P149" s="86"/>
      <c r="Q149" s="179" t="str">
        <f t="shared" si="0"/>
        <v/>
      </c>
      <c r="R149" s="219"/>
      <c r="S149" s="43"/>
      <c r="T149" s="43"/>
      <c r="U149" s="203" t="str">
        <f t="shared" ca="1" si="1"/>
        <v/>
      </c>
      <c r="V149" s="180" t="str">
        <f t="shared" si="15"/>
        <v/>
      </c>
      <c r="W149" s="181" t="str">
        <f t="shared" ca="1" si="3"/>
        <v/>
      </c>
      <c r="X149" s="181" t="str">
        <f t="shared" ca="1" si="4"/>
        <v>0</v>
      </c>
      <c r="Y149" s="181" t="str">
        <f t="shared" ca="1" si="5"/>
        <v/>
      </c>
      <c r="Z149" s="181" t="str">
        <f t="shared" ca="1" si="6"/>
        <v/>
      </c>
      <c r="AA149" s="181" t="str">
        <f t="shared" ca="1" si="7"/>
        <v/>
      </c>
      <c r="AB149" s="181" t="str">
        <f t="shared" ca="1" si="8"/>
        <v/>
      </c>
      <c r="AC149" s="181" t="str">
        <f t="shared" ca="1" si="9"/>
        <v/>
      </c>
      <c r="AD149" s="220"/>
      <c r="AE149" s="220"/>
      <c r="AF149" s="220"/>
      <c r="AG149" s="220"/>
      <c r="AH149" s="138" t="str">
        <f t="shared" ca="1" si="10"/>
        <v/>
      </c>
      <c r="AI149" s="211"/>
      <c r="AJ149" s="297"/>
      <c r="AK149" s="86"/>
      <c r="AL149" s="86"/>
      <c r="AM149" s="225"/>
      <c r="AN149" s="224"/>
      <c r="AO149" s="223"/>
      <c r="AP149" s="223"/>
      <c r="AQ149" s="225"/>
      <c r="AR149" s="224"/>
      <c r="AS149" s="223"/>
      <c r="AT149" s="223"/>
      <c r="AU149" s="225"/>
      <c r="AV149" s="333">
        <f>SUMIF('4.2.펀드 인력변경 이력'!A:A,D149,'4.2.펀드 인력변경 이력'!F:F)</f>
        <v>0</v>
      </c>
      <c r="AW149" s="225">
        <f>SUMIF('4.2.펀드 인력변경 이력'!A:A,D149,'4.2.펀드 인력변경 이력'!G:G)</f>
        <v>0</v>
      </c>
      <c r="AX149" s="334" t="str">
        <f t="shared" si="16"/>
        <v/>
      </c>
      <c r="AY149" s="48"/>
      <c r="AZ149" s="216"/>
      <c r="BA149" s="221"/>
      <c r="BB149" s="221"/>
      <c r="BC149" s="216"/>
      <c r="BD149" s="221"/>
      <c r="BE149" s="221"/>
      <c r="BF149" s="216"/>
      <c r="BG149" s="221"/>
      <c r="BH149" s="263"/>
      <c r="BI149" s="221"/>
      <c r="BJ149" s="263"/>
      <c r="BK149" s="221"/>
      <c r="BL149" s="263"/>
      <c r="BM149" s="221"/>
      <c r="BN149" s="221"/>
    </row>
    <row r="150" spans="1:66" ht="39.950000000000003" customHeight="1" x14ac:dyDescent="0.3">
      <c r="A150" s="298"/>
      <c r="B150" s="68"/>
      <c r="C150" s="241"/>
      <c r="D150" s="242"/>
      <c r="E150" s="222"/>
      <c r="F150" s="48"/>
      <c r="G150" s="43"/>
      <c r="H150" s="43"/>
      <c r="I150" s="43"/>
      <c r="J150" s="43"/>
      <c r="K150" s="43"/>
      <c r="L150" s="218"/>
      <c r="M150" s="218"/>
      <c r="N150" s="86"/>
      <c r="O150" s="223"/>
      <c r="P150" s="86"/>
      <c r="Q150" s="179" t="str">
        <f t="shared" si="0"/>
        <v/>
      </c>
      <c r="R150" s="219"/>
      <c r="S150" s="43"/>
      <c r="T150" s="43"/>
      <c r="U150" s="203" t="str">
        <f t="shared" ca="1" si="1"/>
        <v/>
      </c>
      <c r="V150" s="180" t="str">
        <f t="shared" si="15"/>
        <v/>
      </c>
      <c r="W150" s="181" t="str">
        <f t="shared" ca="1" si="3"/>
        <v/>
      </c>
      <c r="X150" s="181" t="str">
        <f t="shared" ca="1" si="4"/>
        <v>0</v>
      </c>
      <c r="Y150" s="181" t="str">
        <f t="shared" ca="1" si="5"/>
        <v/>
      </c>
      <c r="Z150" s="181" t="str">
        <f t="shared" ca="1" si="6"/>
        <v/>
      </c>
      <c r="AA150" s="181" t="str">
        <f t="shared" ca="1" si="7"/>
        <v/>
      </c>
      <c r="AB150" s="181" t="str">
        <f t="shared" ca="1" si="8"/>
        <v/>
      </c>
      <c r="AC150" s="181" t="str">
        <f t="shared" ca="1" si="9"/>
        <v/>
      </c>
      <c r="AD150" s="220"/>
      <c r="AE150" s="220"/>
      <c r="AF150" s="220"/>
      <c r="AG150" s="220"/>
      <c r="AH150" s="138" t="str">
        <f t="shared" ca="1" si="10"/>
        <v/>
      </c>
      <c r="AI150" s="211"/>
      <c r="AJ150" s="297"/>
      <c r="AK150" s="86"/>
      <c r="AL150" s="86"/>
      <c r="AM150" s="225"/>
      <c r="AN150" s="224"/>
      <c r="AO150" s="223"/>
      <c r="AP150" s="223"/>
      <c r="AQ150" s="225"/>
      <c r="AR150" s="224"/>
      <c r="AS150" s="223"/>
      <c r="AT150" s="223"/>
      <c r="AU150" s="225"/>
      <c r="AV150" s="333">
        <f>SUMIF('4.2.펀드 인력변경 이력'!A:A,D150,'4.2.펀드 인력변경 이력'!F:F)</f>
        <v>0</v>
      </c>
      <c r="AW150" s="225">
        <f>SUMIF('4.2.펀드 인력변경 이력'!A:A,D150,'4.2.펀드 인력변경 이력'!G:G)</f>
        <v>0</v>
      </c>
      <c r="AX150" s="334" t="str">
        <f t="shared" si="16"/>
        <v/>
      </c>
      <c r="AY150" s="48"/>
      <c r="AZ150" s="216"/>
      <c r="BA150" s="221"/>
      <c r="BB150" s="221"/>
      <c r="BC150" s="216"/>
      <c r="BD150" s="221"/>
      <c r="BE150" s="221"/>
      <c r="BF150" s="216"/>
      <c r="BG150" s="221"/>
      <c r="BH150" s="263"/>
      <c r="BI150" s="221"/>
      <c r="BJ150" s="263"/>
      <c r="BK150" s="221"/>
      <c r="BL150" s="263"/>
      <c r="BM150" s="221"/>
      <c r="BN150" s="221"/>
    </row>
    <row r="151" spans="1:66" ht="39.950000000000003" customHeight="1" x14ac:dyDescent="0.3">
      <c r="A151" s="298"/>
      <c r="B151" s="68"/>
      <c r="C151" s="241"/>
      <c r="D151" s="242"/>
      <c r="E151" s="222"/>
      <c r="F151" s="48"/>
      <c r="G151" s="43"/>
      <c r="H151" s="43"/>
      <c r="I151" s="43"/>
      <c r="J151" s="43"/>
      <c r="K151" s="43"/>
      <c r="L151" s="218"/>
      <c r="M151" s="218"/>
      <c r="N151" s="86"/>
      <c r="O151" s="223"/>
      <c r="P151" s="86"/>
      <c r="Q151" s="179" t="str">
        <f t="shared" si="0"/>
        <v/>
      </c>
      <c r="R151" s="219"/>
      <c r="S151" s="43"/>
      <c r="T151" s="43"/>
      <c r="U151" s="203" t="str">
        <f t="shared" ca="1" si="1"/>
        <v/>
      </c>
      <c r="V151" s="180" t="str">
        <f t="shared" si="15"/>
        <v/>
      </c>
      <c r="W151" s="181" t="str">
        <f t="shared" ca="1" si="3"/>
        <v/>
      </c>
      <c r="X151" s="181" t="str">
        <f t="shared" ca="1" si="4"/>
        <v>0</v>
      </c>
      <c r="Y151" s="181" t="str">
        <f t="shared" ca="1" si="5"/>
        <v/>
      </c>
      <c r="Z151" s="181" t="str">
        <f t="shared" ca="1" si="6"/>
        <v/>
      </c>
      <c r="AA151" s="181" t="str">
        <f t="shared" ca="1" si="7"/>
        <v/>
      </c>
      <c r="AB151" s="181" t="str">
        <f t="shared" ca="1" si="8"/>
        <v/>
      </c>
      <c r="AC151" s="181" t="str">
        <f t="shared" ca="1" si="9"/>
        <v/>
      </c>
      <c r="AD151" s="220"/>
      <c r="AE151" s="220"/>
      <c r="AF151" s="220"/>
      <c r="AG151" s="220"/>
      <c r="AH151" s="138" t="str">
        <f t="shared" ca="1" si="10"/>
        <v/>
      </c>
      <c r="AI151" s="211"/>
      <c r="AJ151" s="297"/>
      <c r="AK151" s="86"/>
      <c r="AL151" s="86"/>
      <c r="AM151" s="225"/>
      <c r="AN151" s="224"/>
      <c r="AO151" s="223"/>
      <c r="AP151" s="223"/>
      <c r="AQ151" s="225"/>
      <c r="AR151" s="224"/>
      <c r="AS151" s="223"/>
      <c r="AT151" s="223"/>
      <c r="AU151" s="225"/>
      <c r="AV151" s="333">
        <f>SUMIF('4.2.펀드 인력변경 이력'!A:A,D151,'4.2.펀드 인력변경 이력'!F:F)</f>
        <v>0</v>
      </c>
      <c r="AW151" s="225">
        <f>SUMIF('4.2.펀드 인력변경 이력'!A:A,D151,'4.2.펀드 인력변경 이력'!G:G)</f>
        <v>0</v>
      </c>
      <c r="AX151" s="334" t="str">
        <f t="shared" si="16"/>
        <v/>
      </c>
      <c r="AY151" s="48"/>
      <c r="AZ151" s="216"/>
      <c r="BA151" s="221"/>
      <c r="BB151" s="221"/>
      <c r="BC151" s="216"/>
      <c r="BD151" s="221"/>
      <c r="BE151" s="221"/>
      <c r="BF151" s="216"/>
      <c r="BG151" s="221"/>
      <c r="BH151" s="263"/>
      <c r="BI151" s="221"/>
      <c r="BJ151" s="263"/>
      <c r="BK151" s="221"/>
      <c r="BL151" s="263"/>
      <c r="BM151" s="221"/>
      <c r="BN151" s="221"/>
    </row>
    <row r="152" spans="1:66" ht="39.950000000000003" customHeight="1" x14ac:dyDescent="0.3">
      <c r="A152" s="298"/>
      <c r="B152" s="68"/>
      <c r="C152" s="241"/>
      <c r="D152" s="242"/>
      <c r="E152" s="222"/>
      <c r="F152" s="48"/>
      <c r="G152" s="43"/>
      <c r="H152" s="43"/>
      <c r="I152" s="43"/>
      <c r="J152" s="43"/>
      <c r="K152" s="43"/>
      <c r="L152" s="218"/>
      <c r="M152" s="218"/>
      <c r="N152" s="86"/>
      <c r="O152" s="223"/>
      <c r="P152" s="86"/>
      <c r="Q152" s="179" t="str">
        <f t="shared" si="0"/>
        <v/>
      </c>
      <c r="R152" s="219"/>
      <c r="S152" s="43"/>
      <c r="T152" s="43"/>
      <c r="U152" s="203" t="str">
        <f t="shared" ca="1" si="1"/>
        <v/>
      </c>
      <c r="V152" s="180" t="str">
        <f t="shared" si="15"/>
        <v/>
      </c>
      <c r="W152" s="181" t="str">
        <f t="shared" ca="1" si="3"/>
        <v/>
      </c>
      <c r="X152" s="181" t="str">
        <f t="shared" ca="1" si="4"/>
        <v>0</v>
      </c>
      <c r="Y152" s="181" t="str">
        <f t="shared" ca="1" si="5"/>
        <v/>
      </c>
      <c r="Z152" s="181" t="str">
        <f t="shared" ca="1" si="6"/>
        <v/>
      </c>
      <c r="AA152" s="181" t="str">
        <f t="shared" ca="1" si="7"/>
        <v/>
      </c>
      <c r="AB152" s="181" t="str">
        <f t="shared" ca="1" si="8"/>
        <v/>
      </c>
      <c r="AC152" s="181" t="str">
        <f t="shared" ca="1" si="9"/>
        <v/>
      </c>
      <c r="AD152" s="220"/>
      <c r="AE152" s="220"/>
      <c r="AF152" s="220"/>
      <c r="AG152" s="220"/>
      <c r="AH152" s="138" t="str">
        <f t="shared" ca="1" si="10"/>
        <v/>
      </c>
      <c r="AI152" s="211"/>
      <c r="AJ152" s="297"/>
      <c r="AK152" s="86"/>
      <c r="AL152" s="86"/>
      <c r="AM152" s="225"/>
      <c r="AN152" s="224"/>
      <c r="AO152" s="223"/>
      <c r="AP152" s="223"/>
      <c r="AQ152" s="225"/>
      <c r="AR152" s="224"/>
      <c r="AS152" s="223"/>
      <c r="AT152" s="223"/>
      <c r="AU152" s="225"/>
      <c r="AV152" s="333">
        <f>SUMIF('4.2.펀드 인력변경 이력'!A:A,D152,'4.2.펀드 인력변경 이력'!F:F)</f>
        <v>0</v>
      </c>
      <c r="AW152" s="225">
        <f>SUMIF('4.2.펀드 인력변경 이력'!A:A,D152,'4.2.펀드 인력변경 이력'!G:G)</f>
        <v>0</v>
      </c>
      <c r="AX152" s="334" t="str">
        <f t="shared" si="16"/>
        <v/>
      </c>
      <c r="AY152" s="48"/>
      <c r="AZ152" s="216"/>
      <c r="BA152" s="221"/>
      <c r="BB152" s="221"/>
      <c r="BC152" s="216"/>
      <c r="BD152" s="221"/>
      <c r="BE152" s="221"/>
      <c r="BF152" s="216"/>
      <c r="BG152" s="221"/>
      <c r="BH152" s="263"/>
      <c r="BI152" s="221"/>
      <c r="BJ152" s="263"/>
      <c r="BK152" s="221"/>
      <c r="BL152" s="263"/>
      <c r="BM152" s="221"/>
      <c r="BN152" s="221"/>
    </row>
    <row r="153" spans="1:66" ht="39.950000000000003" customHeight="1" x14ac:dyDescent="0.3">
      <c r="A153" s="298"/>
      <c r="B153" s="68"/>
      <c r="C153" s="241"/>
      <c r="D153" s="242"/>
      <c r="E153" s="222"/>
      <c r="F153" s="48"/>
      <c r="G153" s="43"/>
      <c r="H153" s="43"/>
      <c r="I153" s="43"/>
      <c r="J153" s="43"/>
      <c r="K153" s="43"/>
      <c r="L153" s="218"/>
      <c r="M153" s="218"/>
      <c r="N153" s="86"/>
      <c r="O153" s="223"/>
      <c r="P153" s="86"/>
      <c r="Q153" s="179" t="str">
        <f t="shared" si="0"/>
        <v/>
      </c>
      <c r="R153" s="219"/>
      <c r="S153" s="43"/>
      <c r="T153" s="43"/>
      <c r="U153" s="203" t="str">
        <f t="shared" ca="1" si="1"/>
        <v/>
      </c>
      <c r="V153" s="180" t="str">
        <f t="shared" si="15"/>
        <v/>
      </c>
      <c r="W153" s="181" t="str">
        <f t="shared" ca="1" si="3"/>
        <v/>
      </c>
      <c r="X153" s="181" t="str">
        <f t="shared" ca="1" si="4"/>
        <v>0</v>
      </c>
      <c r="Y153" s="181" t="str">
        <f t="shared" ca="1" si="5"/>
        <v/>
      </c>
      <c r="Z153" s="181" t="str">
        <f t="shared" ca="1" si="6"/>
        <v/>
      </c>
      <c r="AA153" s="181" t="str">
        <f t="shared" ca="1" si="7"/>
        <v/>
      </c>
      <c r="AB153" s="181" t="str">
        <f t="shared" ca="1" si="8"/>
        <v/>
      </c>
      <c r="AC153" s="181" t="str">
        <f t="shared" ca="1" si="9"/>
        <v/>
      </c>
      <c r="AD153" s="220"/>
      <c r="AE153" s="220"/>
      <c r="AF153" s="220"/>
      <c r="AG153" s="220"/>
      <c r="AH153" s="138" t="str">
        <f t="shared" ca="1" si="10"/>
        <v/>
      </c>
      <c r="AI153" s="211"/>
      <c r="AJ153" s="297"/>
      <c r="AK153" s="86"/>
      <c r="AL153" s="86"/>
      <c r="AM153" s="225"/>
      <c r="AN153" s="224"/>
      <c r="AO153" s="223"/>
      <c r="AP153" s="223"/>
      <c r="AQ153" s="225"/>
      <c r="AR153" s="224"/>
      <c r="AS153" s="223"/>
      <c r="AT153" s="223"/>
      <c r="AU153" s="225"/>
      <c r="AV153" s="333">
        <f>SUMIF('4.2.펀드 인력변경 이력'!A:A,D153,'4.2.펀드 인력변경 이력'!F:F)</f>
        <v>0</v>
      </c>
      <c r="AW153" s="225">
        <f>SUMIF('4.2.펀드 인력변경 이력'!A:A,D153,'4.2.펀드 인력변경 이력'!G:G)</f>
        <v>0</v>
      </c>
      <c r="AX153" s="334" t="str">
        <f t="shared" si="16"/>
        <v/>
      </c>
      <c r="AY153" s="48"/>
      <c r="AZ153" s="216"/>
      <c r="BA153" s="221"/>
      <c r="BB153" s="221"/>
      <c r="BC153" s="216"/>
      <c r="BD153" s="221"/>
      <c r="BE153" s="221"/>
      <c r="BF153" s="216"/>
      <c r="BG153" s="221"/>
      <c r="BH153" s="263"/>
      <c r="BI153" s="221"/>
      <c r="BJ153" s="263"/>
      <c r="BK153" s="221"/>
      <c r="BL153" s="263"/>
      <c r="BM153" s="221"/>
      <c r="BN153" s="221"/>
    </row>
    <row r="154" spans="1:66" ht="39.950000000000003" customHeight="1" x14ac:dyDescent="0.3">
      <c r="A154" s="298"/>
      <c r="B154" s="68"/>
      <c r="C154" s="241"/>
      <c r="D154" s="242"/>
      <c r="E154" s="222"/>
      <c r="F154" s="48"/>
      <c r="G154" s="43"/>
      <c r="H154" s="43"/>
      <c r="I154" s="43"/>
      <c r="J154" s="43"/>
      <c r="K154" s="43"/>
      <c r="L154" s="218"/>
      <c r="M154" s="218"/>
      <c r="N154" s="86"/>
      <c r="O154" s="223"/>
      <c r="P154" s="86"/>
      <c r="Q154" s="179" t="str">
        <f t="shared" si="0"/>
        <v/>
      </c>
      <c r="R154" s="219"/>
      <c r="S154" s="43"/>
      <c r="T154" s="43"/>
      <c r="U154" s="203" t="str">
        <f t="shared" ca="1" si="1"/>
        <v/>
      </c>
      <c r="V154" s="180" t="str">
        <f t="shared" si="15"/>
        <v/>
      </c>
      <c r="W154" s="181" t="str">
        <f t="shared" ca="1" si="3"/>
        <v/>
      </c>
      <c r="X154" s="181" t="str">
        <f t="shared" ca="1" si="4"/>
        <v>0</v>
      </c>
      <c r="Y154" s="181" t="str">
        <f t="shared" ca="1" si="5"/>
        <v/>
      </c>
      <c r="Z154" s="181" t="str">
        <f t="shared" ca="1" si="6"/>
        <v/>
      </c>
      <c r="AA154" s="181" t="str">
        <f t="shared" ca="1" si="7"/>
        <v/>
      </c>
      <c r="AB154" s="181" t="str">
        <f t="shared" ca="1" si="8"/>
        <v/>
      </c>
      <c r="AC154" s="181" t="str">
        <f t="shared" ca="1" si="9"/>
        <v/>
      </c>
      <c r="AD154" s="220"/>
      <c r="AE154" s="220"/>
      <c r="AF154" s="220"/>
      <c r="AG154" s="220"/>
      <c r="AH154" s="138" t="str">
        <f t="shared" ca="1" si="10"/>
        <v/>
      </c>
      <c r="AI154" s="211"/>
      <c r="AJ154" s="297"/>
      <c r="AK154" s="86"/>
      <c r="AL154" s="86"/>
      <c r="AM154" s="225"/>
      <c r="AN154" s="224"/>
      <c r="AO154" s="223"/>
      <c r="AP154" s="223"/>
      <c r="AQ154" s="225"/>
      <c r="AR154" s="224"/>
      <c r="AS154" s="223"/>
      <c r="AT154" s="223"/>
      <c r="AU154" s="225"/>
      <c r="AV154" s="333">
        <f>SUMIF('4.2.펀드 인력변경 이력'!A:A,D154,'4.2.펀드 인력변경 이력'!F:F)</f>
        <v>0</v>
      </c>
      <c r="AW154" s="225">
        <f>SUMIF('4.2.펀드 인력변경 이력'!A:A,D154,'4.2.펀드 인력변경 이력'!G:G)</f>
        <v>0</v>
      </c>
      <c r="AX154" s="334" t="str">
        <f t="shared" si="16"/>
        <v/>
      </c>
      <c r="AY154" s="48"/>
      <c r="AZ154" s="216"/>
      <c r="BA154" s="221"/>
      <c r="BB154" s="221"/>
      <c r="BC154" s="216"/>
      <c r="BD154" s="221"/>
      <c r="BE154" s="221"/>
      <c r="BF154" s="216"/>
      <c r="BG154" s="221"/>
      <c r="BH154" s="263"/>
      <c r="BI154" s="221"/>
      <c r="BJ154" s="263"/>
      <c r="BK154" s="221"/>
      <c r="BL154" s="263"/>
      <c r="BM154" s="221"/>
      <c r="BN154" s="221"/>
    </row>
    <row r="155" spans="1:66" ht="39.950000000000003" customHeight="1" x14ac:dyDescent="0.3">
      <c r="A155" s="298"/>
      <c r="B155" s="68"/>
      <c r="C155" s="241"/>
      <c r="D155" s="242"/>
      <c r="E155" s="222"/>
      <c r="F155" s="48"/>
      <c r="G155" s="43"/>
      <c r="H155" s="43"/>
      <c r="I155" s="43"/>
      <c r="J155" s="43"/>
      <c r="K155" s="43"/>
      <c r="L155" s="218"/>
      <c r="M155" s="218"/>
      <c r="N155" s="86"/>
      <c r="O155" s="223"/>
      <c r="P155" s="86"/>
      <c r="Q155" s="179" t="str">
        <f t="shared" si="0"/>
        <v/>
      </c>
      <c r="R155" s="219"/>
      <c r="S155" s="43"/>
      <c r="T155" s="43"/>
      <c r="U155" s="203" t="str">
        <f t="shared" ca="1" si="1"/>
        <v/>
      </c>
      <c r="V155" s="180" t="str">
        <f t="shared" si="15"/>
        <v/>
      </c>
      <c r="W155" s="181" t="str">
        <f t="shared" ca="1" si="3"/>
        <v/>
      </c>
      <c r="X155" s="181" t="str">
        <f t="shared" ca="1" si="4"/>
        <v>0</v>
      </c>
      <c r="Y155" s="181" t="str">
        <f t="shared" ca="1" si="5"/>
        <v/>
      </c>
      <c r="Z155" s="181" t="str">
        <f t="shared" ca="1" si="6"/>
        <v/>
      </c>
      <c r="AA155" s="181" t="str">
        <f t="shared" ca="1" si="7"/>
        <v/>
      </c>
      <c r="AB155" s="181" t="str">
        <f t="shared" ca="1" si="8"/>
        <v/>
      </c>
      <c r="AC155" s="181" t="str">
        <f t="shared" ca="1" si="9"/>
        <v/>
      </c>
      <c r="AD155" s="220"/>
      <c r="AE155" s="220"/>
      <c r="AF155" s="220"/>
      <c r="AG155" s="220"/>
      <c r="AH155" s="138" t="str">
        <f t="shared" ca="1" si="10"/>
        <v/>
      </c>
      <c r="AI155" s="211"/>
      <c r="AJ155" s="297"/>
      <c r="AK155" s="86"/>
      <c r="AL155" s="86"/>
      <c r="AM155" s="225"/>
      <c r="AN155" s="224"/>
      <c r="AO155" s="223"/>
      <c r="AP155" s="223"/>
      <c r="AQ155" s="225"/>
      <c r="AR155" s="224"/>
      <c r="AS155" s="223"/>
      <c r="AT155" s="223"/>
      <c r="AU155" s="225"/>
      <c r="AV155" s="333">
        <f>SUMIF('4.2.펀드 인력변경 이력'!A:A,D155,'4.2.펀드 인력변경 이력'!F:F)</f>
        <v>0</v>
      </c>
      <c r="AW155" s="225">
        <f>SUMIF('4.2.펀드 인력변경 이력'!A:A,D155,'4.2.펀드 인력변경 이력'!G:G)</f>
        <v>0</v>
      </c>
      <c r="AX155" s="334" t="str">
        <f t="shared" si="16"/>
        <v/>
      </c>
      <c r="AY155" s="48"/>
      <c r="AZ155" s="216"/>
      <c r="BA155" s="221"/>
      <c r="BB155" s="221"/>
      <c r="BC155" s="216"/>
      <c r="BD155" s="221"/>
      <c r="BE155" s="221"/>
      <c r="BF155" s="216"/>
      <c r="BG155" s="221"/>
      <c r="BH155" s="263"/>
      <c r="BI155" s="221"/>
      <c r="BJ155" s="263"/>
      <c r="BK155" s="221"/>
      <c r="BL155" s="263"/>
      <c r="BM155" s="221"/>
      <c r="BN155" s="221"/>
    </row>
    <row r="156" spans="1:66" ht="39.950000000000003" customHeight="1" x14ac:dyDescent="0.3">
      <c r="A156" s="298"/>
      <c r="B156" s="68"/>
      <c r="C156" s="241"/>
      <c r="D156" s="242"/>
      <c r="E156" s="222"/>
      <c r="F156" s="48"/>
      <c r="G156" s="43"/>
      <c r="H156" s="43"/>
      <c r="I156" s="43"/>
      <c r="J156" s="43"/>
      <c r="K156" s="43"/>
      <c r="L156" s="218"/>
      <c r="M156" s="218"/>
      <c r="N156" s="86"/>
      <c r="O156" s="223"/>
      <c r="P156" s="86"/>
      <c r="Q156" s="179" t="str">
        <f t="shared" si="0"/>
        <v/>
      </c>
      <c r="R156" s="219"/>
      <c r="S156" s="43"/>
      <c r="T156" s="43"/>
      <c r="U156" s="203" t="str">
        <f t="shared" ca="1" si="1"/>
        <v/>
      </c>
      <c r="V156" s="180" t="str">
        <f t="shared" si="15"/>
        <v/>
      </c>
      <c r="W156" s="181" t="str">
        <f t="shared" ca="1" si="3"/>
        <v/>
      </c>
      <c r="X156" s="181" t="str">
        <f t="shared" ca="1" si="4"/>
        <v>0</v>
      </c>
      <c r="Y156" s="181" t="str">
        <f t="shared" ca="1" si="5"/>
        <v/>
      </c>
      <c r="Z156" s="181" t="str">
        <f t="shared" ca="1" si="6"/>
        <v/>
      </c>
      <c r="AA156" s="181" t="str">
        <f t="shared" ca="1" si="7"/>
        <v/>
      </c>
      <c r="AB156" s="181" t="str">
        <f t="shared" ca="1" si="8"/>
        <v/>
      </c>
      <c r="AC156" s="181" t="str">
        <f t="shared" ca="1" si="9"/>
        <v/>
      </c>
      <c r="AD156" s="220"/>
      <c r="AE156" s="220"/>
      <c r="AF156" s="220"/>
      <c r="AG156" s="220"/>
      <c r="AH156" s="138" t="str">
        <f t="shared" ca="1" si="10"/>
        <v/>
      </c>
      <c r="AI156" s="211"/>
      <c r="AJ156" s="297"/>
      <c r="AK156" s="86"/>
      <c r="AL156" s="86"/>
      <c r="AM156" s="225"/>
      <c r="AN156" s="224"/>
      <c r="AO156" s="223"/>
      <c r="AP156" s="223"/>
      <c r="AQ156" s="225"/>
      <c r="AR156" s="224"/>
      <c r="AS156" s="223"/>
      <c r="AT156" s="223"/>
      <c r="AU156" s="225"/>
      <c r="AV156" s="333">
        <f>SUMIF('4.2.펀드 인력변경 이력'!A:A,D156,'4.2.펀드 인력변경 이력'!F:F)</f>
        <v>0</v>
      </c>
      <c r="AW156" s="225">
        <f>SUMIF('4.2.펀드 인력변경 이력'!A:A,D156,'4.2.펀드 인력변경 이력'!G:G)</f>
        <v>0</v>
      </c>
      <c r="AX156" s="334" t="str">
        <f t="shared" si="16"/>
        <v/>
      </c>
      <c r="AY156" s="48"/>
      <c r="AZ156" s="216"/>
      <c r="BA156" s="221"/>
      <c r="BB156" s="221"/>
      <c r="BC156" s="216"/>
      <c r="BD156" s="221"/>
      <c r="BE156" s="221"/>
      <c r="BF156" s="216"/>
      <c r="BG156" s="221"/>
      <c r="BH156" s="263"/>
      <c r="BI156" s="221"/>
      <c r="BJ156" s="263"/>
      <c r="BK156" s="221"/>
      <c r="BL156" s="263"/>
      <c r="BM156" s="221"/>
      <c r="BN156" s="221"/>
    </row>
    <row r="157" spans="1:66" ht="39.950000000000003" customHeight="1" x14ac:dyDescent="0.3">
      <c r="A157" s="298"/>
      <c r="B157" s="68"/>
      <c r="C157" s="241"/>
      <c r="D157" s="242"/>
      <c r="E157" s="222"/>
      <c r="F157" s="48"/>
      <c r="G157" s="43"/>
      <c r="H157" s="43"/>
      <c r="I157" s="43"/>
      <c r="J157" s="43"/>
      <c r="K157" s="43"/>
      <c r="L157" s="218"/>
      <c r="M157" s="218"/>
      <c r="N157" s="86"/>
      <c r="O157" s="223"/>
      <c r="P157" s="86"/>
      <c r="Q157" s="179" t="str">
        <f t="shared" si="0"/>
        <v/>
      </c>
      <c r="R157" s="219"/>
      <c r="S157" s="43"/>
      <c r="T157" s="43"/>
      <c r="U157" s="203" t="str">
        <f t="shared" ca="1" si="1"/>
        <v/>
      </c>
      <c r="V157" s="180" t="str">
        <f t="shared" si="15"/>
        <v/>
      </c>
      <c r="W157" s="181" t="str">
        <f t="shared" ca="1" si="3"/>
        <v/>
      </c>
      <c r="X157" s="181" t="str">
        <f t="shared" ca="1" si="4"/>
        <v>0</v>
      </c>
      <c r="Y157" s="181" t="str">
        <f t="shared" ca="1" si="5"/>
        <v/>
      </c>
      <c r="Z157" s="181" t="str">
        <f t="shared" ca="1" si="6"/>
        <v/>
      </c>
      <c r="AA157" s="181" t="str">
        <f t="shared" ca="1" si="7"/>
        <v/>
      </c>
      <c r="AB157" s="181" t="str">
        <f t="shared" ca="1" si="8"/>
        <v/>
      </c>
      <c r="AC157" s="181" t="str">
        <f t="shared" ca="1" si="9"/>
        <v/>
      </c>
      <c r="AD157" s="220"/>
      <c r="AE157" s="220"/>
      <c r="AF157" s="220"/>
      <c r="AG157" s="220"/>
      <c r="AH157" s="138" t="str">
        <f t="shared" ca="1" si="10"/>
        <v/>
      </c>
      <c r="AI157" s="211"/>
      <c r="AJ157" s="297"/>
      <c r="AK157" s="86"/>
      <c r="AL157" s="86"/>
      <c r="AM157" s="225"/>
      <c r="AN157" s="224"/>
      <c r="AO157" s="223"/>
      <c r="AP157" s="223"/>
      <c r="AQ157" s="225"/>
      <c r="AR157" s="224"/>
      <c r="AS157" s="223"/>
      <c r="AT157" s="223"/>
      <c r="AU157" s="225"/>
      <c r="AV157" s="333">
        <f>SUMIF('4.2.펀드 인력변경 이력'!A:A,D157,'4.2.펀드 인력변경 이력'!F:F)</f>
        <v>0</v>
      </c>
      <c r="AW157" s="225">
        <f>SUMIF('4.2.펀드 인력변경 이력'!A:A,D157,'4.2.펀드 인력변경 이력'!G:G)</f>
        <v>0</v>
      </c>
      <c r="AX157" s="334" t="str">
        <f t="shared" si="16"/>
        <v/>
      </c>
      <c r="AY157" s="48"/>
      <c r="AZ157" s="216"/>
      <c r="BA157" s="221"/>
      <c r="BB157" s="221"/>
      <c r="BC157" s="216"/>
      <c r="BD157" s="221"/>
      <c r="BE157" s="221"/>
      <c r="BF157" s="216"/>
      <c r="BG157" s="221"/>
      <c r="BH157" s="263"/>
      <c r="BI157" s="221"/>
      <c r="BJ157" s="263"/>
      <c r="BK157" s="221"/>
      <c r="BL157" s="263"/>
      <c r="BM157" s="221"/>
      <c r="BN157" s="221"/>
    </row>
    <row r="158" spans="1:66" ht="39.950000000000003" customHeight="1" x14ac:dyDescent="0.3">
      <c r="A158" s="298"/>
      <c r="B158" s="68"/>
      <c r="C158" s="241"/>
      <c r="D158" s="242"/>
      <c r="E158" s="222"/>
      <c r="F158" s="48"/>
      <c r="G158" s="43"/>
      <c r="H158" s="43"/>
      <c r="I158" s="43"/>
      <c r="J158" s="43"/>
      <c r="K158" s="43"/>
      <c r="L158" s="218"/>
      <c r="M158" s="218"/>
      <c r="N158" s="86"/>
      <c r="O158" s="223"/>
      <c r="P158" s="86"/>
      <c r="Q158" s="179" t="str">
        <f t="shared" si="0"/>
        <v/>
      </c>
      <c r="R158" s="219"/>
      <c r="S158" s="43"/>
      <c r="T158" s="43"/>
      <c r="U158" s="203" t="str">
        <f t="shared" ca="1" si="1"/>
        <v/>
      </c>
      <c r="V158" s="180" t="str">
        <f t="shared" si="15"/>
        <v/>
      </c>
      <c r="W158" s="181" t="str">
        <f t="shared" ca="1" si="3"/>
        <v/>
      </c>
      <c r="X158" s="181" t="str">
        <f t="shared" ca="1" si="4"/>
        <v>0</v>
      </c>
      <c r="Y158" s="181" t="str">
        <f t="shared" ca="1" si="5"/>
        <v/>
      </c>
      <c r="Z158" s="181" t="str">
        <f t="shared" ca="1" si="6"/>
        <v/>
      </c>
      <c r="AA158" s="181" t="str">
        <f t="shared" ca="1" si="7"/>
        <v/>
      </c>
      <c r="AB158" s="181" t="str">
        <f t="shared" ca="1" si="8"/>
        <v/>
      </c>
      <c r="AC158" s="181" t="str">
        <f t="shared" ca="1" si="9"/>
        <v/>
      </c>
      <c r="AD158" s="220"/>
      <c r="AE158" s="220"/>
      <c r="AF158" s="220"/>
      <c r="AG158" s="220"/>
      <c r="AH158" s="138" t="str">
        <f t="shared" ca="1" si="10"/>
        <v/>
      </c>
      <c r="AI158" s="211"/>
      <c r="AJ158" s="297"/>
      <c r="AK158" s="86"/>
      <c r="AL158" s="86"/>
      <c r="AM158" s="225"/>
      <c r="AN158" s="224"/>
      <c r="AO158" s="223"/>
      <c r="AP158" s="223"/>
      <c r="AQ158" s="225"/>
      <c r="AR158" s="224"/>
      <c r="AS158" s="223"/>
      <c r="AT158" s="223"/>
      <c r="AU158" s="225"/>
      <c r="AV158" s="333">
        <f>SUMIF('4.2.펀드 인력변경 이력'!A:A,D158,'4.2.펀드 인력변경 이력'!F:F)</f>
        <v>0</v>
      </c>
      <c r="AW158" s="225">
        <f>SUMIF('4.2.펀드 인력변경 이력'!A:A,D158,'4.2.펀드 인력변경 이력'!G:G)</f>
        <v>0</v>
      </c>
      <c r="AX158" s="334" t="str">
        <f t="shared" si="16"/>
        <v/>
      </c>
      <c r="AY158" s="48"/>
      <c r="AZ158" s="216"/>
      <c r="BA158" s="221"/>
      <c r="BB158" s="221"/>
      <c r="BC158" s="216"/>
      <c r="BD158" s="221"/>
      <c r="BE158" s="221"/>
      <c r="BF158" s="216"/>
      <c r="BG158" s="221"/>
      <c r="BH158" s="263"/>
      <c r="BI158" s="221"/>
      <c r="BJ158" s="263"/>
      <c r="BK158" s="221"/>
      <c r="BL158" s="263"/>
      <c r="BM158" s="221"/>
      <c r="BN158" s="221"/>
    </row>
    <row r="159" spans="1:66" ht="39.950000000000003" customHeight="1" x14ac:dyDescent="0.3">
      <c r="A159" s="298"/>
      <c r="B159" s="68"/>
      <c r="C159" s="241"/>
      <c r="D159" s="242"/>
      <c r="E159" s="222"/>
      <c r="F159" s="48"/>
      <c r="G159" s="43"/>
      <c r="H159" s="43"/>
      <c r="I159" s="43"/>
      <c r="J159" s="43"/>
      <c r="K159" s="43"/>
      <c r="L159" s="218"/>
      <c r="M159" s="218"/>
      <c r="N159" s="86"/>
      <c r="O159" s="223"/>
      <c r="P159" s="86"/>
      <c r="Q159" s="179" t="str">
        <f t="shared" si="0"/>
        <v/>
      </c>
      <c r="R159" s="219"/>
      <c r="S159" s="43"/>
      <c r="T159" s="43"/>
      <c r="U159" s="203" t="str">
        <f t="shared" ca="1" si="1"/>
        <v/>
      </c>
      <c r="V159" s="180" t="str">
        <f t="shared" si="15"/>
        <v/>
      </c>
      <c r="W159" s="181" t="str">
        <f t="shared" ca="1" si="3"/>
        <v/>
      </c>
      <c r="X159" s="181" t="str">
        <f t="shared" ca="1" si="4"/>
        <v>0</v>
      </c>
      <c r="Y159" s="181" t="str">
        <f t="shared" ca="1" si="5"/>
        <v/>
      </c>
      <c r="Z159" s="181" t="str">
        <f t="shared" ca="1" si="6"/>
        <v/>
      </c>
      <c r="AA159" s="181" t="str">
        <f t="shared" ca="1" si="7"/>
        <v/>
      </c>
      <c r="AB159" s="181" t="str">
        <f t="shared" ca="1" si="8"/>
        <v/>
      </c>
      <c r="AC159" s="181" t="str">
        <f t="shared" ca="1" si="9"/>
        <v/>
      </c>
      <c r="AD159" s="220"/>
      <c r="AE159" s="220"/>
      <c r="AF159" s="220"/>
      <c r="AG159" s="220"/>
      <c r="AH159" s="138" t="str">
        <f t="shared" ca="1" si="10"/>
        <v/>
      </c>
      <c r="AI159" s="211"/>
      <c r="AJ159" s="297"/>
      <c r="AK159" s="86"/>
      <c r="AL159" s="86"/>
      <c r="AM159" s="225"/>
      <c r="AN159" s="224"/>
      <c r="AO159" s="223"/>
      <c r="AP159" s="223"/>
      <c r="AQ159" s="225"/>
      <c r="AR159" s="224"/>
      <c r="AS159" s="223"/>
      <c r="AT159" s="223"/>
      <c r="AU159" s="225"/>
      <c r="AV159" s="333">
        <f>SUMIF('4.2.펀드 인력변경 이력'!A:A,D159,'4.2.펀드 인력변경 이력'!F:F)</f>
        <v>0</v>
      </c>
      <c r="AW159" s="225">
        <f>SUMIF('4.2.펀드 인력변경 이력'!A:A,D159,'4.2.펀드 인력변경 이력'!G:G)</f>
        <v>0</v>
      </c>
      <c r="AX159" s="334" t="str">
        <f t="shared" si="16"/>
        <v/>
      </c>
      <c r="AY159" s="48"/>
      <c r="AZ159" s="216"/>
      <c r="BA159" s="221"/>
      <c r="BB159" s="221"/>
      <c r="BC159" s="216"/>
      <c r="BD159" s="221"/>
      <c r="BE159" s="221"/>
      <c r="BF159" s="216"/>
      <c r="BG159" s="221"/>
      <c r="BH159" s="263"/>
      <c r="BI159" s="221"/>
      <c r="BJ159" s="263"/>
      <c r="BK159" s="221"/>
      <c r="BL159" s="263"/>
      <c r="BM159" s="221"/>
      <c r="BN159" s="221"/>
    </row>
    <row r="160" spans="1:66" ht="39.950000000000003" customHeight="1" x14ac:dyDescent="0.3">
      <c r="A160" s="298"/>
      <c r="B160" s="68"/>
      <c r="C160" s="241"/>
      <c r="D160" s="242"/>
      <c r="E160" s="222"/>
      <c r="F160" s="48"/>
      <c r="G160" s="43"/>
      <c r="H160" s="43"/>
      <c r="I160" s="43"/>
      <c r="J160" s="43"/>
      <c r="K160" s="43"/>
      <c r="L160" s="218"/>
      <c r="M160" s="218"/>
      <c r="N160" s="86"/>
      <c r="O160" s="223"/>
      <c r="P160" s="86"/>
      <c r="Q160" s="179" t="str">
        <f t="shared" si="0"/>
        <v/>
      </c>
      <c r="R160" s="219"/>
      <c r="S160" s="43"/>
      <c r="T160" s="43"/>
      <c r="U160" s="203" t="str">
        <f t="shared" ca="1" si="1"/>
        <v/>
      </c>
      <c r="V160" s="180" t="str">
        <f t="shared" si="15"/>
        <v/>
      </c>
      <c r="W160" s="181" t="str">
        <f t="shared" ca="1" si="3"/>
        <v/>
      </c>
      <c r="X160" s="181" t="str">
        <f t="shared" ca="1" si="4"/>
        <v>0</v>
      </c>
      <c r="Y160" s="181" t="str">
        <f t="shared" ca="1" si="5"/>
        <v/>
      </c>
      <c r="Z160" s="181" t="str">
        <f t="shared" ca="1" si="6"/>
        <v/>
      </c>
      <c r="AA160" s="181" t="str">
        <f t="shared" ca="1" si="7"/>
        <v/>
      </c>
      <c r="AB160" s="181" t="str">
        <f t="shared" ca="1" si="8"/>
        <v/>
      </c>
      <c r="AC160" s="181" t="str">
        <f t="shared" ca="1" si="9"/>
        <v/>
      </c>
      <c r="AD160" s="220"/>
      <c r="AE160" s="220"/>
      <c r="AF160" s="220"/>
      <c r="AG160" s="220"/>
      <c r="AH160" s="138" t="str">
        <f t="shared" ca="1" si="10"/>
        <v/>
      </c>
      <c r="AI160" s="211"/>
      <c r="AJ160" s="297"/>
      <c r="AK160" s="86"/>
      <c r="AL160" s="86"/>
      <c r="AM160" s="225"/>
      <c r="AN160" s="224"/>
      <c r="AO160" s="223"/>
      <c r="AP160" s="223"/>
      <c r="AQ160" s="225"/>
      <c r="AR160" s="224"/>
      <c r="AS160" s="223"/>
      <c r="AT160" s="223"/>
      <c r="AU160" s="225"/>
      <c r="AV160" s="333">
        <f>SUMIF('4.2.펀드 인력변경 이력'!A:A,D160,'4.2.펀드 인력변경 이력'!F:F)</f>
        <v>0</v>
      </c>
      <c r="AW160" s="225">
        <f>SUMIF('4.2.펀드 인력변경 이력'!A:A,D160,'4.2.펀드 인력변경 이력'!G:G)</f>
        <v>0</v>
      </c>
      <c r="AX160" s="334" t="str">
        <f t="shared" si="16"/>
        <v/>
      </c>
      <c r="AY160" s="48"/>
      <c r="AZ160" s="216"/>
      <c r="BA160" s="221"/>
      <c r="BB160" s="221"/>
      <c r="BC160" s="216"/>
      <c r="BD160" s="221"/>
      <c r="BE160" s="221"/>
      <c r="BF160" s="216"/>
      <c r="BG160" s="221"/>
      <c r="BH160" s="263"/>
      <c r="BI160" s="221"/>
      <c r="BJ160" s="263"/>
      <c r="BK160" s="221"/>
      <c r="BL160" s="263"/>
      <c r="BM160" s="221"/>
      <c r="BN160" s="221"/>
    </row>
    <row r="161" spans="1:66" ht="39.950000000000003" customHeight="1" x14ac:dyDescent="0.3">
      <c r="A161" s="298"/>
      <c r="B161" s="68"/>
      <c r="C161" s="241"/>
      <c r="D161" s="242"/>
      <c r="E161" s="222"/>
      <c r="F161" s="48"/>
      <c r="G161" s="43"/>
      <c r="H161" s="43"/>
      <c r="I161" s="43"/>
      <c r="J161" s="43"/>
      <c r="K161" s="43"/>
      <c r="L161" s="218"/>
      <c r="M161" s="218"/>
      <c r="N161" s="86"/>
      <c r="O161" s="223"/>
      <c r="P161" s="86"/>
      <c r="Q161" s="179" t="str">
        <f t="shared" si="0"/>
        <v/>
      </c>
      <c r="R161" s="219"/>
      <c r="S161" s="43"/>
      <c r="T161" s="43"/>
      <c r="U161" s="203" t="str">
        <f t="shared" ca="1" si="1"/>
        <v/>
      </c>
      <c r="V161" s="180" t="str">
        <f t="shared" si="15"/>
        <v/>
      </c>
      <c r="W161" s="181" t="str">
        <f t="shared" ca="1" si="3"/>
        <v/>
      </c>
      <c r="X161" s="181" t="str">
        <f t="shared" ca="1" si="4"/>
        <v>0</v>
      </c>
      <c r="Y161" s="181" t="str">
        <f t="shared" ca="1" si="5"/>
        <v/>
      </c>
      <c r="Z161" s="181" t="str">
        <f t="shared" ca="1" si="6"/>
        <v/>
      </c>
      <c r="AA161" s="181" t="str">
        <f t="shared" ca="1" si="7"/>
        <v/>
      </c>
      <c r="AB161" s="181" t="str">
        <f t="shared" ca="1" si="8"/>
        <v/>
      </c>
      <c r="AC161" s="181" t="str">
        <f t="shared" ca="1" si="9"/>
        <v/>
      </c>
      <c r="AD161" s="220"/>
      <c r="AE161" s="220"/>
      <c r="AF161" s="220"/>
      <c r="AG161" s="220"/>
      <c r="AH161" s="138" t="str">
        <f t="shared" ca="1" si="10"/>
        <v/>
      </c>
      <c r="AI161" s="211"/>
      <c r="AJ161" s="297"/>
      <c r="AK161" s="86"/>
      <c r="AL161" s="86"/>
      <c r="AM161" s="225"/>
      <c r="AN161" s="224"/>
      <c r="AO161" s="223"/>
      <c r="AP161" s="223"/>
      <c r="AQ161" s="225"/>
      <c r="AR161" s="224"/>
      <c r="AS161" s="223"/>
      <c r="AT161" s="223"/>
      <c r="AU161" s="225"/>
      <c r="AV161" s="333">
        <f>SUMIF('4.2.펀드 인력변경 이력'!A:A,D161,'4.2.펀드 인력변경 이력'!F:F)</f>
        <v>0</v>
      </c>
      <c r="AW161" s="225">
        <f>SUMIF('4.2.펀드 인력변경 이력'!A:A,D161,'4.2.펀드 인력변경 이력'!G:G)</f>
        <v>0</v>
      </c>
      <c r="AX161" s="334" t="str">
        <f t="shared" si="16"/>
        <v/>
      </c>
      <c r="AY161" s="48"/>
      <c r="AZ161" s="216"/>
      <c r="BA161" s="221"/>
      <c r="BB161" s="221"/>
      <c r="BC161" s="216"/>
      <c r="BD161" s="221"/>
      <c r="BE161" s="221"/>
      <c r="BF161" s="216"/>
      <c r="BG161" s="221"/>
      <c r="BH161" s="263"/>
      <c r="BI161" s="221"/>
      <c r="BJ161" s="263"/>
      <c r="BK161" s="221"/>
      <c r="BL161" s="263"/>
      <c r="BM161" s="221"/>
      <c r="BN161" s="221"/>
    </row>
    <row r="162" spans="1:66" ht="39.950000000000003" customHeight="1" x14ac:dyDescent="0.3">
      <c r="A162" s="298"/>
      <c r="B162" s="68"/>
      <c r="C162" s="241"/>
      <c r="D162" s="242"/>
      <c r="E162" s="222"/>
      <c r="F162" s="48"/>
      <c r="G162" s="43"/>
      <c r="H162" s="43"/>
      <c r="I162" s="43"/>
      <c r="J162" s="43"/>
      <c r="K162" s="43"/>
      <c r="L162" s="218"/>
      <c r="M162" s="218"/>
      <c r="N162" s="86"/>
      <c r="O162" s="223"/>
      <c r="P162" s="86"/>
      <c r="Q162" s="179" t="str">
        <f t="shared" si="0"/>
        <v/>
      </c>
      <c r="R162" s="219"/>
      <c r="S162" s="43"/>
      <c r="T162" s="43"/>
      <c r="U162" s="203" t="str">
        <f t="shared" ca="1" si="1"/>
        <v/>
      </c>
      <c r="V162" s="180" t="str">
        <f t="shared" si="15"/>
        <v/>
      </c>
      <c r="W162" s="181" t="str">
        <f t="shared" ca="1" si="3"/>
        <v/>
      </c>
      <c r="X162" s="181" t="str">
        <f t="shared" ca="1" si="4"/>
        <v>0</v>
      </c>
      <c r="Y162" s="181" t="str">
        <f t="shared" ca="1" si="5"/>
        <v/>
      </c>
      <c r="Z162" s="181" t="str">
        <f t="shared" ca="1" si="6"/>
        <v/>
      </c>
      <c r="AA162" s="181" t="str">
        <f t="shared" ca="1" si="7"/>
        <v/>
      </c>
      <c r="AB162" s="181" t="str">
        <f t="shared" ca="1" si="8"/>
        <v/>
      </c>
      <c r="AC162" s="181" t="str">
        <f t="shared" ca="1" si="9"/>
        <v/>
      </c>
      <c r="AD162" s="220"/>
      <c r="AE162" s="220"/>
      <c r="AF162" s="220"/>
      <c r="AG162" s="220"/>
      <c r="AH162" s="138" t="str">
        <f t="shared" ca="1" si="10"/>
        <v/>
      </c>
      <c r="AI162" s="211"/>
      <c r="AJ162" s="297"/>
      <c r="AK162" s="86"/>
      <c r="AL162" s="86"/>
      <c r="AM162" s="225"/>
      <c r="AN162" s="224"/>
      <c r="AO162" s="223"/>
      <c r="AP162" s="223"/>
      <c r="AQ162" s="225"/>
      <c r="AR162" s="224"/>
      <c r="AS162" s="223"/>
      <c r="AT162" s="223"/>
      <c r="AU162" s="225"/>
      <c r="AV162" s="333">
        <f>SUMIF('4.2.펀드 인력변경 이력'!A:A,D162,'4.2.펀드 인력변경 이력'!F:F)</f>
        <v>0</v>
      </c>
      <c r="AW162" s="225">
        <f>SUMIF('4.2.펀드 인력변경 이력'!A:A,D162,'4.2.펀드 인력변경 이력'!G:G)</f>
        <v>0</v>
      </c>
      <c r="AX162" s="334" t="str">
        <f t="shared" si="16"/>
        <v/>
      </c>
      <c r="AY162" s="48"/>
      <c r="AZ162" s="216"/>
      <c r="BA162" s="221"/>
      <c r="BB162" s="221"/>
      <c r="BC162" s="216"/>
      <c r="BD162" s="221"/>
      <c r="BE162" s="221"/>
      <c r="BF162" s="216"/>
      <c r="BG162" s="221"/>
      <c r="BH162" s="263"/>
      <c r="BI162" s="221"/>
      <c r="BJ162" s="263"/>
      <c r="BK162" s="221"/>
      <c r="BL162" s="263"/>
      <c r="BM162" s="221"/>
      <c r="BN162" s="221"/>
    </row>
    <row r="163" spans="1:66" ht="39.950000000000003" customHeight="1" x14ac:dyDescent="0.3">
      <c r="A163" s="298"/>
      <c r="B163" s="68"/>
      <c r="C163" s="241"/>
      <c r="D163" s="242"/>
      <c r="E163" s="222"/>
      <c r="F163" s="48"/>
      <c r="G163" s="43"/>
      <c r="H163" s="43"/>
      <c r="I163" s="43"/>
      <c r="J163" s="43"/>
      <c r="K163" s="43"/>
      <c r="L163" s="218"/>
      <c r="M163" s="218"/>
      <c r="N163" s="86"/>
      <c r="O163" s="223"/>
      <c r="P163" s="86"/>
      <c r="Q163" s="179" t="str">
        <f t="shared" si="0"/>
        <v/>
      </c>
      <c r="R163" s="219"/>
      <c r="S163" s="43"/>
      <c r="T163" s="43"/>
      <c r="U163" s="203" t="str">
        <f t="shared" ca="1" si="1"/>
        <v/>
      </c>
      <c r="V163" s="180" t="str">
        <f t="shared" si="15"/>
        <v/>
      </c>
      <c r="W163" s="181" t="str">
        <f t="shared" ca="1" si="3"/>
        <v/>
      </c>
      <c r="X163" s="181" t="str">
        <f t="shared" ca="1" si="4"/>
        <v>0</v>
      </c>
      <c r="Y163" s="181" t="str">
        <f t="shared" ca="1" si="5"/>
        <v/>
      </c>
      <c r="Z163" s="181" t="str">
        <f t="shared" ca="1" si="6"/>
        <v/>
      </c>
      <c r="AA163" s="181" t="str">
        <f t="shared" ca="1" si="7"/>
        <v/>
      </c>
      <c r="AB163" s="181" t="str">
        <f t="shared" ca="1" si="8"/>
        <v/>
      </c>
      <c r="AC163" s="181" t="str">
        <f t="shared" ca="1" si="9"/>
        <v/>
      </c>
      <c r="AD163" s="220"/>
      <c r="AE163" s="220"/>
      <c r="AF163" s="220"/>
      <c r="AG163" s="220"/>
      <c r="AH163" s="138" t="str">
        <f t="shared" ca="1" si="10"/>
        <v/>
      </c>
      <c r="AI163" s="211"/>
      <c r="AJ163" s="297"/>
      <c r="AK163" s="86"/>
      <c r="AL163" s="86"/>
      <c r="AM163" s="225"/>
      <c r="AN163" s="224"/>
      <c r="AO163" s="223"/>
      <c r="AP163" s="223"/>
      <c r="AQ163" s="225"/>
      <c r="AR163" s="224"/>
      <c r="AS163" s="223"/>
      <c r="AT163" s="223"/>
      <c r="AU163" s="225"/>
      <c r="AV163" s="333">
        <f>SUMIF('4.2.펀드 인력변경 이력'!A:A,D163,'4.2.펀드 인력변경 이력'!F:F)</f>
        <v>0</v>
      </c>
      <c r="AW163" s="225">
        <f>SUMIF('4.2.펀드 인력변경 이력'!A:A,D163,'4.2.펀드 인력변경 이력'!G:G)</f>
        <v>0</v>
      </c>
      <c r="AX163" s="334" t="str">
        <f t="shared" si="16"/>
        <v/>
      </c>
      <c r="AY163" s="48"/>
      <c r="AZ163" s="216"/>
      <c r="BA163" s="221"/>
      <c r="BB163" s="221"/>
      <c r="BC163" s="216"/>
      <c r="BD163" s="221"/>
      <c r="BE163" s="221"/>
      <c r="BF163" s="216"/>
      <c r="BG163" s="221"/>
      <c r="BH163" s="263"/>
      <c r="BI163" s="221"/>
      <c r="BJ163" s="263"/>
      <c r="BK163" s="221"/>
      <c r="BL163" s="263"/>
      <c r="BM163" s="221"/>
      <c r="BN163" s="221"/>
    </row>
    <row r="164" spans="1:66" ht="39.950000000000003" customHeight="1" x14ac:dyDescent="0.3">
      <c r="A164" s="298"/>
      <c r="B164" s="68"/>
      <c r="C164" s="241"/>
      <c r="D164" s="242"/>
      <c r="E164" s="222"/>
      <c r="F164" s="48"/>
      <c r="G164" s="43"/>
      <c r="H164" s="43"/>
      <c r="I164" s="43"/>
      <c r="J164" s="43"/>
      <c r="K164" s="43"/>
      <c r="L164" s="218"/>
      <c r="M164" s="218"/>
      <c r="N164" s="86"/>
      <c r="O164" s="223"/>
      <c r="P164" s="86"/>
      <c r="Q164" s="179" t="str">
        <f t="shared" si="0"/>
        <v/>
      </c>
      <c r="R164" s="219"/>
      <c r="S164" s="43"/>
      <c r="T164" s="43"/>
      <c r="U164" s="203" t="str">
        <f t="shared" ca="1" si="1"/>
        <v/>
      </c>
      <c r="V164" s="180" t="str">
        <f t="shared" si="15"/>
        <v/>
      </c>
      <c r="W164" s="181" t="str">
        <f t="shared" ca="1" si="3"/>
        <v/>
      </c>
      <c r="X164" s="181" t="str">
        <f t="shared" ca="1" si="4"/>
        <v>0</v>
      </c>
      <c r="Y164" s="181" t="str">
        <f t="shared" ca="1" si="5"/>
        <v/>
      </c>
      <c r="Z164" s="181" t="str">
        <f t="shared" ca="1" si="6"/>
        <v/>
      </c>
      <c r="AA164" s="181" t="str">
        <f t="shared" ca="1" si="7"/>
        <v/>
      </c>
      <c r="AB164" s="181" t="str">
        <f t="shared" ca="1" si="8"/>
        <v/>
      </c>
      <c r="AC164" s="181" t="str">
        <f t="shared" ca="1" si="9"/>
        <v/>
      </c>
      <c r="AD164" s="220"/>
      <c r="AE164" s="220"/>
      <c r="AF164" s="220"/>
      <c r="AG164" s="220"/>
      <c r="AH164" s="138" t="str">
        <f t="shared" ca="1" si="10"/>
        <v/>
      </c>
      <c r="AI164" s="211"/>
      <c r="AJ164" s="297"/>
      <c r="AK164" s="86"/>
      <c r="AL164" s="86"/>
      <c r="AM164" s="225"/>
      <c r="AN164" s="224"/>
      <c r="AO164" s="223"/>
      <c r="AP164" s="223"/>
      <c r="AQ164" s="225"/>
      <c r="AR164" s="224"/>
      <c r="AS164" s="223"/>
      <c r="AT164" s="223"/>
      <c r="AU164" s="225"/>
      <c r="AV164" s="333">
        <f>SUMIF('4.2.펀드 인력변경 이력'!A:A,D164,'4.2.펀드 인력변경 이력'!F:F)</f>
        <v>0</v>
      </c>
      <c r="AW164" s="225">
        <f>SUMIF('4.2.펀드 인력변경 이력'!A:A,D164,'4.2.펀드 인력변경 이력'!G:G)</f>
        <v>0</v>
      </c>
      <c r="AX164" s="334" t="str">
        <f t="shared" si="16"/>
        <v/>
      </c>
      <c r="AY164" s="48"/>
      <c r="AZ164" s="216"/>
      <c r="BA164" s="221"/>
      <c r="BB164" s="221"/>
      <c r="BC164" s="216"/>
      <c r="BD164" s="221"/>
      <c r="BE164" s="221"/>
      <c r="BF164" s="216"/>
      <c r="BG164" s="221"/>
      <c r="BH164" s="263"/>
      <c r="BI164" s="221"/>
      <c r="BJ164" s="263"/>
      <c r="BK164" s="221"/>
      <c r="BL164" s="263"/>
      <c r="BM164" s="221"/>
      <c r="BN164" s="221"/>
    </row>
    <row r="165" spans="1:66" ht="39.950000000000003" customHeight="1" x14ac:dyDescent="0.3">
      <c r="A165" s="298"/>
      <c r="B165" s="68"/>
      <c r="C165" s="241"/>
      <c r="D165" s="242"/>
      <c r="E165" s="222"/>
      <c r="F165" s="48"/>
      <c r="G165" s="43"/>
      <c r="H165" s="43"/>
      <c r="I165" s="43"/>
      <c r="J165" s="43"/>
      <c r="K165" s="43"/>
      <c r="L165" s="218"/>
      <c r="M165" s="218"/>
      <c r="N165" s="86"/>
      <c r="O165" s="223"/>
      <c r="P165" s="86"/>
      <c r="Q165" s="179" t="str">
        <f t="shared" si="0"/>
        <v/>
      </c>
      <c r="R165" s="219"/>
      <c r="S165" s="43"/>
      <c r="T165" s="43"/>
      <c r="U165" s="203" t="str">
        <f t="shared" ca="1" si="1"/>
        <v/>
      </c>
      <c r="V165" s="180" t="str">
        <f t="shared" si="15"/>
        <v/>
      </c>
      <c r="W165" s="181" t="str">
        <f t="shared" ca="1" si="3"/>
        <v/>
      </c>
      <c r="X165" s="181" t="str">
        <f t="shared" ca="1" si="4"/>
        <v>0</v>
      </c>
      <c r="Y165" s="181" t="str">
        <f t="shared" ca="1" si="5"/>
        <v/>
      </c>
      <c r="Z165" s="181" t="str">
        <f t="shared" ca="1" si="6"/>
        <v/>
      </c>
      <c r="AA165" s="181" t="str">
        <f t="shared" ca="1" si="7"/>
        <v/>
      </c>
      <c r="AB165" s="181" t="str">
        <f t="shared" ca="1" si="8"/>
        <v/>
      </c>
      <c r="AC165" s="181" t="str">
        <f t="shared" ca="1" si="9"/>
        <v/>
      </c>
      <c r="AD165" s="220"/>
      <c r="AE165" s="220"/>
      <c r="AF165" s="220"/>
      <c r="AG165" s="220"/>
      <c r="AH165" s="138" t="str">
        <f t="shared" ca="1" si="10"/>
        <v/>
      </c>
      <c r="AI165" s="211"/>
      <c r="AJ165" s="297"/>
      <c r="AK165" s="86"/>
      <c r="AL165" s="86"/>
      <c r="AM165" s="225"/>
      <c r="AN165" s="224"/>
      <c r="AO165" s="223"/>
      <c r="AP165" s="223"/>
      <c r="AQ165" s="225"/>
      <c r="AR165" s="224"/>
      <c r="AS165" s="223"/>
      <c r="AT165" s="223"/>
      <c r="AU165" s="225"/>
      <c r="AV165" s="333">
        <f>SUMIF('4.2.펀드 인력변경 이력'!A:A,D165,'4.2.펀드 인력변경 이력'!F:F)</f>
        <v>0</v>
      </c>
      <c r="AW165" s="225">
        <f>SUMIF('4.2.펀드 인력변경 이력'!A:A,D165,'4.2.펀드 인력변경 이력'!G:G)</f>
        <v>0</v>
      </c>
      <c r="AX165" s="334" t="str">
        <f t="shared" si="16"/>
        <v/>
      </c>
      <c r="AY165" s="48"/>
      <c r="AZ165" s="216"/>
      <c r="BA165" s="221"/>
      <c r="BB165" s="221"/>
      <c r="BC165" s="216"/>
      <c r="BD165" s="221"/>
      <c r="BE165" s="221"/>
      <c r="BF165" s="216"/>
      <c r="BG165" s="221"/>
      <c r="BH165" s="263"/>
      <c r="BI165" s="221"/>
      <c r="BJ165" s="263"/>
      <c r="BK165" s="221"/>
      <c r="BL165" s="263"/>
      <c r="BM165" s="221"/>
      <c r="BN165" s="221"/>
    </row>
    <row r="166" spans="1:66" ht="39.950000000000003" customHeight="1" x14ac:dyDescent="0.3">
      <c r="A166" s="298"/>
      <c r="B166" s="68"/>
      <c r="C166" s="241"/>
      <c r="D166" s="242"/>
      <c r="E166" s="222"/>
      <c r="F166" s="48"/>
      <c r="G166" s="43"/>
      <c r="H166" s="43"/>
      <c r="I166" s="43"/>
      <c r="J166" s="43"/>
      <c r="K166" s="43"/>
      <c r="L166" s="218"/>
      <c r="M166" s="218"/>
      <c r="N166" s="86"/>
      <c r="O166" s="223"/>
      <c r="P166" s="86"/>
      <c r="Q166" s="179" t="str">
        <f t="shared" si="0"/>
        <v/>
      </c>
      <c r="R166" s="219"/>
      <c r="S166" s="43"/>
      <c r="T166" s="43"/>
      <c r="U166" s="203" t="str">
        <f t="shared" ca="1" si="1"/>
        <v/>
      </c>
      <c r="V166" s="180" t="str">
        <f t="shared" si="15"/>
        <v/>
      </c>
      <c r="W166" s="181" t="str">
        <f t="shared" ca="1" si="3"/>
        <v/>
      </c>
      <c r="X166" s="181" t="str">
        <f t="shared" ca="1" si="4"/>
        <v>0</v>
      </c>
      <c r="Y166" s="181" t="str">
        <f t="shared" ca="1" si="5"/>
        <v/>
      </c>
      <c r="Z166" s="181" t="str">
        <f t="shared" ca="1" si="6"/>
        <v/>
      </c>
      <c r="AA166" s="181" t="str">
        <f t="shared" ca="1" si="7"/>
        <v/>
      </c>
      <c r="AB166" s="181" t="str">
        <f t="shared" ca="1" si="8"/>
        <v/>
      </c>
      <c r="AC166" s="181" t="str">
        <f t="shared" ca="1" si="9"/>
        <v/>
      </c>
      <c r="AD166" s="220"/>
      <c r="AE166" s="220"/>
      <c r="AF166" s="220"/>
      <c r="AG166" s="220"/>
      <c r="AH166" s="138" t="str">
        <f t="shared" ca="1" si="10"/>
        <v/>
      </c>
      <c r="AI166" s="211"/>
      <c r="AJ166" s="297"/>
      <c r="AK166" s="86"/>
      <c r="AL166" s="86"/>
      <c r="AM166" s="225"/>
      <c r="AN166" s="224"/>
      <c r="AO166" s="223"/>
      <c r="AP166" s="223"/>
      <c r="AQ166" s="225"/>
      <c r="AR166" s="224"/>
      <c r="AS166" s="223"/>
      <c r="AT166" s="223"/>
      <c r="AU166" s="225"/>
      <c r="AV166" s="333">
        <f>SUMIF('4.2.펀드 인력변경 이력'!A:A,D166,'4.2.펀드 인력변경 이력'!F:F)</f>
        <v>0</v>
      </c>
      <c r="AW166" s="225">
        <f>SUMIF('4.2.펀드 인력변경 이력'!A:A,D166,'4.2.펀드 인력변경 이력'!G:G)</f>
        <v>0</v>
      </c>
      <c r="AX166" s="334" t="str">
        <f t="shared" si="16"/>
        <v/>
      </c>
      <c r="AY166" s="48"/>
      <c r="AZ166" s="216"/>
      <c r="BA166" s="221"/>
      <c r="BB166" s="221"/>
      <c r="BC166" s="216"/>
      <c r="BD166" s="221"/>
      <c r="BE166" s="221"/>
      <c r="BF166" s="216"/>
      <c r="BG166" s="221"/>
      <c r="BH166" s="263"/>
      <c r="BI166" s="221"/>
      <c r="BJ166" s="263"/>
      <c r="BK166" s="221"/>
      <c r="BL166" s="263"/>
      <c r="BM166" s="221"/>
      <c r="BN166" s="221"/>
    </row>
    <row r="167" spans="1:66" ht="39.950000000000003" customHeight="1" x14ac:dyDescent="0.3">
      <c r="A167" s="298"/>
      <c r="B167" s="68"/>
      <c r="C167" s="241"/>
      <c r="D167" s="242"/>
      <c r="E167" s="222"/>
      <c r="F167" s="48"/>
      <c r="G167" s="43"/>
      <c r="H167" s="43"/>
      <c r="I167" s="43"/>
      <c r="J167" s="43"/>
      <c r="K167" s="43"/>
      <c r="L167" s="218"/>
      <c r="M167" s="218"/>
      <c r="N167" s="86"/>
      <c r="O167" s="223"/>
      <c r="P167" s="86"/>
      <c r="Q167" s="179" t="str">
        <f t="shared" si="0"/>
        <v/>
      </c>
      <c r="R167" s="219"/>
      <c r="S167" s="43"/>
      <c r="T167" s="43"/>
      <c r="U167" s="203" t="str">
        <f t="shared" ca="1" si="1"/>
        <v/>
      </c>
      <c r="V167" s="180" t="str">
        <f t="shared" si="15"/>
        <v/>
      </c>
      <c r="W167" s="181" t="str">
        <f t="shared" ca="1" si="3"/>
        <v/>
      </c>
      <c r="X167" s="181" t="str">
        <f t="shared" ca="1" si="4"/>
        <v>0</v>
      </c>
      <c r="Y167" s="181" t="str">
        <f t="shared" ca="1" si="5"/>
        <v/>
      </c>
      <c r="Z167" s="181" t="str">
        <f t="shared" ca="1" si="6"/>
        <v/>
      </c>
      <c r="AA167" s="181" t="str">
        <f t="shared" ca="1" si="7"/>
        <v/>
      </c>
      <c r="AB167" s="181" t="str">
        <f t="shared" ca="1" si="8"/>
        <v/>
      </c>
      <c r="AC167" s="181" t="str">
        <f t="shared" ca="1" si="9"/>
        <v/>
      </c>
      <c r="AD167" s="220"/>
      <c r="AE167" s="220"/>
      <c r="AF167" s="220"/>
      <c r="AG167" s="220"/>
      <c r="AH167" s="138" t="str">
        <f t="shared" ca="1" si="10"/>
        <v/>
      </c>
      <c r="AI167" s="211"/>
      <c r="AJ167" s="297"/>
      <c r="AK167" s="86"/>
      <c r="AL167" s="86"/>
      <c r="AM167" s="225"/>
      <c r="AN167" s="224"/>
      <c r="AO167" s="223"/>
      <c r="AP167" s="223"/>
      <c r="AQ167" s="225"/>
      <c r="AR167" s="224"/>
      <c r="AS167" s="223"/>
      <c r="AT167" s="223"/>
      <c r="AU167" s="225"/>
      <c r="AV167" s="333">
        <f>SUMIF('4.2.펀드 인력변경 이력'!A:A,D167,'4.2.펀드 인력변경 이력'!F:F)</f>
        <v>0</v>
      </c>
      <c r="AW167" s="225">
        <f>SUMIF('4.2.펀드 인력변경 이력'!A:A,D167,'4.2.펀드 인력변경 이력'!G:G)</f>
        <v>0</v>
      </c>
      <c r="AX167" s="334" t="str">
        <f t="shared" si="16"/>
        <v/>
      </c>
      <c r="AY167" s="48"/>
      <c r="AZ167" s="216"/>
      <c r="BA167" s="221"/>
      <c r="BB167" s="221"/>
      <c r="BC167" s="216"/>
      <c r="BD167" s="221"/>
      <c r="BE167" s="221"/>
      <c r="BF167" s="216"/>
      <c r="BG167" s="221"/>
      <c r="BH167" s="263"/>
      <c r="BI167" s="221"/>
      <c r="BJ167" s="263"/>
      <c r="BK167" s="221"/>
      <c r="BL167" s="263"/>
      <c r="BM167" s="221"/>
      <c r="BN167" s="221"/>
    </row>
    <row r="168" spans="1:66" ht="39.950000000000003" customHeight="1" x14ac:dyDescent="0.3">
      <c r="A168" s="298"/>
      <c r="B168" s="68"/>
      <c r="C168" s="241"/>
      <c r="D168" s="242"/>
      <c r="E168" s="222"/>
      <c r="F168" s="48"/>
      <c r="G168" s="43"/>
      <c r="H168" s="43"/>
      <c r="I168" s="43"/>
      <c r="J168" s="43"/>
      <c r="K168" s="43"/>
      <c r="L168" s="218"/>
      <c r="M168" s="218"/>
      <c r="N168" s="86"/>
      <c r="O168" s="223"/>
      <c r="P168" s="86"/>
      <c r="Q168" s="179" t="str">
        <f t="shared" si="0"/>
        <v/>
      </c>
      <c r="R168" s="219"/>
      <c r="S168" s="43"/>
      <c r="T168" s="43"/>
      <c r="U168" s="203" t="str">
        <f t="shared" ca="1" si="1"/>
        <v/>
      </c>
      <c r="V168" s="180" t="str">
        <f t="shared" si="15"/>
        <v/>
      </c>
      <c r="W168" s="181" t="str">
        <f t="shared" ca="1" si="3"/>
        <v/>
      </c>
      <c r="X168" s="181" t="str">
        <f t="shared" ca="1" si="4"/>
        <v>0</v>
      </c>
      <c r="Y168" s="181" t="str">
        <f t="shared" ca="1" si="5"/>
        <v/>
      </c>
      <c r="Z168" s="181" t="str">
        <f t="shared" ca="1" si="6"/>
        <v/>
      </c>
      <c r="AA168" s="181" t="str">
        <f t="shared" ca="1" si="7"/>
        <v/>
      </c>
      <c r="AB168" s="181" t="str">
        <f t="shared" ca="1" si="8"/>
        <v/>
      </c>
      <c r="AC168" s="181" t="str">
        <f t="shared" ca="1" si="9"/>
        <v/>
      </c>
      <c r="AD168" s="220"/>
      <c r="AE168" s="220"/>
      <c r="AF168" s="220"/>
      <c r="AG168" s="220"/>
      <c r="AH168" s="138" t="str">
        <f t="shared" ca="1" si="10"/>
        <v/>
      </c>
      <c r="AI168" s="211"/>
      <c r="AJ168" s="297"/>
      <c r="AK168" s="86"/>
      <c r="AL168" s="86"/>
      <c r="AM168" s="225"/>
      <c r="AN168" s="224"/>
      <c r="AO168" s="223"/>
      <c r="AP168" s="223"/>
      <c r="AQ168" s="225"/>
      <c r="AR168" s="224"/>
      <c r="AS168" s="223"/>
      <c r="AT168" s="223"/>
      <c r="AU168" s="225"/>
      <c r="AV168" s="333">
        <f>SUMIF('4.2.펀드 인력변경 이력'!A:A,D168,'4.2.펀드 인력변경 이력'!F:F)</f>
        <v>0</v>
      </c>
      <c r="AW168" s="225">
        <f>SUMIF('4.2.펀드 인력변경 이력'!A:A,D168,'4.2.펀드 인력변경 이력'!G:G)</f>
        <v>0</v>
      </c>
      <c r="AX168" s="334" t="str">
        <f t="shared" si="16"/>
        <v/>
      </c>
      <c r="AY168" s="48"/>
      <c r="AZ168" s="216"/>
      <c r="BA168" s="221"/>
      <c r="BB168" s="221"/>
      <c r="BC168" s="216"/>
      <c r="BD168" s="221"/>
      <c r="BE168" s="221"/>
      <c r="BF168" s="216"/>
      <c r="BG168" s="221"/>
      <c r="BH168" s="263"/>
      <c r="BI168" s="221"/>
      <c r="BJ168" s="263"/>
      <c r="BK168" s="221"/>
      <c r="BL168" s="263"/>
      <c r="BM168" s="221"/>
      <c r="BN168" s="221"/>
    </row>
    <row r="169" spans="1:66" ht="39.950000000000003" customHeight="1" x14ac:dyDescent="0.3">
      <c r="A169" s="298"/>
      <c r="B169" s="68"/>
      <c r="C169" s="241"/>
      <c r="D169" s="242"/>
      <c r="E169" s="222"/>
      <c r="F169" s="48"/>
      <c r="G169" s="43"/>
      <c r="H169" s="43"/>
      <c r="I169" s="43"/>
      <c r="J169" s="43"/>
      <c r="K169" s="43"/>
      <c r="L169" s="218"/>
      <c r="M169" s="218"/>
      <c r="N169" s="86"/>
      <c r="O169" s="223"/>
      <c r="P169" s="86"/>
      <c r="Q169" s="179" t="str">
        <f t="shared" si="0"/>
        <v/>
      </c>
      <c r="R169" s="219"/>
      <c r="S169" s="43"/>
      <c r="T169" s="43"/>
      <c r="U169" s="203" t="str">
        <f t="shared" ca="1" si="1"/>
        <v/>
      </c>
      <c r="V169" s="180" t="str">
        <f t="shared" si="15"/>
        <v/>
      </c>
      <c r="W169" s="181" t="str">
        <f t="shared" ca="1" si="3"/>
        <v/>
      </c>
      <c r="X169" s="181" t="str">
        <f t="shared" ca="1" si="4"/>
        <v>0</v>
      </c>
      <c r="Y169" s="181" t="str">
        <f t="shared" ca="1" si="5"/>
        <v/>
      </c>
      <c r="Z169" s="181" t="str">
        <f t="shared" ca="1" si="6"/>
        <v/>
      </c>
      <c r="AA169" s="181" t="str">
        <f t="shared" ca="1" si="7"/>
        <v/>
      </c>
      <c r="AB169" s="181" t="str">
        <f t="shared" ca="1" si="8"/>
        <v/>
      </c>
      <c r="AC169" s="181" t="str">
        <f t="shared" ca="1" si="9"/>
        <v/>
      </c>
      <c r="AD169" s="220"/>
      <c r="AE169" s="220"/>
      <c r="AF169" s="220"/>
      <c r="AG169" s="220"/>
      <c r="AH169" s="138" t="str">
        <f t="shared" ca="1" si="10"/>
        <v/>
      </c>
      <c r="AI169" s="211"/>
      <c r="AJ169" s="297"/>
      <c r="AK169" s="86"/>
      <c r="AL169" s="86"/>
      <c r="AM169" s="225"/>
      <c r="AN169" s="224"/>
      <c r="AO169" s="223"/>
      <c r="AP169" s="223"/>
      <c r="AQ169" s="225"/>
      <c r="AR169" s="224"/>
      <c r="AS169" s="223"/>
      <c r="AT169" s="223"/>
      <c r="AU169" s="225"/>
      <c r="AV169" s="333">
        <f>SUMIF('4.2.펀드 인력변경 이력'!A:A,D169,'4.2.펀드 인력변경 이력'!F:F)</f>
        <v>0</v>
      </c>
      <c r="AW169" s="225">
        <f>SUMIF('4.2.펀드 인력변경 이력'!A:A,D169,'4.2.펀드 인력변경 이력'!G:G)</f>
        <v>0</v>
      </c>
      <c r="AX169" s="334" t="str">
        <f t="shared" si="16"/>
        <v/>
      </c>
      <c r="AY169" s="48"/>
      <c r="AZ169" s="216"/>
      <c r="BA169" s="221"/>
      <c r="BB169" s="221"/>
      <c r="BC169" s="216"/>
      <c r="BD169" s="221"/>
      <c r="BE169" s="221"/>
      <c r="BF169" s="216"/>
      <c r="BG169" s="221"/>
      <c r="BH169" s="263"/>
      <c r="BI169" s="221"/>
      <c r="BJ169" s="263"/>
      <c r="BK169" s="221"/>
      <c r="BL169" s="263"/>
      <c r="BM169" s="221"/>
      <c r="BN169" s="221"/>
    </row>
    <row r="170" spans="1:66" ht="39.950000000000003" customHeight="1" x14ac:dyDescent="0.3">
      <c r="A170" s="298"/>
      <c r="B170" s="68"/>
      <c r="C170" s="241"/>
      <c r="D170" s="242"/>
      <c r="E170" s="222"/>
      <c r="F170" s="48"/>
      <c r="G170" s="43"/>
      <c r="H170" s="43"/>
      <c r="I170" s="43"/>
      <c r="J170" s="43"/>
      <c r="K170" s="43"/>
      <c r="L170" s="218"/>
      <c r="M170" s="218"/>
      <c r="N170" s="86"/>
      <c r="O170" s="223"/>
      <c r="P170" s="86"/>
      <c r="Q170" s="179" t="str">
        <f t="shared" si="0"/>
        <v/>
      </c>
      <c r="R170" s="219"/>
      <c r="S170" s="43"/>
      <c r="T170" s="43"/>
      <c r="U170" s="203" t="str">
        <f t="shared" ca="1" si="1"/>
        <v/>
      </c>
      <c r="V170" s="180" t="str">
        <f t="shared" si="15"/>
        <v/>
      </c>
      <c r="W170" s="181" t="str">
        <f t="shared" ca="1" si="3"/>
        <v/>
      </c>
      <c r="X170" s="181" t="str">
        <f t="shared" ca="1" si="4"/>
        <v>0</v>
      </c>
      <c r="Y170" s="181" t="str">
        <f t="shared" ca="1" si="5"/>
        <v/>
      </c>
      <c r="Z170" s="181" t="str">
        <f t="shared" ca="1" si="6"/>
        <v/>
      </c>
      <c r="AA170" s="181" t="str">
        <f t="shared" ca="1" si="7"/>
        <v/>
      </c>
      <c r="AB170" s="181" t="str">
        <f t="shared" ca="1" si="8"/>
        <v/>
      </c>
      <c r="AC170" s="181" t="str">
        <f t="shared" ca="1" si="9"/>
        <v/>
      </c>
      <c r="AD170" s="220"/>
      <c r="AE170" s="220"/>
      <c r="AF170" s="220"/>
      <c r="AG170" s="220"/>
      <c r="AH170" s="138" t="str">
        <f t="shared" ca="1" si="10"/>
        <v/>
      </c>
      <c r="AI170" s="211"/>
      <c r="AJ170" s="297"/>
      <c r="AK170" s="86"/>
      <c r="AL170" s="86"/>
      <c r="AM170" s="225"/>
      <c r="AN170" s="224"/>
      <c r="AO170" s="223"/>
      <c r="AP170" s="223"/>
      <c r="AQ170" s="225"/>
      <c r="AR170" s="224"/>
      <c r="AS170" s="223"/>
      <c r="AT170" s="223"/>
      <c r="AU170" s="225"/>
      <c r="AV170" s="333">
        <f>SUMIF('4.2.펀드 인력변경 이력'!A:A,D170,'4.2.펀드 인력변경 이력'!F:F)</f>
        <v>0</v>
      </c>
      <c r="AW170" s="225">
        <f>SUMIF('4.2.펀드 인력변경 이력'!A:A,D170,'4.2.펀드 인력변경 이력'!G:G)</f>
        <v>0</v>
      </c>
      <c r="AX170" s="334" t="str">
        <f t="shared" si="16"/>
        <v/>
      </c>
      <c r="AY170" s="48"/>
      <c r="AZ170" s="216"/>
      <c r="BA170" s="221"/>
      <c r="BB170" s="221"/>
      <c r="BC170" s="216"/>
      <c r="BD170" s="221"/>
      <c r="BE170" s="221"/>
      <c r="BF170" s="216"/>
      <c r="BG170" s="221"/>
      <c r="BH170" s="263"/>
      <c r="BI170" s="221"/>
      <c r="BJ170" s="263"/>
      <c r="BK170" s="221"/>
      <c r="BL170" s="263"/>
      <c r="BM170" s="221"/>
      <c r="BN170" s="221"/>
    </row>
    <row r="171" spans="1:66" ht="39.950000000000003" customHeight="1" x14ac:dyDescent="0.3">
      <c r="A171" s="298"/>
      <c r="B171" s="68"/>
      <c r="C171" s="241"/>
      <c r="D171" s="242"/>
      <c r="E171" s="222"/>
      <c r="F171" s="48"/>
      <c r="G171" s="43"/>
      <c r="H171" s="43"/>
      <c r="I171" s="43"/>
      <c r="J171" s="43"/>
      <c r="K171" s="43"/>
      <c r="L171" s="218"/>
      <c r="M171" s="218"/>
      <c r="N171" s="86"/>
      <c r="O171" s="223"/>
      <c r="P171" s="86"/>
      <c r="Q171" s="179" t="str">
        <f t="shared" si="0"/>
        <v/>
      </c>
      <c r="R171" s="219"/>
      <c r="S171" s="43"/>
      <c r="T171" s="43"/>
      <c r="U171" s="203" t="str">
        <f t="shared" ca="1" si="1"/>
        <v/>
      </c>
      <c r="V171" s="180" t="str">
        <f t="shared" si="15"/>
        <v/>
      </c>
      <c r="W171" s="181" t="str">
        <f t="shared" ca="1" si="3"/>
        <v/>
      </c>
      <c r="X171" s="181" t="str">
        <f t="shared" ca="1" si="4"/>
        <v>0</v>
      </c>
      <c r="Y171" s="181" t="str">
        <f t="shared" ca="1" si="5"/>
        <v/>
      </c>
      <c r="Z171" s="181" t="str">
        <f t="shared" ca="1" si="6"/>
        <v/>
      </c>
      <c r="AA171" s="181" t="str">
        <f t="shared" ca="1" si="7"/>
        <v/>
      </c>
      <c r="AB171" s="181" t="str">
        <f t="shared" ca="1" si="8"/>
        <v/>
      </c>
      <c r="AC171" s="181" t="str">
        <f t="shared" ca="1" si="9"/>
        <v/>
      </c>
      <c r="AD171" s="220"/>
      <c r="AE171" s="220"/>
      <c r="AF171" s="220"/>
      <c r="AG171" s="220"/>
      <c r="AH171" s="138" t="str">
        <f t="shared" ca="1" si="10"/>
        <v/>
      </c>
      <c r="AI171" s="211"/>
      <c r="AJ171" s="297"/>
      <c r="AK171" s="86"/>
      <c r="AL171" s="86"/>
      <c r="AM171" s="225"/>
      <c r="AN171" s="224"/>
      <c r="AO171" s="223"/>
      <c r="AP171" s="223"/>
      <c r="AQ171" s="225"/>
      <c r="AR171" s="224"/>
      <c r="AS171" s="223"/>
      <c r="AT171" s="223"/>
      <c r="AU171" s="225"/>
      <c r="AV171" s="333">
        <f>SUMIF('4.2.펀드 인력변경 이력'!A:A,D171,'4.2.펀드 인력변경 이력'!F:F)</f>
        <v>0</v>
      </c>
      <c r="AW171" s="225">
        <f>SUMIF('4.2.펀드 인력변경 이력'!A:A,D171,'4.2.펀드 인력변경 이력'!G:G)</f>
        <v>0</v>
      </c>
      <c r="AX171" s="334" t="str">
        <f t="shared" si="16"/>
        <v/>
      </c>
      <c r="AY171" s="48"/>
      <c r="AZ171" s="216"/>
      <c r="BA171" s="221"/>
      <c r="BB171" s="221"/>
      <c r="BC171" s="216"/>
      <c r="BD171" s="221"/>
      <c r="BE171" s="221"/>
      <c r="BF171" s="216"/>
      <c r="BG171" s="221"/>
      <c r="BH171" s="263"/>
      <c r="BI171" s="221"/>
      <c r="BJ171" s="263"/>
      <c r="BK171" s="221"/>
      <c r="BL171" s="263"/>
      <c r="BM171" s="221"/>
      <c r="BN171" s="221"/>
    </row>
    <row r="172" spans="1:66" ht="39.950000000000003" customHeight="1" x14ac:dyDescent="0.3">
      <c r="A172" s="298"/>
      <c r="B172" s="68"/>
      <c r="C172" s="241"/>
      <c r="D172" s="242"/>
      <c r="E172" s="222"/>
      <c r="F172" s="48"/>
      <c r="G172" s="43"/>
      <c r="H172" s="43"/>
      <c r="I172" s="43"/>
      <c r="J172" s="43"/>
      <c r="K172" s="43"/>
      <c r="L172" s="218"/>
      <c r="M172" s="218"/>
      <c r="N172" s="86"/>
      <c r="O172" s="223"/>
      <c r="P172" s="86"/>
      <c r="Q172" s="179" t="str">
        <f t="shared" si="0"/>
        <v/>
      </c>
      <c r="R172" s="219"/>
      <c r="S172" s="43"/>
      <c r="T172" s="43"/>
      <c r="U172" s="203" t="str">
        <f t="shared" ca="1" si="1"/>
        <v/>
      </c>
      <c r="V172" s="180" t="str">
        <f t="shared" si="15"/>
        <v/>
      </c>
      <c r="W172" s="181" t="str">
        <f t="shared" ca="1" si="3"/>
        <v/>
      </c>
      <c r="X172" s="181" t="str">
        <f t="shared" ca="1" si="4"/>
        <v>0</v>
      </c>
      <c r="Y172" s="181" t="str">
        <f t="shared" ca="1" si="5"/>
        <v/>
      </c>
      <c r="Z172" s="181" t="str">
        <f t="shared" ca="1" si="6"/>
        <v/>
      </c>
      <c r="AA172" s="181" t="str">
        <f t="shared" ca="1" si="7"/>
        <v/>
      </c>
      <c r="AB172" s="181" t="str">
        <f t="shared" ca="1" si="8"/>
        <v/>
      </c>
      <c r="AC172" s="181" t="str">
        <f t="shared" ca="1" si="9"/>
        <v/>
      </c>
      <c r="AD172" s="220"/>
      <c r="AE172" s="220"/>
      <c r="AF172" s="220"/>
      <c r="AG172" s="220"/>
      <c r="AH172" s="138" t="str">
        <f t="shared" ca="1" si="10"/>
        <v/>
      </c>
      <c r="AI172" s="211"/>
      <c r="AJ172" s="297"/>
      <c r="AK172" s="86"/>
      <c r="AL172" s="86"/>
      <c r="AM172" s="225"/>
      <c r="AN172" s="224"/>
      <c r="AO172" s="223"/>
      <c r="AP172" s="223"/>
      <c r="AQ172" s="225"/>
      <c r="AR172" s="224"/>
      <c r="AS172" s="223"/>
      <c r="AT172" s="223"/>
      <c r="AU172" s="225"/>
      <c r="AV172" s="333">
        <f>SUMIF('4.2.펀드 인력변경 이력'!A:A,D172,'4.2.펀드 인력변경 이력'!F:F)</f>
        <v>0</v>
      </c>
      <c r="AW172" s="225">
        <f>SUMIF('4.2.펀드 인력변경 이력'!A:A,D172,'4.2.펀드 인력변경 이력'!G:G)</f>
        <v>0</v>
      </c>
      <c r="AX172" s="334" t="str">
        <f t="shared" si="16"/>
        <v/>
      </c>
      <c r="AY172" s="48"/>
      <c r="AZ172" s="216"/>
      <c r="BA172" s="221"/>
      <c r="BB172" s="221"/>
      <c r="BC172" s="216"/>
      <c r="BD172" s="221"/>
      <c r="BE172" s="221"/>
      <c r="BF172" s="216"/>
      <c r="BG172" s="221"/>
      <c r="BH172" s="263"/>
      <c r="BI172" s="221"/>
      <c r="BJ172" s="263"/>
      <c r="BK172" s="221"/>
      <c r="BL172" s="263"/>
      <c r="BM172" s="221"/>
      <c r="BN172" s="221"/>
    </row>
    <row r="173" spans="1:66" ht="39.950000000000003" customHeight="1" x14ac:dyDescent="0.3">
      <c r="A173" s="298"/>
      <c r="B173" s="68"/>
      <c r="C173" s="241"/>
      <c r="D173" s="242"/>
      <c r="E173" s="222"/>
      <c r="F173" s="48"/>
      <c r="G173" s="43"/>
      <c r="H173" s="43"/>
      <c r="I173" s="43"/>
      <c r="J173" s="43"/>
      <c r="K173" s="43"/>
      <c r="L173" s="218"/>
      <c r="M173" s="218"/>
      <c r="N173" s="86"/>
      <c r="O173" s="223"/>
      <c r="P173" s="86"/>
      <c r="Q173" s="179" t="str">
        <f t="shared" si="0"/>
        <v/>
      </c>
      <c r="R173" s="219"/>
      <c r="S173" s="43"/>
      <c r="T173" s="43"/>
      <c r="U173" s="203" t="str">
        <f t="shared" ca="1" si="1"/>
        <v/>
      </c>
      <c r="V173" s="180" t="str">
        <f t="shared" si="15"/>
        <v/>
      </c>
      <c r="W173" s="181" t="str">
        <f t="shared" ca="1" si="3"/>
        <v/>
      </c>
      <c r="X173" s="181" t="str">
        <f t="shared" ca="1" si="4"/>
        <v>0</v>
      </c>
      <c r="Y173" s="181" t="str">
        <f t="shared" ca="1" si="5"/>
        <v/>
      </c>
      <c r="Z173" s="181" t="str">
        <f t="shared" ca="1" si="6"/>
        <v/>
      </c>
      <c r="AA173" s="181" t="str">
        <f t="shared" ca="1" si="7"/>
        <v/>
      </c>
      <c r="AB173" s="181" t="str">
        <f t="shared" ca="1" si="8"/>
        <v/>
      </c>
      <c r="AC173" s="181" t="str">
        <f t="shared" ca="1" si="9"/>
        <v/>
      </c>
      <c r="AD173" s="220"/>
      <c r="AE173" s="220"/>
      <c r="AF173" s="220"/>
      <c r="AG173" s="220"/>
      <c r="AH173" s="138" t="str">
        <f t="shared" ca="1" si="10"/>
        <v/>
      </c>
      <c r="AI173" s="211"/>
      <c r="AJ173" s="297"/>
      <c r="AK173" s="86"/>
      <c r="AL173" s="86"/>
      <c r="AM173" s="225"/>
      <c r="AN173" s="224"/>
      <c r="AO173" s="223"/>
      <c r="AP173" s="223"/>
      <c r="AQ173" s="225"/>
      <c r="AR173" s="224"/>
      <c r="AS173" s="223"/>
      <c r="AT173" s="223"/>
      <c r="AU173" s="225"/>
      <c r="AV173" s="333">
        <f>SUMIF('4.2.펀드 인력변경 이력'!A:A,D173,'4.2.펀드 인력변경 이력'!F:F)</f>
        <v>0</v>
      </c>
      <c r="AW173" s="225">
        <f>SUMIF('4.2.펀드 인력변경 이력'!A:A,D173,'4.2.펀드 인력변경 이력'!G:G)</f>
        <v>0</v>
      </c>
      <c r="AX173" s="334" t="str">
        <f t="shared" si="16"/>
        <v/>
      </c>
      <c r="AY173" s="48"/>
      <c r="AZ173" s="216"/>
      <c r="BA173" s="221"/>
      <c r="BB173" s="221"/>
      <c r="BC173" s="216"/>
      <c r="BD173" s="221"/>
      <c r="BE173" s="221"/>
      <c r="BF173" s="216"/>
      <c r="BG173" s="221"/>
      <c r="BH173" s="263"/>
      <c r="BI173" s="221"/>
      <c r="BJ173" s="263"/>
      <c r="BK173" s="221"/>
      <c r="BL173" s="263"/>
      <c r="BM173" s="221"/>
      <c r="BN173" s="221"/>
    </row>
    <row r="174" spans="1:66" ht="39.950000000000003" customHeight="1" x14ac:dyDescent="0.3">
      <c r="A174" s="298"/>
      <c r="B174" s="68"/>
      <c r="C174" s="241"/>
      <c r="D174" s="242"/>
      <c r="E174" s="222"/>
      <c r="F174" s="48"/>
      <c r="G174" s="43"/>
      <c r="H174" s="43"/>
      <c r="I174" s="43"/>
      <c r="J174" s="43"/>
      <c r="K174" s="43"/>
      <c r="L174" s="218"/>
      <c r="M174" s="218"/>
      <c r="N174" s="86"/>
      <c r="O174" s="223"/>
      <c r="P174" s="86"/>
      <c r="Q174" s="179" t="str">
        <f t="shared" si="0"/>
        <v/>
      </c>
      <c r="R174" s="219"/>
      <c r="S174" s="43"/>
      <c r="T174" s="43"/>
      <c r="U174" s="203" t="str">
        <f t="shared" ca="1" si="1"/>
        <v/>
      </c>
      <c r="V174" s="180" t="str">
        <f t="shared" si="15"/>
        <v/>
      </c>
      <c r="W174" s="181" t="str">
        <f t="shared" ca="1" si="3"/>
        <v/>
      </c>
      <c r="X174" s="181" t="str">
        <f t="shared" ca="1" si="4"/>
        <v>0</v>
      </c>
      <c r="Y174" s="181" t="str">
        <f t="shared" ca="1" si="5"/>
        <v/>
      </c>
      <c r="Z174" s="181" t="str">
        <f t="shared" ca="1" si="6"/>
        <v/>
      </c>
      <c r="AA174" s="181" t="str">
        <f t="shared" ca="1" si="7"/>
        <v/>
      </c>
      <c r="AB174" s="181" t="str">
        <f t="shared" ca="1" si="8"/>
        <v/>
      </c>
      <c r="AC174" s="181" t="str">
        <f t="shared" ca="1" si="9"/>
        <v/>
      </c>
      <c r="AD174" s="220"/>
      <c r="AE174" s="220"/>
      <c r="AF174" s="220"/>
      <c r="AG174" s="220"/>
      <c r="AH174" s="138" t="str">
        <f t="shared" ca="1" si="10"/>
        <v/>
      </c>
      <c r="AI174" s="211"/>
      <c r="AJ174" s="297"/>
      <c r="AK174" s="86"/>
      <c r="AL174" s="86"/>
      <c r="AM174" s="225"/>
      <c r="AN174" s="224"/>
      <c r="AO174" s="223"/>
      <c r="AP174" s="223"/>
      <c r="AQ174" s="225"/>
      <c r="AR174" s="224"/>
      <c r="AS174" s="223"/>
      <c r="AT174" s="223"/>
      <c r="AU174" s="225"/>
      <c r="AV174" s="333">
        <f>SUMIF('4.2.펀드 인력변경 이력'!A:A,D174,'4.2.펀드 인력변경 이력'!F:F)</f>
        <v>0</v>
      </c>
      <c r="AW174" s="225">
        <f>SUMIF('4.2.펀드 인력변경 이력'!A:A,D174,'4.2.펀드 인력변경 이력'!G:G)</f>
        <v>0</v>
      </c>
      <c r="AX174" s="334" t="str">
        <f t="shared" si="16"/>
        <v/>
      </c>
      <c r="AY174" s="48"/>
      <c r="AZ174" s="216"/>
      <c r="BA174" s="221"/>
      <c r="BB174" s="221"/>
      <c r="BC174" s="216"/>
      <c r="BD174" s="221"/>
      <c r="BE174" s="221"/>
      <c r="BF174" s="216"/>
      <c r="BG174" s="221"/>
      <c r="BH174" s="263"/>
      <c r="BI174" s="221"/>
      <c r="BJ174" s="263"/>
      <c r="BK174" s="221"/>
      <c r="BL174" s="263"/>
      <c r="BM174" s="221"/>
      <c r="BN174" s="221"/>
    </row>
    <row r="175" spans="1:66" ht="39.950000000000003" customHeight="1" x14ac:dyDescent="0.3">
      <c r="A175" s="298"/>
      <c r="B175" s="68"/>
      <c r="C175" s="241"/>
      <c r="D175" s="242"/>
      <c r="E175" s="222"/>
      <c r="F175" s="48"/>
      <c r="G175" s="43"/>
      <c r="H175" s="43"/>
      <c r="I175" s="43"/>
      <c r="J175" s="43"/>
      <c r="K175" s="43"/>
      <c r="L175" s="218"/>
      <c r="M175" s="218"/>
      <c r="N175" s="86"/>
      <c r="O175" s="223"/>
      <c r="P175" s="86"/>
      <c r="Q175" s="179" t="str">
        <f t="shared" si="0"/>
        <v/>
      </c>
      <c r="R175" s="219"/>
      <c r="S175" s="43"/>
      <c r="T175" s="43"/>
      <c r="U175" s="203" t="str">
        <f t="shared" ca="1" si="1"/>
        <v/>
      </c>
      <c r="V175" s="180" t="str">
        <f t="shared" si="15"/>
        <v/>
      </c>
      <c r="W175" s="181" t="str">
        <f t="shared" ca="1" si="3"/>
        <v/>
      </c>
      <c r="X175" s="181" t="str">
        <f t="shared" ca="1" si="4"/>
        <v>0</v>
      </c>
      <c r="Y175" s="181" t="str">
        <f t="shared" ca="1" si="5"/>
        <v/>
      </c>
      <c r="Z175" s="181" t="str">
        <f t="shared" ca="1" si="6"/>
        <v/>
      </c>
      <c r="AA175" s="181" t="str">
        <f t="shared" ca="1" si="7"/>
        <v/>
      </c>
      <c r="AB175" s="181" t="str">
        <f t="shared" ca="1" si="8"/>
        <v/>
      </c>
      <c r="AC175" s="181" t="str">
        <f t="shared" ca="1" si="9"/>
        <v/>
      </c>
      <c r="AD175" s="220"/>
      <c r="AE175" s="220"/>
      <c r="AF175" s="220"/>
      <c r="AG175" s="220"/>
      <c r="AH175" s="138" t="str">
        <f t="shared" ca="1" si="10"/>
        <v/>
      </c>
      <c r="AI175" s="211"/>
      <c r="AJ175" s="297"/>
      <c r="AK175" s="86"/>
      <c r="AL175" s="86"/>
      <c r="AM175" s="225"/>
      <c r="AN175" s="224"/>
      <c r="AO175" s="223"/>
      <c r="AP175" s="223"/>
      <c r="AQ175" s="225"/>
      <c r="AR175" s="224"/>
      <c r="AS175" s="223"/>
      <c r="AT175" s="223"/>
      <c r="AU175" s="225"/>
      <c r="AV175" s="333">
        <f>SUMIF('4.2.펀드 인력변경 이력'!A:A,D175,'4.2.펀드 인력변경 이력'!F:F)</f>
        <v>0</v>
      </c>
      <c r="AW175" s="225">
        <f>SUMIF('4.2.펀드 인력변경 이력'!A:A,D175,'4.2.펀드 인력변경 이력'!G:G)</f>
        <v>0</v>
      </c>
      <c r="AX175" s="334" t="str">
        <f t="shared" si="16"/>
        <v/>
      </c>
      <c r="AY175" s="48"/>
      <c r="AZ175" s="216"/>
      <c r="BA175" s="221"/>
      <c r="BB175" s="221"/>
      <c r="BC175" s="216"/>
      <c r="BD175" s="221"/>
      <c r="BE175" s="221"/>
      <c r="BF175" s="216"/>
      <c r="BG175" s="221"/>
      <c r="BH175" s="263"/>
      <c r="BI175" s="221"/>
      <c r="BJ175" s="263"/>
      <c r="BK175" s="221"/>
      <c r="BL175" s="263"/>
      <c r="BM175" s="221"/>
      <c r="BN175" s="221"/>
    </row>
    <row r="176" spans="1:66" ht="39.950000000000003" customHeight="1" x14ac:dyDescent="0.3">
      <c r="A176" s="298"/>
      <c r="B176" s="68"/>
      <c r="C176" s="241"/>
      <c r="D176" s="242"/>
      <c r="E176" s="222"/>
      <c r="F176" s="48"/>
      <c r="G176" s="43"/>
      <c r="H176" s="43"/>
      <c r="I176" s="43"/>
      <c r="J176" s="43"/>
      <c r="K176" s="43"/>
      <c r="L176" s="218"/>
      <c r="M176" s="218"/>
      <c r="N176" s="86"/>
      <c r="O176" s="223"/>
      <c r="P176" s="86"/>
      <c r="Q176" s="179" t="str">
        <f t="shared" si="0"/>
        <v/>
      </c>
      <c r="R176" s="219"/>
      <c r="S176" s="43"/>
      <c r="T176" s="43"/>
      <c r="U176" s="203" t="str">
        <f t="shared" ca="1" si="1"/>
        <v/>
      </c>
      <c r="V176" s="180" t="str">
        <f t="shared" si="15"/>
        <v/>
      </c>
      <c r="W176" s="181" t="str">
        <f t="shared" ca="1" si="3"/>
        <v/>
      </c>
      <c r="X176" s="181" t="str">
        <f t="shared" ca="1" si="4"/>
        <v>0</v>
      </c>
      <c r="Y176" s="181" t="str">
        <f t="shared" ca="1" si="5"/>
        <v/>
      </c>
      <c r="Z176" s="181" t="str">
        <f t="shared" ca="1" si="6"/>
        <v/>
      </c>
      <c r="AA176" s="181" t="str">
        <f t="shared" ca="1" si="7"/>
        <v/>
      </c>
      <c r="AB176" s="181" t="str">
        <f t="shared" ca="1" si="8"/>
        <v/>
      </c>
      <c r="AC176" s="181" t="str">
        <f t="shared" ca="1" si="9"/>
        <v/>
      </c>
      <c r="AD176" s="220"/>
      <c r="AE176" s="220"/>
      <c r="AF176" s="220"/>
      <c r="AG176" s="220"/>
      <c r="AH176" s="138" t="str">
        <f t="shared" ca="1" si="10"/>
        <v/>
      </c>
      <c r="AI176" s="211"/>
      <c r="AJ176" s="297"/>
      <c r="AK176" s="86"/>
      <c r="AL176" s="86"/>
      <c r="AM176" s="225"/>
      <c r="AN176" s="224"/>
      <c r="AO176" s="223"/>
      <c r="AP176" s="223"/>
      <c r="AQ176" s="225"/>
      <c r="AR176" s="224"/>
      <c r="AS176" s="223"/>
      <c r="AT176" s="223"/>
      <c r="AU176" s="225"/>
      <c r="AV176" s="333">
        <f>SUMIF('4.2.펀드 인력변경 이력'!A:A,D176,'4.2.펀드 인력변경 이력'!F:F)</f>
        <v>0</v>
      </c>
      <c r="AW176" s="225">
        <f>SUMIF('4.2.펀드 인력변경 이력'!A:A,D176,'4.2.펀드 인력변경 이력'!G:G)</f>
        <v>0</v>
      </c>
      <c r="AX176" s="334" t="str">
        <f t="shared" si="16"/>
        <v/>
      </c>
      <c r="AY176" s="48"/>
      <c r="AZ176" s="216"/>
      <c r="BA176" s="221"/>
      <c r="BB176" s="221"/>
      <c r="BC176" s="216"/>
      <c r="BD176" s="221"/>
      <c r="BE176" s="221"/>
      <c r="BF176" s="216"/>
      <c r="BG176" s="221"/>
      <c r="BH176" s="263"/>
      <c r="BI176" s="221"/>
      <c r="BJ176" s="263"/>
      <c r="BK176" s="221"/>
      <c r="BL176" s="263"/>
      <c r="BM176" s="221"/>
      <c r="BN176" s="221"/>
    </row>
    <row r="177" spans="1:66" ht="39.950000000000003" customHeight="1" x14ac:dyDescent="0.3">
      <c r="A177" s="298"/>
      <c r="B177" s="68"/>
      <c r="C177" s="241"/>
      <c r="D177" s="242"/>
      <c r="E177" s="222"/>
      <c r="F177" s="48"/>
      <c r="G177" s="43"/>
      <c r="H177" s="43"/>
      <c r="I177" s="43"/>
      <c r="J177" s="43"/>
      <c r="K177" s="43"/>
      <c r="L177" s="218"/>
      <c r="M177" s="218"/>
      <c r="N177" s="86"/>
      <c r="O177" s="223"/>
      <c r="P177" s="86"/>
      <c r="Q177" s="179" t="str">
        <f t="shared" si="0"/>
        <v/>
      </c>
      <c r="R177" s="219"/>
      <c r="S177" s="43"/>
      <c r="T177" s="43"/>
      <c r="U177" s="203" t="str">
        <f t="shared" ca="1" si="1"/>
        <v/>
      </c>
      <c r="V177" s="180" t="str">
        <f t="shared" si="15"/>
        <v/>
      </c>
      <c r="W177" s="181" t="str">
        <f t="shared" ca="1" si="3"/>
        <v/>
      </c>
      <c r="X177" s="181" t="str">
        <f t="shared" ca="1" si="4"/>
        <v>0</v>
      </c>
      <c r="Y177" s="181" t="str">
        <f t="shared" ca="1" si="5"/>
        <v/>
      </c>
      <c r="Z177" s="181" t="str">
        <f t="shared" ca="1" si="6"/>
        <v/>
      </c>
      <c r="AA177" s="181" t="str">
        <f t="shared" ca="1" si="7"/>
        <v/>
      </c>
      <c r="AB177" s="181" t="str">
        <f t="shared" ca="1" si="8"/>
        <v/>
      </c>
      <c r="AC177" s="181" t="str">
        <f t="shared" ca="1" si="9"/>
        <v/>
      </c>
      <c r="AD177" s="220"/>
      <c r="AE177" s="220"/>
      <c r="AF177" s="220"/>
      <c r="AG177" s="220"/>
      <c r="AH177" s="138" t="str">
        <f t="shared" ca="1" si="10"/>
        <v/>
      </c>
      <c r="AI177" s="211"/>
      <c r="AJ177" s="297"/>
      <c r="AK177" s="86"/>
      <c r="AL177" s="86"/>
      <c r="AM177" s="225"/>
      <c r="AN177" s="224"/>
      <c r="AO177" s="223"/>
      <c r="AP177" s="223"/>
      <c r="AQ177" s="225"/>
      <c r="AR177" s="224"/>
      <c r="AS177" s="223"/>
      <c r="AT177" s="223"/>
      <c r="AU177" s="225"/>
      <c r="AV177" s="333">
        <f>SUMIF('4.2.펀드 인력변경 이력'!A:A,D177,'4.2.펀드 인력변경 이력'!F:F)</f>
        <v>0</v>
      </c>
      <c r="AW177" s="225">
        <f>SUMIF('4.2.펀드 인력변경 이력'!A:A,D177,'4.2.펀드 인력변경 이력'!G:G)</f>
        <v>0</v>
      </c>
      <c r="AX177" s="334" t="str">
        <f t="shared" si="16"/>
        <v/>
      </c>
      <c r="AY177" s="48"/>
      <c r="AZ177" s="216"/>
      <c r="BA177" s="221"/>
      <c r="BB177" s="221"/>
      <c r="BC177" s="216"/>
      <c r="BD177" s="221"/>
      <c r="BE177" s="221"/>
      <c r="BF177" s="216"/>
      <c r="BG177" s="221"/>
      <c r="BH177" s="263"/>
      <c r="BI177" s="221"/>
      <c r="BJ177" s="263"/>
      <c r="BK177" s="221"/>
      <c r="BL177" s="263"/>
      <c r="BM177" s="221"/>
      <c r="BN177" s="221"/>
    </row>
    <row r="178" spans="1:66" ht="39.950000000000003" customHeight="1" x14ac:dyDescent="0.3">
      <c r="A178" s="298"/>
      <c r="B178" s="68"/>
      <c r="C178" s="241"/>
      <c r="D178" s="242"/>
      <c r="E178" s="222"/>
      <c r="F178" s="48"/>
      <c r="G178" s="43"/>
      <c r="H178" s="43"/>
      <c r="I178" s="43"/>
      <c r="J178" s="43"/>
      <c r="K178" s="43"/>
      <c r="L178" s="218"/>
      <c r="M178" s="218"/>
      <c r="N178" s="86"/>
      <c r="O178" s="223"/>
      <c r="P178" s="86"/>
      <c r="Q178" s="179" t="str">
        <f t="shared" si="0"/>
        <v/>
      </c>
      <c r="R178" s="219"/>
      <c r="S178" s="43"/>
      <c r="T178" s="43"/>
      <c r="U178" s="203" t="str">
        <f t="shared" ca="1" si="1"/>
        <v/>
      </c>
      <c r="V178" s="180" t="str">
        <f t="shared" si="15"/>
        <v/>
      </c>
      <c r="W178" s="181" t="str">
        <f t="shared" ca="1" si="3"/>
        <v/>
      </c>
      <c r="X178" s="181" t="str">
        <f t="shared" ca="1" si="4"/>
        <v>0</v>
      </c>
      <c r="Y178" s="181" t="str">
        <f t="shared" ca="1" si="5"/>
        <v/>
      </c>
      <c r="Z178" s="181" t="str">
        <f t="shared" ca="1" si="6"/>
        <v/>
      </c>
      <c r="AA178" s="181" t="str">
        <f t="shared" ca="1" si="7"/>
        <v/>
      </c>
      <c r="AB178" s="181" t="str">
        <f t="shared" ca="1" si="8"/>
        <v/>
      </c>
      <c r="AC178" s="181" t="str">
        <f t="shared" ca="1" si="9"/>
        <v/>
      </c>
      <c r="AD178" s="220"/>
      <c r="AE178" s="220"/>
      <c r="AF178" s="220"/>
      <c r="AG178" s="220"/>
      <c r="AH178" s="138" t="str">
        <f t="shared" ca="1" si="10"/>
        <v/>
      </c>
      <c r="AI178" s="211"/>
      <c r="AJ178" s="297"/>
      <c r="AK178" s="86"/>
      <c r="AL178" s="86"/>
      <c r="AM178" s="225"/>
      <c r="AN178" s="224"/>
      <c r="AO178" s="223"/>
      <c r="AP178" s="223"/>
      <c r="AQ178" s="225"/>
      <c r="AR178" s="224"/>
      <c r="AS178" s="223"/>
      <c r="AT178" s="223"/>
      <c r="AU178" s="225"/>
      <c r="AV178" s="333">
        <f>SUMIF('4.2.펀드 인력변경 이력'!A:A,D178,'4.2.펀드 인력변경 이력'!F:F)</f>
        <v>0</v>
      </c>
      <c r="AW178" s="225">
        <f>SUMIF('4.2.펀드 인력변경 이력'!A:A,D178,'4.2.펀드 인력변경 이력'!G:G)</f>
        <v>0</v>
      </c>
      <c r="AX178" s="334" t="str">
        <f t="shared" si="16"/>
        <v/>
      </c>
      <c r="AY178" s="48"/>
      <c r="AZ178" s="216"/>
      <c r="BA178" s="221"/>
      <c r="BB178" s="221"/>
      <c r="BC178" s="216"/>
      <c r="BD178" s="221"/>
      <c r="BE178" s="221"/>
      <c r="BF178" s="216"/>
      <c r="BG178" s="221"/>
      <c r="BH178" s="263"/>
      <c r="BI178" s="221"/>
      <c r="BJ178" s="263"/>
      <c r="BK178" s="221"/>
      <c r="BL178" s="263"/>
      <c r="BM178" s="221"/>
      <c r="BN178" s="221"/>
    </row>
    <row r="179" spans="1:66" ht="39.950000000000003" customHeight="1" x14ac:dyDescent="0.3">
      <c r="A179" s="298"/>
      <c r="B179" s="68"/>
      <c r="C179" s="241"/>
      <c r="D179" s="242"/>
      <c r="E179" s="222"/>
      <c r="F179" s="48"/>
      <c r="G179" s="43"/>
      <c r="H179" s="43"/>
      <c r="I179" s="43"/>
      <c r="J179" s="43"/>
      <c r="K179" s="43"/>
      <c r="L179" s="218"/>
      <c r="M179" s="218"/>
      <c r="N179" s="86"/>
      <c r="O179" s="223"/>
      <c r="P179" s="86"/>
      <c r="Q179" s="179" t="str">
        <f t="shared" si="0"/>
        <v/>
      </c>
      <c r="R179" s="219"/>
      <c r="S179" s="43"/>
      <c r="T179" s="43"/>
      <c r="U179" s="203" t="str">
        <f t="shared" ca="1" si="1"/>
        <v/>
      </c>
      <c r="V179" s="180" t="str">
        <f t="shared" si="15"/>
        <v/>
      </c>
      <c r="W179" s="181" t="str">
        <f t="shared" ca="1" si="3"/>
        <v/>
      </c>
      <c r="X179" s="181" t="str">
        <f t="shared" ca="1" si="4"/>
        <v>0</v>
      </c>
      <c r="Y179" s="181" t="str">
        <f t="shared" ca="1" si="5"/>
        <v/>
      </c>
      <c r="Z179" s="181" t="str">
        <f t="shared" ca="1" si="6"/>
        <v/>
      </c>
      <c r="AA179" s="181" t="str">
        <f t="shared" ca="1" si="7"/>
        <v/>
      </c>
      <c r="AB179" s="181" t="str">
        <f t="shared" ca="1" si="8"/>
        <v/>
      </c>
      <c r="AC179" s="181" t="str">
        <f t="shared" ca="1" si="9"/>
        <v/>
      </c>
      <c r="AD179" s="220"/>
      <c r="AE179" s="220"/>
      <c r="AF179" s="220"/>
      <c r="AG179" s="220"/>
      <c r="AH179" s="138" t="str">
        <f t="shared" ca="1" si="10"/>
        <v/>
      </c>
      <c r="AI179" s="211"/>
      <c r="AJ179" s="297"/>
      <c r="AK179" s="86"/>
      <c r="AL179" s="86"/>
      <c r="AM179" s="225"/>
      <c r="AN179" s="224"/>
      <c r="AO179" s="223"/>
      <c r="AP179" s="223"/>
      <c r="AQ179" s="225"/>
      <c r="AR179" s="224"/>
      <c r="AS179" s="223"/>
      <c r="AT179" s="223"/>
      <c r="AU179" s="225"/>
      <c r="AV179" s="333">
        <f>SUMIF('4.2.펀드 인력변경 이력'!A:A,D179,'4.2.펀드 인력변경 이력'!F:F)</f>
        <v>0</v>
      </c>
      <c r="AW179" s="225">
        <f>SUMIF('4.2.펀드 인력변경 이력'!A:A,D179,'4.2.펀드 인력변경 이력'!G:G)</f>
        <v>0</v>
      </c>
      <c r="AX179" s="334" t="str">
        <f t="shared" si="16"/>
        <v/>
      </c>
      <c r="AY179" s="48"/>
      <c r="AZ179" s="216"/>
      <c r="BA179" s="221"/>
      <c r="BB179" s="221"/>
      <c r="BC179" s="216"/>
      <c r="BD179" s="221"/>
      <c r="BE179" s="221"/>
      <c r="BF179" s="216"/>
      <c r="BG179" s="221"/>
      <c r="BH179" s="263"/>
      <c r="BI179" s="221"/>
      <c r="BJ179" s="263"/>
      <c r="BK179" s="221"/>
      <c r="BL179" s="263"/>
      <c r="BM179" s="221"/>
      <c r="BN179" s="221"/>
    </row>
    <row r="180" spans="1:66" ht="39.950000000000003" customHeight="1" x14ac:dyDescent="0.3">
      <c r="A180" s="298"/>
      <c r="B180" s="68"/>
      <c r="C180" s="241"/>
      <c r="D180" s="242"/>
      <c r="E180" s="222"/>
      <c r="F180" s="48"/>
      <c r="G180" s="43"/>
      <c r="H180" s="43"/>
      <c r="I180" s="43"/>
      <c r="J180" s="43"/>
      <c r="K180" s="43"/>
      <c r="L180" s="218"/>
      <c r="M180" s="218"/>
      <c r="N180" s="86"/>
      <c r="O180" s="223"/>
      <c r="P180" s="86"/>
      <c r="Q180" s="179" t="str">
        <f t="shared" si="0"/>
        <v/>
      </c>
      <c r="R180" s="219"/>
      <c r="S180" s="43"/>
      <c r="T180" s="43"/>
      <c r="U180" s="203" t="str">
        <f t="shared" ca="1" si="1"/>
        <v/>
      </c>
      <c r="V180" s="180" t="str">
        <f t="shared" si="15"/>
        <v/>
      </c>
      <c r="W180" s="181" t="str">
        <f t="shared" ca="1" si="3"/>
        <v/>
      </c>
      <c r="X180" s="181" t="str">
        <f t="shared" ca="1" si="4"/>
        <v>0</v>
      </c>
      <c r="Y180" s="181" t="str">
        <f t="shared" ca="1" si="5"/>
        <v/>
      </c>
      <c r="Z180" s="181" t="str">
        <f t="shared" ca="1" si="6"/>
        <v/>
      </c>
      <c r="AA180" s="181" t="str">
        <f t="shared" ca="1" si="7"/>
        <v/>
      </c>
      <c r="AB180" s="181" t="str">
        <f t="shared" ca="1" si="8"/>
        <v/>
      </c>
      <c r="AC180" s="181" t="str">
        <f t="shared" ca="1" si="9"/>
        <v/>
      </c>
      <c r="AD180" s="220"/>
      <c r="AE180" s="220"/>
      <c r="AF180" s="220"/>
      <c r="AG180" s="220"/>
      <c r="AH180" s="138" t="str">
        <f t="shared" ca="1" si="10"/>
        <v/>
      </c>
      <c r="AI180" s="211"/>
      <c r="AJ180" s="297"/>
      <c r="AK180" s="86"/>
      <c r="AL180" s="86"/>
      <c r="AM180" s="225"/>
      <c r="AN180" s="224"/>
      <c r="AO180" s="223"/>
      <c r="AP180" s="223"/>
      <c r="AQ180" s="225"/>
      <c r="AR180" s="224"/>
      <c r="AS180" s="223"/>
      <c r="AT180" s="223"/>
      <c r="AU180" s="225"/>
      <c r="AV180" s="333">
        <f>SUMIF('4.2.펀드 인력변경 이력'!A:A,D180,'4.2.펀드 인력변경 이력'!F:F)</f>
        <v>0</v>
      </c>
      <c r="AW180" s="225">
        <f>SUMIF('4.2.펀드 인력변경 이력'!A:A,D180,'4.2.펀드 인력변경 이력'!G:G)</f>
        <v>0</v>
      </c>
      <c r="AX180" s="334" t="str">
        <f t="shared" si="16"/>
        <v/>
      </c>
      <c r="AY180" s="48"/>
      <c r="AZ180" s="216"/>
      <c r="BA180" s="221"/>
      <c r="BB180" s="221"/>
      <c r="BC180" s="216"/>
      <c r="BD180" s="221"/>
      <c r="BE180" s="221"/>
      <c r="BF180" s="216"/>
      <c r="BG180" s="221"/>
      <c r="BH180" s="263"/>
      <c r="BI180" s="221"/>
      <c r="BJ180" s="263"/>
      <c r="BK180" s="221"/>
      <c r="BL180" s="263"/>
      <c r="BM180" s="221"/>
      <c r="BN180" s="221"/>
    </row>
    <row r="181" spans="1:66" ht="39.950000000000003" customHeight="1" x14ac:dyDescent="0.3">
      <c r="A181" s="298"/>
      <c r="B181" s="68"/>
      <c r="C181" s="241"/>
      <c r="D181" s="242"/>
      <c r="E181" s="222"/>
      <c r="F181" s="48"/>
      <c r="G181" s="43"/>
      <c r="H181" s="43"/>
      <c r="I181" s="43"/>
      <c r="J181" s="43"/>
      <c r="K181" s="43"/>
      <c r="L181" s="218"/>
      <c r="M181" s="218"/>
      <c r="N181" s="86"/>
      <c r="O181" s="223"/>
      <c r="P181" s="86"/>
      <c r="Q181" s="179" t="str">
        <f t="shared" si="0"/>
        <v/>
      </c>
      <c r="R181" s="219"/>
      <c r="S181" s="43"/>
      <c r="T181" s="43"/>
      <c r="U181" s="203" t="str">
        <f t="shared" ca="1" si="1"/>
        <v/>
      </c>
      <c r="V181" s="180" t="str">
        <f t="shared" si="15"/>
        <v/>
      </c>
      <c r="W181" s="181" t="str">
        <f t="shared" ca="1" si="3"/>
        <v/>
      </c>
      <c r="X181" s="181" t="str">
        <f t="shared" ca="1" si="4"/>
        <v>0</v>
      </c>
      <c r="Y181" s="181" t="str">
        <f t="shared" ca="1" si="5"/>
        <v/>
      </c>
      <c r="Z181" s="181" t="str">
        <f t="shared" ca="1" si="6"/>
        <v/>
      </c>
      <c r="AA181" s="181" t="str">
        <f t="shared" ca="1" si="7"/>
        <v/>
      </c>
      <c r="AB181" s="181" t="str">
        <f t="shared" ca="1" si="8"/>
        <v/>
      </c>
      <c r="AC181" s="181" t="str">
        <f t="shared" ca="1" si="9"/>
        <v/>
      </c>
      <c r="AD181" s="220"/>
      <c r="AE181" s="220"/>
      <c r="AF181" s="220"/>
      <c r="AG181" s="220"/>
      <c r="AH181" s="138" t="str">
        <f t="shared" ca="1" si="10"/>
        <v/>
      </c>
      <c r="AI181" s="211"/>
      <c r="AJ181" s="297"/>
      <c r="AK181" s="86"/>
      <c r="AL181" s="86"/>
      <c r="AM181" s="225"/>
      <c r="AN181" s="224"/>
      <c r="AO181" s="223"/>
      <c r="AP181" s="223"/>
      <c r="AQ181" s="225"/>
      <c r="AR181" s="224"/>
      <c r="AS181" s="223"/>
      <c r="AT181" s="223"/>
      <c r="AU181" s="225"/>
      <c r="AV181" s="333">
        <f>SUMIF('4.2.펀드 인력변경 이력'!A:A,D181,'4.2.펀드 인력변경 이력'!F:F)</f>
        <v>0</v>
      </c>
      <c r="AW181" s="225">
        <f>SUMIF('4.2.펀드 인력변경 이력'!A:A,D181,'4.2.펀드 인력변경 이력'!G:G)</f>
        <v>0</v>
      </c>
      <c r="AX181" s="334" t="str">
        <f t="shared" si="16"/>
        <v/>
      </c>
      <c r="AY181" s="48"/>
      <c r="AZ181" s="216"/>
      <c r="BA181" s="221"/>
      <c r="BB181" s="221"/>
      <c r="BC181" s="216"/>
      <c r="BD181" s="221"/>
      <c r="BE181" s="221"/>
      <c r="BF181" s="216"/>
      <c r="BG181" s="221"/>
      <c r="BH181" s="263"/>
      <c r="BI181" s="221"/>
      <c r="BJ181" s="263"/>
      <c r="BK181" s="221"/>
      <c r="BL181" s="263"/>
      <c r="BM181" s="221"/>
      <c r="BN181" s="221"/>
    </row>
    <row r="182" spans="1:66" ht="39.950000000000003" customHeight="1" x14ac:dyDescent="0.3">
      <c r="A182" s="298"/>
      <c r="B182" s="68"/>
      <c r="C182" s="241"/>
      <c r="D182" s="242"/>
      <c r="E182" s="222"/>
      <c r="F182" s="48"/>
      <c r="G182" s="43"/>
      <c r="H182" s="43"/>
      <c r="I182" s="43"/>
      <c r="J182" s="43"/>
      <c r="K182" s="43"/>
      <c r="L182" s="218"/>
      <c r="M182" s="218"/>
      <c r="N182" s="86"/>
      <c r="O182" s="223"/>
      <c r="P182" s="86"/>
      <c r="Q182" s="179" t="str">
        <f t="shared" si="0"/>
        <v/>
      </c>
      <c r="R182" s="219"/>
      <c r="S182" s="43"/>
      <c r="T182" s="43"/>
      <c r="U182" s="203" t="str">
        <f t="shared" ca="1" si="1"/>
        <v/>
      </c>
      <c r="V182" s="180" t="str">
        <f t="shared" si="15"/>
        <v/>
      </c>
      <c r="W182" s="181" t="str">
        <f t="shared" ca="1" si="3"/>
        <v/>
      </c>
      <c r="X182" s="181" t="str">
        <f t="shared" ca="1" si="4"/>
        <v>0</v>
      </c>
      <c r="Y182" s="181" t="str">
        <f t="shared" ca="1" si="5"/>
        <v/>
      </c>
      <c r="Z182" s="181" t="str">
        <f t="shared" ca="1" si="6"/>
        <v/>
      </c>
      <c r="AA182" s="181" t="str">
        <f t="shared" ca="1" si="7"/>
        <v/>
      </c>
      <c r="AB182" s="181" t="str">
        <f t="shared" ca="1" si="8"/>
        <v/>
      </c>
      <c r="AC182" s="181" t="str">
        <f t="shared" ca="1" si="9"/>
        <v/>
      </c>
      <c r="AD182" s="220"/>
      <c r="AE182" s="220"/>
      <c r="AF182" s="220"/>
      <c r="AG182" s="220"/>
      <c r="AH182" s="138" t="str">
        <f t="shared" ca="1" si="10"/>
        <v/>
      </c>
      <c r="AI182" s="211"/>
      <c r="AJ182" s="297"/>
      <c r="AK182" s="86"/>
      <c r="AL182" s="86"/>
      <c r="AM182" s="225"/>
      <c r="AN182" s="224"/>
      <c r="AO182" s="223"/>
      <c r="AP182" s="223"/>
      <c r="AQ182" s="225"/>
      <c r="AR182" s="224"/>
      <c r="AS182" s="223"/>
      <c r="AT182" s="223"/>
      <c r="AU182" s="225"/>
      <c r="AV182" s="333">
        <f>SUMIF('4.2.펀드 인력변경 이력'!A:A,D182,'4.2.펀드 인력변경 이력'!F:F)</f>
        <v>0</v>
      </c>
      <c r="AW182" s="225">
        <f>SUMIF('4.2.펀드 인력변경 이력'!A:A,D182,'4.2.펀드 인력변경 이력'!G:G)</f>
        <v>0</v>
      </c>
      <c r="AX182" s="334" t="str">
        <f t="shared" si="16"/>
        <v/>
      </c>
      <c r="AY182" s="48"/>
      <c r="AZ182" s="216"/>
      <c r="BA182" s="221"/>
      <c r="BB182" s="221"/>
      <c r="BC182" s="216"/>
      <c r="BD182" s="221"/>
      <c r="BE182" s="221"/>
      <c r="BF182" s="216"/>
      <c r="BG182" s="221"/>
      <c r="BH182" s="263"/>
      <c r="BI182" s="221"/>
      <c r="BJ182" s="263"/>
      <c r="BK182" s="221"/>
      <c r="BL182" s="263"/>
      <c r="BM182" s="221"/>
      <c r="BN182" s="221"/>
    </row>
    <row r="183" spans="1:66" ht="39.950000000000003" customHeight="1" x14ac:dyDescent="0.3">
      <c r="A183" s="298"/>
      <c r="B183" s="68"/>
      <c r="C183" s="241"/>
      <c r="D183" s="242"/>
      <c r="E183" s="222"/>
      <c r="F183" s="48"/>
      <c r="G183" s="43"/>
      <c r="H183" s="43"/>
      <c r="I183" s="43"/>
      <c r="J183" s="43"/>
      <c r="K183" s="43"/>
      <c r="L183" s="218"/>
      <c r="M183" s="218"/>
      <c r="N183" s="86"/>
      <c r="O183" s="223"/>
      <c r="P183" s="86"/>
      <c r="Q183" s="179" t="str">
        <f t="shared" si="0"/>
        <v/>
      </c>
      <c r="R183" s="219"/>
      <c r="S183" s="43"/>
      <c r="T183" s="43"/>
      <c r="U183" s="203" t="str">
        <f t="shared" ca="1" si="1"/>
        <v/>
      </c>
      <c r="V183" s="180" t="str">
        <f t="shared" si="15"/>
        <v/>
      </c>
      <c r="W183" s="181" t="str">
        <f t="shared" ca="1" si="3"/>
        <v/>
      </c>
      <c r="X183" s="181" t="str">
        <f t="shared" ca="1" si="4"/>
        <v>0</v>
      </c>
      <c r="Y183" s="181" t="str">
        <f t="shared" ca="1" si="5"/>
        <v/>
      </c>
      <c r="Z183" s="181" t="str">
        <f t="shared" ca="1" si="6"/>
        <v/>
      </c>
      <c r="AA183" s="181" t="str">
        <f t="shared" ca="1" si="7"/>
        <v/>
      </c>
      <c r="AB183" s="181" t="str">
        <f t="shared" ca="1" si="8"/>
        <v/>
      </c>
      <c r="AC183" s="181" t="str">
        <f t="shared" ca="1" si="9"/>
        <v/>
      </c>
      <c r="AD183" s="220"/>
      <c r="AE183" s="220"/>
      <c r="AF183" s="220"/>
      <c r="AG183" s="220"/>
      <c r="AH183" s="138" t="str">
        <f t="shared" ca="1" si="10"/>
        <v/>
      </c>
      <c r="AI183" s="211"/>
      <c r="AJ183" s="297"/>
      <c r="AK183" s="86"/>
      <c r="AL183" s="86"/>
      <c r="AM183" s="225"/>
      <c r="AN183" s="224"/>
      <c r="AO183" s="223"/>
      <c r="AP183" s="223"/>
      <c r="AQ183" s="225"/>
      <c r="AR183" s="224"/>
      <c r="AS183" s="223"/>
      <c r="AT183" s="223"/>
      <c r="AU183" s="225"/>
      <c r="AV183" s="333">
        <f>SUMIF('4.2.펀드 인력변경 이력'!A:A,D183,'4.2.펀드 인력변경 이력'!F:F)</f>
        <v>0</v>
      </c>
      <c r="AW183" s="225">
        <f>SUMIF('4.2.펀드 인력변경 이력'!A:A,D183,'4.2.펀드 인력변경 이력'!G:G)</f>
        <v>0</v>
      </c>
      <c r="AX183" s="334" t="str">
        <f t="shared" si="16"/>
        <v/>
      </c>
      <c r="AY183" s="48"/>
      <c r="AZ183" s="216"/>
      <c r="BA183" s="221"/>
      <c r="BB183" s="221"/>
      <c r="BC183" s="216"/>
      <c r="BD183" s="221"/>
      <c r="BE183" s="221"/>
      <c r="BF183" s="216"/>
      <c r="BG183" s="221"/>
      <c r="BH183" s="263"/>
      <c r="BI183" s="221"/>
      <c r="BJ183" s="263"/>
      <c r="BK183" s="221"/>
      <c r="BL183" s="263"/>
      <c r="BM183" s="221"/>
      <c r="BN183" s="221"/>
    </row>
    <row r="184" spans="1:66" ht="39.950000000000003" customHeight="1" x14ac:dyDescent="0.3">
      <c r="A184" s="298"/>
      <c r="B184" s="68"/>
      <c r="C184" s="241"/>
      <c r="D184" s="242"/>
      <c r="E184" s="222"/>
      <c r="F184" s="48"/>
      <c r="G184" s="43"/>
      <c r="H184" s="43"/>
      <c r="I184" s="43"/>
      <c r="J184" s="43"/>
      <c r="K184" s="43"/>
      <c r="L184" s="218"/>
      <c r="M184" s="218"/>
      <c r="N184" s="86"/>
      <c r="O184" s="223"/>
      <c r="P184" s="86"/>
      <c r="Q184" s="179" t="str">
        <f t="shared" si="0"/>
        <v/>
      </c>
      <c r="R184" s="219"/>
      <c r="S184" s="43"/>
      <c r="T184" s="43"/>
      <c r="U184" s="203" t="str">
        <f t="shared" ca="1" si="1"/>
        <v/>
      </c>
      <c r="V184" s="180" t="str">
        <f t="shared" si="15"/>
        <v/>
      </c>
      <c r="W184" s="181" t="str">
        <f t="shared" ca="1" si="3"/>
        <v/>
      </c>
      <c r="X184" s="181" t="str">
        <f t="shared" ca="1" si="4"/>
        <v>0</v>
      </c>
      <c r="Y184" s="181" t="str">
        <f t="shared" ca="1" si="5"/>
        <v/>
      </c>
      <c r="Z184" s="181" t="str">
        <f t="shared" ca="1" si="6"/>
        <v/>
      </c>
      <c r="AA184" s="181" t="str">
        <f t="shared" ca="1" si="7"/>
        <v/>
      </c>
      <c r="AB184" s="181" t="str">
        <f t="shared" ca="1" si="8"/>
        <v/>
      </c>
      <c r="AC184" s="181" t="str">
        <f t="shared" ca="1" si="9"/>
        <v/>
      </c>
      <c r="AD184" s="220"/>
      <c r="AE184" s="220"/>
      <c r="AF184" s="220"/>
      <c r="AG184" s="220"/>
      <c r="AH184" s="138" t="str">
        <f t="shared" ca="1" si="10"/>
        <v/>
      </c>
      <c r="AI184" s="211"/>
      <c r="AJ184" s="297"/>
      <c r="AK184" s="86"/>
      <c r="AL184" s="86"/>
      <c r="AM184" s="225"/>
      <c r="AN184" s="224"/>
      <c r="AO184" s="223"/>
      <c r="AP184" s="223"/>
      <c r="AQ184" s="225"/>
      <c r="AR184" s="224"/>
      <c r="AS184" s="223"/>
      <c r="AT184" s="223"/>
      <c r="AU184" s="225"/>
      <c r="AV184" s="333">
        <f>SUMIF('4.2.펀드 인력변경 이력'!A:A,D184,'4.2.펀드 인력변경 이력'!F:F)</f>
        <v>0</v>
      </c>
      <c r="AW184" s="225">
        <f>SUMIF('4.2.펀드 인력변경 이력'!A:A,D184,'4.2.펀드 인력변경 이력'!G:G)</f>
        <v>0</v>
      </c>
      <c r="AX184" s="334" t="str">
        <f t="shared" si="16"/>
        <v/>
      </c>
      <c r="AY184" s="48"/>
      <c r="AZ184" s="216"/>
      <c r="BA184" s="221"/>
      <c r="BB184" s="221"/>
      <c r="BC184" s="216"/>
      <c r="BD184" s="221"/>
      <c r="BE184" s="221"/>
      <c r="BF184" s="216"/>
      <c r="BG184" s="221"/>
      <c r="BH184" s="263"/>
      <c r="BI184" s="221"/>
      <c r="BJ184" s="263"/>
      <c r="BK184" s="221"/>
      <c r="BL184" s="263"/>
      <c r="BM184" s="221"/>
      <c r="BN184" s="221"/>
    </row>
    <row r="185" spans="1:66" ht="39.950000000000003" customHeight="1" x14ac:dyDescent="0.3">
      <c r="A185" s="298"/>
      <c r="B185" s="68"/>
      <c r="C185" s="241"/>
      <c r="D185" s="242"/>
      <c r="E185" s="222"/>
      <c r="F185" s="48"/>
      <c r="G185" s="43"/>
      <c r="H185" s="43"/>
      <c r="I185" s="43"/>
      <c r="J185" s="43"/>
      <c r="K185" s="43"/>
      <c r="L185" s="218"/>
      <c r="M185" s="218"/>
      <c r="N185" s="86"/>
      <c r="O185" s="223"/>
      <c r="P185" s="86"/>
      <c r="Q185" s="179" t="str">
        <f t="shared" si="0"/>
        <v/>
      </c>
      <c r="R185" s="219"/>
      <c r="S185" s="43"/>
      <c r="T185" s="43"/>
      <c r="U185" s="203" t="str">
        <f t="shared" ca="1" si="1"/>
        <v/>
      </c>
      <c r="V185" s="180" t="str">
        <f t="shared" si="15"/>
        <v/>
      </c>
      <c r="W185" s="181" t="str">
        <f t="shared" ca="1" si="3"/>
        <v/>
      </c>
      <c r="X185" s="181" t="str">
        <f t="shared" ca="1" si="4"/>
        <v>0</v>
      </c>
      <c r="Y185" s="181" t="str">
        <f t="shared" ca="1" si="5"/>
        <v/>
      </c>
      <c r="Z185" s="181" t="str">
        <f t="shared" ca="1" si="6"/>
        <v/>
      </c>
      <c r="AA185" s="181" t="str">
        <f t="shared" ca="1" si="7"/>
        <v/>
      </c>
      <c r="AB185" s="181" t="str">
        <f t="shared" ca="1" si="8"/>
        <v/>
      </c>
      <c r="AC185" s="181" t="str">
        <f t="shared" ca="1" si="9"/>
        <v/>
      </c>
      <c r="AD185" s="220"/>
      <c r="AE185" s="220"/>
      <c r="AF185" s="220"/>
      <c r="AG185" s="220"/>
      <c r="AH185" s="138" t="str">
        <f t="shared" ca="1" si="10"/>
        <v/>
      </c>
      <c r="AI185" s="211"/>
      <c r="AJ185" s="297"/>
      <c r="AK185" s="86"/>
      <c r="AL185" s="86"/>
      <c r="AM185" s="225"/>
      <c r="AN185" s="224"/>
      <c r="AO185" s="223"/>
      <c r="AP185" s="223"/>
      <c r="AQ185" s="225"/>
      <c r="AR185" s="224"/>
      <c r="AS185" s="223"/>
      <c r="AT185" s="223"/>
      <c r="AU185" s="225"/>
      <c r="AV185" s="333">
        <f>SUMIF('4.2.펀드 인력변경 이력'!A:A,D185,'4.2.펀드 인력변경 이력'!F:F)</f>
        <v>0</v>
      </c>
      <c r="AW185" s="225">
        <f>SUMIF('4.2.펀드 인력변경 이력'!A:A,D185,'4.2.펀드 인력변경 이력'!G:G)</f>
        <v>0</v>
      </c>
      <c r="AX185" s="334" t="str">
        <f t="shared" si="16"/>
        <v/>
      </c>
      <c r="AY185" s="48"/>
      <c r="AZ185" s="216"/>
      <c r="BA185" s="221"/>
      <c r="BB185" s="221"/>
      <c r="BC185" s="216"/>
      <c r="BD185" s="221"/>
      <c r="BE185" s="221"/>
      <c r="BF185" s="216"/>
      <c r="BG185" s="221"/>
      <c r="BH185" s="263"/>
      <c r="BI185" s="221"/>
      <c r="BJ185" s="263"/>
      <c r="BK185" s="221"/>
      <c r="BL185" s="263"/>
      <c r="BM185" s="221"/>
      <c r="BN185" s="221"/>
    </row>
    <row r="186" spans="1:66" ht="39.950000000000003" customHeight="1" x14ac:dyDescent="0.3">
      <c r="A186" s="298"/>
      <c r="B186" s="68"/>
      <c r="C186" s="241"/>
      <c r="D186" s="242"/>
      <c r="E186" s="222"/>
      <c r="F186" s="48"/>
      <c r="G186" s="43"/>
      <c r="H186" s="43"/>
      <c r="I186" s="43"/>
      <c r="J186" s="43"/>
      <c r="K186" s="43"/>
      <c r="L186" s="218"/>
      <c r="M186" s="218"/>
      <c r="N186" s="86"/>
      <c r="O186" s="223"/>
      <c r="P186" s="86"/>
      <c r="Q186" s="179" t="str">
        <f t="shared" si="0"/>
        <v/>
      </c>
      <c r="R186" s="219"/>
      <c r="S186" s="43"/>
      <c r="T186" s="43"/>
      <c r="U186" s="203" t="str">
        <f t="shared" ca="1" si="1"/>
        <v/>
      </c>
      <c r="V186" s="180" t="str">
        <f t="shared" si="15"/>
        <v/>
      </c>
      <c r="W186" s="181" t="str">
        <f t="shared" ca="1" si="3"/>
        <v/>
      </c>
      <c r="X186" s="181" t="str">
        <f t="shared" ca="1" si="4"/>
        <v>0</v>
      </c>
      <c r="Y186" s="181" t="str">
        <f t="shared" ca="1" si="5"/>
        <v/>
      </c>
      <c r="Z186" s="181" t="str">
        <f t="shared" ca="1" si="6"/>
        <v/>
      </c>
      <c r="AA186" s="181" t="str">
        <f t="shared" ca="1" si="7"/>
        <v/>
      </c>
      <c r="AB186" s="181" t="str">
        <f t="shared" ca="1" si="8"/>
        <v/>
      </c>
      <c r="AC186" s="181" t="str">
        <f t="shared" ca="1" si="9"/>
        <v/>
      </c>
      <c r="AD186" s="220"/>
      <c r="AE186" s="220"/>
      <c r="AF186" s="220"/>
      <c r="AG186" s="220"/>
      <c r="AH186" s="138" t="str">
        <f t="shared" ca="1" si="10"/>
        <v/>
      </c>
      <c r="AI186" s="211"/>
      <c r="AJ186" s="297"/>
      <c r="AK186" s="86"/>
      <c r="AL186" s="86"/>
      <c r="AM186" s="225"/>
      <c r="AN186" s="224"/>
      <c r="AO186" s="223"/>
      <c r="AP186" s="223"/>
      <c r="AQ186" s="225"/>
      <c r="AR186" s="224"/>
      <c r="AS186" s="223"/>
      <c r="AT186" s="223"/>
      <c r="AU186" s="225"/>
      <c r="AV186" s="333">
        <f>SUMIF('4.2.펀드 인력변경 이력'!A:A,D186,'4.2.펀드 인력변경 이력'!F:F)</f>
        <v>0</v>
      </c>
      <c r="AW186" s="225">
        <f>SUMIF('4.2.펀드 인력변경 이력'!A:A,D186,'4.2.펀드 인력변경 이력'!G:G)</f>
        <v>0</v>
      </c>
      <c r="AX186" s="334" t="str">
        <f t="shared" si="16"/>
        <v/>
      </c>
      <c r="AY186" s="48"/>
      <c r="AZ186" s="216"/>
      <c r="BA186" s="221"/>
      <c r="BB186" s="221"/>
      <c r="BC186" s="216"/>
      <c r="BD186" s="221"/>
      <c r="BE186" s="221"/>
      <c r="BF186" s="216"/>
      <c r="BG186" s="221"/>
      <c r="BH186" s="263"/>
      <c r="BI186" s="221"/>
      <c r="BJ186" s="263"/>
      <c r="BK186" s="221"/>
      <c r="BL186" s="263"/>
      <c r="BM186" s="221"/>
      <c r="BN186" s="221"/>
    </row>
    <row r="187" spans="1:66" ht="39.950000000000003" customHeight="1" x14ac:dyDescent="0.3">
      <c r="A187" s="298"/>
      <c r="B187" s="68"/>
      <c r="C187" s="241"/>
      <c r="D187" s="242"/>
      <c r="E187" s="222"/>
      <c r="F187" s="48"/>
      <c r="G187" s="43"/>
      <c r="H187" s="43"/>
      <c r="I187" s="43"/>
      <c r="J187" s="43"/>
      <c r="K187" s="43"/>
      <c r="L187" s="218"/>
      <c r="M187" s="218"/>
      <c r="N187" s="86"/>
      <c r="O187" s="223"/>
      <c r="P187" s="86"/>
      <c r="Q187" s="179" t="str">
        <f t="shared" si="0"/>
        <v/>
      </c>
      <c r="R187" s="219"/>
      <c r="S187" s="43"/>
      <c r="T187" s="43"/>
      <c r="U187" s="203" t="str">
        <f t="shared" ca="1" si="1"/>
        <v/>
      </c>
      <c r="V187" s="180" t="str">
        <f t="shared" si="15"/>
        <v/>
      </c>
      <c r="W187" s="181" t="str">
        <f t="shared" ca="1" si="3"/>
        <v/>
      </c>
      <c r="X187" s="181" t="str">
        <f t="shared" ca="1" si="4"/>
        <v>0</v>
      </c>
      <c r="Y187" s="181" t="str">
        <f t="shared" ca="1" si="5"/>
        <v/>
      </c>
      <c r="Z187" s="181" t="str">
        <f t="shared" ca="1" si="6"/>
        <v/>
      </c>
      <c r="AA187" s="181" t="str">
        <f t="shared" ca="1" si="7"/>
        <v/>
      </c>
      <c r="AB187" s="181" t="str">
        <f t="shared" ca="1" si="8"/>
        <v/>
      </c>
      <c r="AC187" s="181" t="str">
        <f t="shared" ca="1" si="9"/>
        <v/>
      </c>
      <c r="AD187" s="220"/>
      <c r="AE187" s="220"/>
      <c r="AF187" s="220"/>
      <c r="AG187" s="220"/>
      <c r="AH187" s="138" t="str">
        <f t="shared" ca="1" si="10"/>
        <v/>
      </c>
      <c r="AI187" s="211"/>
      <c r="AJ187" s="297"/>
      <c r="AK187" s="86"/>
      <c r="AL187" s="86"/>
      <c r="AM187" s="225"/>
      <c r="AN187" s="224"/>
      <c r="AO187" s="223"/>
      <c r="AP187" s="223"/>
      <c r="AQ187" s="225"/>
      <c r="AR187" s="224"/>
      <c r="AS187" s="223"/>
      <c r="AT187" s="223"/>
      <c r="AU187" s="225"/>
      <c r="AV187" s="333">
        <f>SUMIF('4.2.펀드 인력변경 이력'!A:A,D187,'4.2.펀드 인력변경 이력'!F:F)</f>
        <v>0</v>
      </c>
      <c r="AW187" s="225">
        <f>SUMIF('4.2.펀드 인력변경 이력'!A:A,D187,'4.2.펀드 인력변경 이력'!G:G)</f>
        <v>0</v>
      </c>
      <c r="AX187" s="334" t="str">
        <f t="shared" si="16"/>
        <v/>
      </c>
      <c r="AY187" s="48"/>
      <c r="AZ187" s="216"/>
      <c r="BA187" s="221"/>
      <c r="BB187" s="221"/>
      <c r="BC187" s="216"/>
      <c r="BD187" s="221"/>
      <c r="BE187" s="221"/>
      <c r="BF187" s="216"/>
      <c r="BG187" s="221"/>
      <c r="BH187" s="263"/>
      <c r="BI187" s="221"/>
      <c r="BJ187" s="263"/>
      <c r="BK187" s="221"/>
      <c r="BL187" s="263"/>
      <c r="BM187" s="221"/>
      <c r="BN187" s="221"/>
    </row>
    <row r="188" spans="1:66" ht="39.950000000000003" customHeight="1" x14ac:dyDescent="0.3">
      <c r="A188" s="298"/>
      <c r="B188" s="68"/>
      <c r="C188" s="241"/>
      <c r="D188" s="242"/>
      <c r="E188" s="222"/>
      <c r="F188" s="48"/>
      <c r="G188" s="43"/>
      <c r="H188" s="43"/>
      <c r="I188" s="43"/>
      <c r="J188" s="43"/>
      <c r="K188" s="43"/>
      <c r="L188" s="218"/>
      <c r="M188" s="218"/>
      <c r="N188" s="86"/>
      <c r="O188" s="223"/>
      <c r="P188" s="86"/>
      <c r="Q188" s="179" t="str">
        <f t="shared" si="0"/>
        <v/>
      </c>
      <c r="R188" s="219"/>
      <c r="S188" s="43"/>
      <c r="T188" s="43"/>
      <c r="U188" s="203" t="str">
        <f t="shared" ca="1" si="1"/>
        <v/>
      </c>
      <c r="V188" s="180" t="str">
        <f t="shared" si="15"/>
        <v/>
      </c>
      <c r="W188" s="181" t="str">
        <f t="shared" ca="1" si="3"/>
        <v/>
      </c>
      <c r="X188" s="181" t="str">
        <f t="shared" ca="1" si="4"/>
        <v>0</v>
      </c>
      <c r="Y188" s="181" t="str">
        <f t="shared" ca="1" si="5"/>
        <v/>
      </c>
      <c r="Z188" s="181" t="str">
        <f t="shared" ca="1" si="6"/>
        <v/>
      </c>
      <c r="AA188" s="181" t="str">
        <f t="shared" ca="1" si="7"/>
        <v/>
      </c>
      <c r="AB188" s="181" t="str">
        <f t="shared" ca="1" si="8"/>
        <v/>
      </c>
      <c r="AC188" s="181" t="str">
        <f t="shared" ca="1" si="9"/>
        <v/>
      </c>
      <c r="AD188" s="220"/>
      <c r="AE188" s="220"/>
      <c r="AF188" s="220"/>
      <c r="AG188" s="220"/>
      <c r="AH188" s="138" t="str">
        <f t="shared" ca="1" si="10"/>
        <v/>
      </c>
      <c r="AI188" s="211"/>
      <c r="AJ188" s="297"/>
      <c r="AK188" s="86"/>
      <c r="AL188" s="86"/>
      <c r="AM188" s="225"/>
      <c r="AN188" s="224"/>
      <c r="AO188" s="223"/>
      <c r="AP188" s="223"/>
      <c r="AQ188" s="225"/>
      <c r="AR188" s="224"/>
      <c r="AS188" s="223"/>
      <c r="AT188" s="223"/>
      <c r="AU188" s="225"/>
      <c r="AV188" s="333">
        <f>SUMIF('4.2.펀드 인력변경 이력'!A:A,D188,'4.2.펀드 인력변경 이력'!F:F)</f>
        <v>0</v>
      </c>
      <c r="AW188" s="225">
        <f>SUMIF('4.2.펀드 인력변경 이력'!A:A,D188,'4.2.펀드 인력변경 이력'!G:G)</f>
        <v>0</v>
      </c>
      <c r="AX188" s="334" t="str">
        <f t="shared" si="16"/>
        <v/>
      </c>
      <c r="AY188" s="48"/>
      <c r="AZ188" s="216"/>
      <c r="BA188" s="221"/>
      <c r="BB188" s="221"/>
      <c r="BC188" s="216"/>
      <c r="BD188" s="221"/>
      <c r="BE188" s="221"/>
      <c r="BF188" s="216"/>
      <c r="BG188" s="221"/>
      <c r="BH188" s="263"/>
      <c r="BI188" s="221"/>
      <c r="BJ188" s="263"/>
      <c r="BK188" s="221"/>
      <c r="BL188" s="263"/>
      <c r="BM188" s="221"/>
      <c r="BN188" s="221"/>
    </row>
    <row r="189" spans="1:66" ht="39.950000000000003" customHeight="1" x14ac:dyDescent="0.3">
      <c r="A189" s="298"/>
      <c r="B189" s="68"/>
      <c r="C189" s="241"/>
      <c r="D189" s="242"/>
      <c r="E189" s="222"/>
      <c r="F189" s="48"/>
      <c r="G189" s="43"/>
      <c r="H189" s="43"/>
      <c r="I189" s="43"/>
      <c r="J189" s="43"/>
      <c r="K189" s="43"/>
      <c r="L189" s="218"/>
      <c r="M189" s="218"/>
      <c r="N189" s="86"/>
      <c r="O189" s="223"/>
      <c r="P189" s="86"/>
      <c r="Q189" s="179" t="str">
        <f t="shared" si="0"/>
        <v/>
      </c>
      <c r="R189" s="219"/>
      <c r="S189" s="43"/>
      <c r="T189" s="43"/>
      <c r="U189" s="203" t="str">
        <f t="shared" ca="1" si="1"/>
        <v/>
      </c>
      <c r="V189" s="180" t="str">
        <f t="shared" si="15"/>
        <v/>
      </c>
      <c r="W189" s="181" t="str">
        <f t="shared" ca="1" si="3"/>
        <v/>
      </c>
      <c r="X189" s="181" t="str">
        <f t="shared" ca="1" si="4"/>
        <v>0</v>
      </c>
      <c r="Y189" s="181" t="str">
        <f t="shared" ca="1" si="5"/>
        <v/>
      </c>
      <c r="Z189" s="181" t="str">
        <f t="shared" ca="1" si="6"/>
        <v/>
      </c>
      <c r="AA189" s="181" t="str">
        <f t="shared" ca="1" si="7"/>
        <v/>
      </c>
      <c r="AB189" s="181" t="str">
        <f t="shared" ca="1" si="8"/>
        <v/>
      </c>
      <c r="AC189" s="181" t="str">
        <f t="shared" ca="1" si="9"/>
        <v/>
      </c>
      <c r="AD189" s="220"/>
      <c r="AE189" s="220"/>
      <c r="AF189" s="220"/>
      <c r="AG189" s="220"/>
      <c r="AH189" s="138" t="str">
        <f t="shared" ca="1" si="10"/>
        <v/>
      </c>
      <c r="AI189" s="211"/>
      <c r="AJ189" s="297"/>
      <c r="AK189" s="86"/>
      <c r="AL189" s="86"/>
      <c r="AM189" s="225"/>
      <c r="AN189" s="224"/>
      <c r="AO189" s="223"/>
      <c r="AP189" s="223"/>
      <c r="AQ189" s="225"/>
      <c r="AR189" s="224"/>
      <c r="AS189" s="223"/>
      <c r="AT189" s="223"/>
      <c r="AU189" s="225"/>
      <c r="AV189" s="333">
        <f>SUMIF('4.2.펀드 인력변경 이력'!A:A,D189,'4.2.펀드 인력변경 이력'!F:F)</f>
        <v>0</v>
      </c>
      <c r="AW189" s="225">
        <f>SUMIF('4.2.펀드 인력변경 이력'!A:A,D189,'4.2.펀드 인력변경 이력'!G:G)</f>
        <v>0</v>
      </c>
      <c r="AX189" s="334" t="str">
        <f t="shared" si="16"/>
        <v/>
      </c>
      <c r="AY189" s="48"/>
      <c r="AZ189" s="216"/>
      <c r="BA189" s="221"/>
      <c r="BB189" s="221"/>
      <c r="BC189" s="216"/>
      <c r="BD189" s="221"/>
      <c r="BE189" s="221"/>
      <c r="BF189" s="216"/>
      <c r="BG189" s="221"/>
      <c r="BH189" s="263"/>
      <c r="BI189" s="221"/>
      <c r="BJ189" s="263"/>
      <c r="BK189" s="221"/>
      <c r="BL189" s="263"/>
      <c r="BM189" s="221"/>
      <c r="BN189" s="221"/>
    </row>
    <row r="190" spans="1:66" ht="39.950000000000003" customHeight="1" x14ac:dyDescent="0.3">
      <c r="A190" s="298"/>
      <c r="B190" s="68"/>
      <c r="C190" s="241"/>
      <c r="D190" s="242"/>
      <c r="E190" s="222"/>
      <c r="F190" s="48"/>
      <c r="G190" s="43"/>
      <c r="H190" s="43"/>
      <c r="I190" s="43"/>
      <c r="J190" s="43"/>
      <c r="K190" s="43"/>
      <c r="L190" s="218"/>
      <c r="M190" s="218"/>
      <c r="N190" s="86"/>
      <c r="O190" s="223"/>
      <c r="P190" s="86"/>
      <c r="Q190" s="179" t="str">
        <f t="shared" si="0"/>
        <v/>
      </c>
      <c r="R190" s="219"/>
      <c r="S190" s="43"/>
      <c r="T190" s="43"/>
      <c r="U190" s="203" t="str">
        <f t="shared" ca="1" si="1"/>
        <v/>
      </c>
      <c r="V190" s="180" t="str">
        <f t="shared" si="15"/>
        <v/>
      </c>
      <c r="W190" s="181" t="str">
        <f t="shared" ca="1" si="3"/>
        <v/>
      </c>
      <c r="X190" s="181" t="str">
        <f t="shared" ca="1" si="4"/>
        <v>0</v>
      </c>
      <c r="Y190" s="181" t="str">
        <f t="shared" ca="1" si="5"/>
        <v/>
      </c>
      <c r="Z190" s="181" t="str">
        <f t="shared" ca="1" si="6"/>
        <v/>
      </c>
      <c r="AA190" s="181" t="str">
        <f t="shared" ca="1" si="7"/>
        <v/>
      </c>
      <c r="AB190" s="181" t="str">
        <f t="shared" ca="1" si="8"/>
        <v/>
      </c>
      <c r="AC190" s="181" t="str">
        <f t="shared" ca="1" si="9"/>
        <v/>
      </c>
      <c r="AD190" s="220"/>
      <c r="AE190" s="220"/>
      <c r="AF190" s="220"/>
      <c r="AG190" s="220"/>
      <c r="AH190" s="138" t="str">
        <f t="shared" ca="1" si="10"/>
        <v/>
      </c>
      <c r="AI190" s="211"/>
      <c r="AJ190" s="297"/>
      <c r="AK190" s="86"/>
      <c r="AL190" s="86"/>
      <c r="AM190" s="225"/>
      <c r="AN190" s="224"/>
      <c r="AO190" s="223"/>
      <c r="AP190" s="223"/>
      <c r="AQ190" s="225"/>
      <c r="AR190" s="224"/>
      <c r="AS190" s="223"/>
      <c r="AT190" s="223"/>
      <c r="AU190" s="225"/>
      <c r="AV190" s="333">
        <f>SUMIF('4.2.펀드 인력변경 이력'!A:A,D190,'4.2.펀드 인력변경 이력'!F:F)</f>
        <v>0</v>
      </c>
      <c r="AW190" s="225">
        <f>SUMIF('4.2.펀드 인력변경 이력'!A:A,D190,'4.2.펀드 인력변경 이력'!G:G)</f>
        <v>0</v>
      </c>
      <c r="AX190" s="334" t="str">
        <f t="shared" si="16"/>
        <v/>
      </c>
      <c r="AY190" s="48"/>
      <c r="AZ190" s="216"/>
      <c r="BA190" s="221"/>
      <c r="BB190" s="221"/>
      <c r="BC190" s="216"/>
      <c r="BD190" s="221"/>
      <c r="BE190" s="221"/>
      <c r="BF190" s="216"/>
      <c r="BG190" s="221"/>
      <c r="BH190" s="263"/>
      <c r="BI190" s="221"/>
      <c r="BJ190" s="263"/>
      <c r="BK190" s="221"/>
      <c r="BL190" s="263"/>
      <c r="BM190" s="221"/>
      <c r="BN190" s="221"/>
    </row>
    <row r="191" spans="1:66" ht="39.950000000000003" customHeight="1" x14ac:dyDescent="0.3">
      <c r="A191" s="298"/>
      <c r="B191" s="68"/>
      <c r="C191" s="241"/>
      <c r="D191" s="242"/>
      <c r="E191" s="222"/>
      <c r="F191" s="48"/>
      <c r="G191" s="43"/>
      <c r="H191" s="43"/>
      <c r="I191" s="43"/>
      <c r="J191" s="43"/>
      <c r="K191" s="43"/>
      <c r="L191" s="218"/>
      <c r="M191" s="218"/>
      <c r="N191" s="86"/>
      <c r="O191" s="223"/>
      <c r="P191" s="86"/>
      <c r="Q191" s="179" t="str">
        <f t="shared" si="0"/>
        <v/>
      </c>
      <c r="R191" s="219"/>
      <c r="S191" s="43"/>
      <c r="T191" s="43"/>
      <c r="U191" s="203" t="str">
        <f t="shared" ca="1" si="1"/>
        <v/>
      </c>
      <c r="V191" s="180" t="str">
        <f t="shared" si="15"/>
        <v/>
      </c>
      <c r="W191" s="181" t="str">
        <f t="shared" ca="1" si="3"/>
        <v/>
      </c>
      <c r="X191" s="181" t="str">
        <f t="shared" ca="1" si="4"/>
        <v>0</v>
      </c>
      <c r="Y191" s="181" t="str">
        <f t="shared" ca="1" si="5"/>
        <v/>
      </c>
      <c r="Z191" s="181" t="str">
        <f t="shared" ca="1" si="6"/>
        <v/>
      </c>
      <c r="AA191" s="181" t="str">
        <f t="shared" ca="1" si="7"/>
        <v/>
      </c>
      <c r="AB191" s="181" t="str">
        <f t="shared" ca="1" si="8"/>
        <v/>
      </c>
      <c r="AC191" s="181" t="str">
        <f t="shared" ca="1" si="9"/>
        <v/>
      </c>
      <c r="AD191" s="220"/>
      <c r="AE191" s="220"/>
      <c r="AF191" s="220"/>
      <c r="AG191" s="220"/>
      <c r="AH191" s="138" t="str">
        <f t="shared" ca="1" si="10"/>
        <v/>
      </c>
      <c r="AI191" s="211"/>
      <c r="AJ191" s="297"/>
      <c r="AK191" s="86"/>
      <c r="AL191" s="86"/>
      <c r="AM191" s="225"/>
      <c r="AN191" s="224"/>
      <c r="AO191" s="223"/>
      <c r="AP191" s="223"/>
      <c r="AQ191" s="225"/>
      <c r="AR191" s="224"/>
      <c r="AS191" s="223"/>
      <c r="AT191" s="223"/>
      <c r="AU191" s="225"/>
      <c r="AV191" s="333">
        <f>SUMIF('4.2.펀드 인력변경 이력'!A:A,D191,'4.2.펀드 인력변경 이력'!F:F)</f>
        <v>0</v>
      </c>
      <c r="AW191" s="225">
        <f>SUMIF('4.2.펀드 인력변경 이력'!A:A,D191,'4.2.펀드 인력변경 이력'!G:G)</f>
        <v>0</v>
      </c>
      <c r="AX191" s="334" t="str">
        <f t="shared" si="16"/>
        <v/>
      </c>
      <c r="AY191" s="48"/>
      <c r="AZ191" s="216"/>
      <c r="BA191" s="221"/>
      <c r="BB191" s="221"/>
      <c r="BC191" s="216"/>
      <c r="BD191" s="221"/>
      <c r="BE191" s="221"/>
      <c r="BF191" s="216"/>
      <c r="BG191" s="221"/>
      <c r="BH191" s="263"/>
      <c r="BI191" s="221"/>
      <c r="BJ191" s="263"/>
      <c r="BK191" s="221"/>
      <c r="BL191" s="263"/>
      <c r="BM191" s="221"/>
      <c r="BN191" s="221"/>
    </row>
    <row r="192" spans="1:66" ht="39.950000000000003" customHeight="1" x14ac:dyDescent="0.3">
      <c r="A192" s="298"/>
      <c r="B192" s="68"/>
      <c r="C192" s="241"/>
      <c r="D192" s="242"/>
      <c r="E192" s="222"/>
      <c r="F192" s="48"/>
      <c r="G192" s="43"/>
      <c r="H192" s="43"/>
      <c r="I192" s="43"/>
      <c r="J192" s="43"/>
      <c r="K192" s="43"/>
      <c r="L192" s="218"/>
      <c r="M192" s="218"/>
      <c r="N192" s="86"/>
      <c r="O192" s="223"/>
      <c r="P192" s="86"/>
      <c r="Q192" s="179" t="str">
        <f t="shared" si="0"/>
        <v/>
      </c>
      <c r="R192" s="219"/>
      <c r="S192" s="43"/>
      <c r="T192" s="43"/>
      <c r="U192" s="203" t="str">
        <f t="shared" ca="1" si="1"/>
        <v/>
      </c>
      <c r="V192" s="180" t="str">
        <f t="shared" si="15"/>
        <v/>
      </c>
      <c r="W192" s="181" t="str">
        <f t="shared" ca="1" si="3"/>
        <v/>
      </c>
      <c r="X192" s="181" t="str">
        <f t="shared" ca="1" si="4"/>
        <v>0</v>
      </c>
      <c r="Y192" s="181" t="str">
        <f t="shared" ca="1" si="5"/>
        <v/>
      </c>
      <c r="Z192" s="181" t="str">
        <f t="shared" ca="1" si="6"/>
        <v/>
      </c>
      <c r="AA192" s="181" t="str">
        <f t="shared" ca="1" si="7"/>
        <v/>
      </c>
      <c r="AB192" s="181" t="str">
        <f t="shared" ca="1" si="8"/>
        <v/>
      </c>
      <c r="AC192" s="181" t="str">
        <f t="shared" ca="1" si="9"/>
        <v/>
      </c>
      <c r="AD192" s="220"/>
      <c r="AE192" s="220"/>
      <c r="AF192" s="220"/>
      <c r="AG192" s="220"/>
      <c r="AH192" s="138" t="str">
        <f t="shared" ca="1" si="10"/>
        <v/>
      </c>
      <c r="AI192" s="211"/>
      <c r="AJ192" s="297"/>
      <c r="AK192" s="86"/>
      <c r="AL192" s="86"/>
      <c r="AM192" s="225"/>
      <c r="AN192" s="224"/>
      <c r="AO192" s="223"/>
      <c r="AP192" s="223"/>
      <c r="AQ192" s="225"/>
      <c r="AR192" s="224"/>
      <c r="AS192" s="223"/>
      <c r="AT192" s="223"/>
      <c r="AU192" s="225"/>
      <c r="AV192" s="333">
        <f>SUMIF('4.2.펀드 인력변경 이력'!A:A,D192,'4.2.펀드 인력변경 이력'!F:F)</f>
        <v>0</v>
      </c>
      <c r="AW192" s="225">
        <f>SUMIF('4.2.펀드 인력변경 이력'!A:A,D192,'4.2.펀드 인력변경 이력'!G:G)</f>
        <v>0</v>
      </c>
      <c r="AX192" s="334" t="str">
        <f t="shared" si="16"/>
        <v/>
      </c>
      <c r="AY192" s="48"/>
      <c r="AZ192" s="216"/>
      <c r="BA192" s="221"/>
      <c r="BB192" s="221"/>
      <c r="BC192" s="216"/>
      <c r="BD192" s="221"/>
      <c r="BE192" s="221"/>
      <c r="BF192" s="216"/>
      <c r="BG192" s="221"/>
      <c r="BH192" s="263"/>
      <c r="BI192" s="221"/>
      <c r="BJ192" s="263"/>
      <c r="BK192" s="221"/>
      <c r="BL192" s="263"/>
      <c r="BM192" s="221"/>
      <c r="BN192" s="221"/>
    </row>
    <row r="193" spans="1:66" ht="39.950000000000003" customHeight="1" x14ac:dyDescent="0.3">
      <c r="A193" s="298"/>
      <c r="B193" s="68"/>
      <c r="C193" s="241"/>
      <c r="D193" s="242"/>
      <c r="E193" s="222"/>
      <c r="F193" s="48"/>
      <c r="G193" s="43"/>
      <c r="H193" s="43"/>
      <c r="I193" s="43"/>
      <c r="J193" s="43"/>
      <c r="K193" s="43"/>
      <c r="L193" s="218"/>
      <c r="M193" s="218"/>
      <c r="N193" s="86"/>
      <c r="O193" s="223"/>
      <c r="P193" s="86"/>
      <c r="Q193" s="179" t="str">
        <f t="shared" si="0"/>
        <v/>
      </c>
      <c r="R193" s="219"/>
      <c r="S193" s="43"/>
      <c r="T193" s="43"/>
      <c r="U193" s="203" t="str">
        <f t="shared" ca="1" si="1"/>
        <v/>
      </c>
      <c r="V193" s="180" t="str">
        <f t="shared" si="15"/>
        <v/>
      </c>
      <c r="W193" s="181" t="str">
        <f t="shared" ca="1" si="3"/>
        <v/>
      </c>
      <c r="X193" s="181" t="str">
        <f t="shared" ca="1" si="4"/>
        <v>0</v>
      </c>
      <c r="Y193" s="181" t="str">
        <f t="shared" ca="1" si="5"/>
        <v/>
      </c>
      <c r="Z193" s="181" t="str">
        <f t="shared" ca="1" si="6"/>
        <v/>
      </c>
      <c r="AA193" s="181" t="str">
        <f t="shared" ca="1" si="7"/>
        <v/>
      </c>
      <c r="AB193" s="181" t="str">
        <f t="shared" ca="1" si="8"/>
        <v/>
      </c>
      <c r="AC193" s="181" t="str">
        <f t="shared" ca="1" si="9"/>
        <v/>
      </c>
      <c r="AD193" s="220"/>
      <c r="AE193" s="220"/>
      <c r="AF193" s="220"/>
      <c r="AG193" s="220"/>
      <c r="AH193" s="138" t="str">
        <f t="shared" ca="1" si="10"/>
        <v/>
      </c>
      <c r="AI193" s="211"/>
      <c r="AJ193" s="297"/>
      <c r="AK193" s="86"/>
      <c r="AL193" s="86"/>
      <c r="AM193" s="225"/>
      <c r="AN193" s="224"/>
      <c r="AO193" s="223"/>
      <c r="AP193" s="223"/>
      <c r="AQ193" s="225"/>
      <c r="AR193" s="224"/>
      <c r="AS193" s="223"/>
      <c r="AT193" s="223"/>
      <c r="AU193" s="225"/>
      <c r="AV193" s="333">
        <f>SUMIF('4.2.펀드 인력변경 이력'!A:A,D193,'4.2.펀드 인력변경 이력'!F:F)</f>
        <v>0</v>
      </c>
      <c r="AW193" s="225">
        <f>SUMIF('4.2.펀드 인력변경 이력'!A:A,D193,'4.2.펀드 인력변경 이력'!G:G)</f>
        <v>0</v>
      </c>
      <c r="AX193" s="334" t="str">
        <f t="shared" si="16"/>
        <v/>
      </c>
      <c r="AY193" s="48"/>
      <c r="AZ193" s="216"/>
      <c r="BA193" s="221"/>
      <c r="BB193" s="221"/>
      <c r="BC193" s="216"/>
      <c r="BD193" s="221"/>
      <c r="BE193" s="221"/>
      <c r="BF193" s="216"/>
      <c r="BG193" s="221"/>
      <c r="BH193" s="263"/>
      <c r="BI193" s="221"/>
      <c r="BJ193" s="263"/>
      <c r="BK193" s="221"/>
      <c r="BL193" s="263"/>
      <c r="BM193" s="221"/>
      <c r="BN193" s="221"/>
    </row>
    <row r="194" spans="1:66" ht="39.950000000000003" customHeight="1" x14ac:dyDescent="0.3">
      <c r="A194" s="298"/>
      <c r="B194" s="68"/>
      <c r="C194" s="241"/>
      <c r="D194" s="242"/>
      <c r="E194" s="222"/>
      <c r="F194" s="48"/>
      <c r="G194" s="43"/>
      <c r="H194" s="43"/>
      <c r="I194" s="43"/>
      <c r="J194" s="43"/>
      <c r="K194" s="43"/>
      <c r="L194" s="218"/>
      <c r="M194" s="218"/>
      <c r="N194" s="86"/>
      <c r="O194" s="223"/>
      <c r="P194" s="86"/>
      <c r="Q194" s="179" t="str">
        <f t="shared" si="0"/>
        <v/>
      </c>
      <c r="R194" s="219"/>
      <c r="S194" s="43"/>
      <c r="T194" s="43"/>
      <c r="U194" s="203" t="str">
        <f t="shared" ca="1" si="1"/>
        <v/>
      </c>
      <c r="V194" s="180" t="str">
        <f t="shared" si="15"/>
        <v/>
      </c>
      <c r="W194" s="181" t="str">
        <f t="shared" ca="1" si="3"/>
        <v/>
      </c>
      <c r="X194" s="181" t="str">
        <f t="shared" ca="1" si="4"/>
        <v>0</v>
      </c>
      <c r="Y194" s="181" t="str">
        <f t="shared" ca="1" si="5"/>
        <v/>
      </c>
      <c r="Z194" s="181" t="str">
        <f t="shared" ca="1" si="6"/>
        <v/>
      </c>
      <c r="AA194" s="181" t="str">
        <f t="shared" ca="1" si="7"/>
        <v/>
      </c>
      <c r="AB194" s="181" t="str">
        <f t="shared" ca="1" si="8"/>
        <v/>
      </c>
      <c r="AC194" s="181" t="str">
        <f t="shared" ca="1" si="9"/>
        <v/>
      </c>
      <c r="AD194" s="220"/>
      <c r="AE194" s="220"/>
      <c r="AF194" s="220"/>
      <c r="AG194" s="220"/>
      <c r="AH194" s="138" t="str">
        <f t="shared" ca="1" si="10"/>
        <v/>
      </c>
      <c r="AI194" s="211"/>
      <c r="AJ194" s="297"/>
      <c r="AK194" s="86"/>
      <c r="AL194" s="86"/>
      <c r="AM194" s="225"/>
      <c r="AN194" s="224"/>
      <c r="AO194" s="223"/>
      <c r="AP194" s="223"/>
      <c r="AQ194" s="225"/>
      <c r="AR194" s="224"/>
      <c r="AS194" s="223"/>
      <c r="AT194" s="223"/>
      <c r="AU194" s="225"/>
      <c r="AV194" s="333">
        <f>SUMIF('4.2.펀드 인력변경 이력'!A:A,D194,'4.2.펀드 인력변경 이력'!F:F)</f>
        <v>0</v>
      </c>
      <c r="AW194" s="225">
        <f>SUMIF('4.2.펀드 인력변경 이력'!A:A,D194,'4.2.펀드 인력변경 이력'!G:G)</f>
        <v>0</v>
      </c>
      <c r="AX194" s="334" t="str">
        <f t="shared" si="16"/>
        <v/>
      </c>
      <c r="AY194" s="48"/>
      <c r="AZ194" s="216"/>
      <c r="BA194" s="221"/>
      <c r="BB194" s="221"/>
      <c r="BC194" s="216"/>
      <c r="BD194" s="221"/>
      <c r="BE194" s="221"/>
      <c r="BF194" s="216"/>
      <c r="BG194" s="221"/>
      <c r="BH194" s="263"/>
      <c r="BI194" s="221"/>
      <c r="BJ194" s="263"/>
      <c r="BK194" s="221"/>
      <c r="BL194" s="263"/>
      <c r="BM194" s="221"/>
      <c r="BN194" s="221"/>
    </row>
    <row r="195" spans="1:66" ht="39.950000000000003" customHeight="1" x14ac:dyDescent="0.3">
      <c r="A195" s="298"/>
      <c r="B195" s="68"/>
      <c r="C195" s="241"/>
      <c r="D195" s="242"/>
      <c r="E195" s="222"/>
      <c r="F195" s="48"/>
      <c r="G195" s="43"/>
      <c r="H195" s="43"/>
      <c r="I195" s="43"/>
      <c r="J195" s="43"/>
      <c r="K195" s="43"/>
      <c r="L195" s="218"/>
      <c r="M195" s="218"/>
      <c r="N195" s="86"/>
      <c r="O195" s="223"/>
      <c r="P195" s="86"/>
      <c r="Q195" s="179" t="str">
        <f t="shared" si="0"/>
        <v/>
      </c>
      <c r="R195" s="219"/>
      <c r="S195" s="43"/>
      <c r="T195" s="43"/>
      <c r="U195" s="203" t="str">
        <f t="shared" ca="1" si="1"/>
        <v/>
      </c>
      <c r="V195" s="180" t="str">
        <f t="shared" si="15"/>
        <v/>
      </c>
      <c r="W195" s="181" t="str">
        <f t="shared" ca="1" si="3"/>
        <v/>
      </c>
      <c r="X195" s="181" t="str">
        <f t="shared" ca="1" si="4"/>
        <v>0</v>
      </c>
      <c r="Y195" s="181" t="str">
        <f t="shared" ca="1" si="5"/>
        <v/>
      </c>
      <c r="Z195" s="181" t="str">
        <f t="shared" ca="1" si="6"/>
        <v/>
      </c>
      <c r="AA195" s="181" t="str">
        <f t="shared" ca="1" si="7"/>
        <v/>
      </c>
      <c r="AB195" s="181" t="str">
        <f t="shared" ca="1" si="8"/>
        <v/>
      </c>
      <c r="AC195" s="181" t="str">
        <f t="shared" ca="1" si="9"/>
        <v/>
      </c>
      <c r="AD195" s="220"/>
      <c r="AE195" s="220"/>
      <c r="AF195" s="220"/>
      <c r="AG195" s="220"/>
      <c r="AH195" s="138" t="str">
        <f t="shared" ca="1" si="10"/>
        <v/>
      </c>
      <c r="AI195" s="211"/>
      <c r="AJ195" s="297"/>
      <c r="AK195" s="86"/>
      <c r="AL195" s="86"/>
      <c r="AM195" s="225"/>
      <c r="AN195" s="224"/>
      <c r="AO195" s="223"/>
      <c r="AP195" s="223"/>
      <c r="AQ195" s="225"/>
      <c r="AR195" s="224"/>
      <c r="AS195" s="223"/>
      <c r="AT195" s="223"/>
      <c r="AU195" s="225"/>
      <c r="AV195" s="333">
        <f>SUMIF('4.2.펀드 인력변경 이력'!A:A,D195,'4.2.펀드 인력변경 이력'!F:F)</f>
        <v>0</v>
      </c>
      <c r="AW195" s="225">
        <f>SUMIF('4.2.펀드 인력변경 이력'!A:A,D195,'4.2.펀드 인력변경 이력'!G:G)</f>
        <v>0</v>
      </c>
      <c r="AX195" s="334" t="str">
        <f t="shared" si="16"/>
        <v/>
      </c>
      <c r="AY195" s="48"/>
      <c r="AZ195" s="216"/>
      <c r="BA195" s="221"/>
      <c r="BB195" s="221"/>
      <c r="BC195" s="216"/>
      <c r="BD195" s="221"/>
      <c r="BE195" s="221"/>
      <c r="BF195" s="216"/>
      <c r="BG195" s="221"/>
      <c r="BH195" s="263"/>
      <c r="BI195" s="221"/>
      <c r="BJ195" s="263"/>
      <c r="BK195" s="221"/>
      <c r="BL195" s="263"/>
      <c r="BM195" s="221"/>
      <c r="BN195" s="221"/>
    </row>
    <row r="196" spans="1:66" ht="39.950000000000003" customHeight="1" x14ac:dyDescent="0.3">
      <c r="A196" s="298"/>
      <c r="B196" s="68"/>
      <c r="C196" s="241"/>
      <c r="D196" s="242"/>
      <c r="E196" s="222"/>
      <c r="F196" s="48"/>
      <c r="G196" s="43"/>
      <c r="H196" s="43"/>
      <c r="I196" s="43"/>
      <c r="J196" s="43"/>
      <c r="K196" s="43"/>
      <c r="L196" s="218"/>
      <c r="M196" s="218"/>
      <c r="N196" s="86"/>
      <c r="O196" s="223"/>
      <c r="P196" s="86"/>
      <c r="Q196" s="179" t="str">
        <f t="shared" si="0"/>
        <v/>
      </c>
      <c r="R196" s="219"/>
      <c r="S196" s="43"/>
      <c r="T196" s="43"/>
      <c r="U196" s="203" t="str">
        <f t="shared" ca="1" si="1"/>
        <v/>
      </c>
      <c r="V196" s="180" t="str">
        <f t="shared" si="15"/>
        <v/>
      </c>
      <c r="W196" s="181" t="str">
        <f t="shared" ca="1" si="3"/>
        <v/>
      </c>
      <c r="X196" s="181" t="str">
        <f t="shared" ca="1" si="4"/>
        <v>0</v>
      </c>
      <c r="Y196" s="181" t="str">
        <f t="shared" ca="1" si="5"/>
        <v/>
      </c>
      <c r="Z196" s="181" t="str">
        <f t="shared" ca="1" si="6"/>
        <v/>
      </c>
      <c r="AA196" s="181" t="str">
        <f t="shared" ca="1" si="7"/>
        <v/>
      </c>
      <c r="AB196" s="181" t="str">
        <f t="shared" ca="1" si="8"/>
        <v/>
      </c>
      <c r="AC196" s="181" t="str">
        <f t="shared" ca="1" si="9"/>
        <v/>
      </c>
      <c r="AD196" s="220"/>
      <c r="AE196" s="220"/>
      <c r="AF196" s="220"/>
      <c r="AG196" s="220"/>
      <c r="AH196" s="138" t="str">
        <f t="shared" ca="1" si="10"/>
        <v/>
      </c>
      <c r="AI196" s="211"/>
      <c r="AJ196" s="297"/>
      <c r="AK196" s="86"/>
      <c r="AL196" s="86"/>
      <c r="AM196" s="225"/>
      <c r="AN196" s="224"/>
      <c r="AO196" s="223"/>
      <c r="AP196" s="223"/>
      <c r="AQ196" s="225"/>
      <c r="AR196" s="224"/>
      <c r="AS196" s="223"/>
      <c r="AT196" s="223"/>
      <c r="AU196" s="225"/>
      <c r="AV196" s="333">
        <f>SUMIF('4.2.펀드 인력변경 이력'!A:A,D196,'4.2.펀드 인력변경 이력'!F:F)</f>
        <v>0</v>
      </c>
      <c r="AW196" s="225">
        <f>SUMIF('4.2.펀드 인력변경 이력'!A:A,D196,'4.2.펀드 인력변경 이력'!G:G)</f>
        <v>0</v>
      </c>
      <c r="AX196" s="334" t="str">
        <f t="shared" si="16"/>
        <v/>
      </c>
      <c r="AY196" s="48"/>
      <c r="AZ196" s="216"/>
      <c r="BA196" s="221"/>
      <c r="BB196" s="221"/>
      <c r="BC196" s="216"/>
      <c r="BD196" s="221"/>
      <c r="BE196" s="221"/>
      <c r="BF196" s="216"/>
      <c r="BG196" s="221"/>
      <c r="BH196" s="263"/>
      <c r="BI196" s="221"/>
      <c r="BJ196" s="263"/>
      <c r="BK196" s="221"/>
      <c r="BL196" s="263"/>
      <c r="BM196" s="221"/>
      <c r="BN196" s="221"/>
    </row>
    <row r="197" spans="1:66" ht="39.950000000000003" customHeight="1" x14ac:dyDescent="0.3">
      <c r="A197" s="298"/>
      <c r="B197" s="68"/>
      <c r="C197" s="241"/>
      <c r="D197" s="242"/>
      <c r="E197" s="222"/>
      <c r="F197" s="48"/>
      <c r="G197" s="43"/>
      <c r="H197" s="43"/>
      <c r="I197" s="43"/>
      <c r="J197" s="43"/>
      <c r="K197" s="43"/>
      <c r="L197" s="218"/>
      <c r="M197" s="218"/>
      <c r="N197" s="86"/>
      <c r="O197" s="223"/>
      <c r="P197" s="86"/>
      <c r="Q197" s="179" t="str">
        <f t="shared" si="0"/>
        <v/>
      </c>
      <c r="R197" s="219"/>
      <c r="S197" s="43"/>
      <c r="T197" s="43"/>
      <c r="U197" s="203" t="str">
        <f t="shared" ca="1" si="1"/>
        <v/>
      </c>
      <c r="V197" s="180" t="str">
        <f t="shared" si="15"/>
        <v/>
      </c>
      <c r="W197" s="181" t="str">
        <f t="shared" ca="1" si="3"/>
        <v/>
      </c>
      <c r="X197" s="181" t="str">
        <f t="shared" ca="1" si="4"/>
        <v>0</v>
      </c>
      <c r="Y197" s="181" t="str">
        <f t="shared" ca="1" si="5"/>
        <v/>
      </c>
      <c r="Z197" s="181" t="str">
        <f t="shared" ca="1" si="6"/>
        <v/>
      </c>
      <c r="AA197" s="181" t="str">
        <f t="shared" ca="1" si="7"/>
        <v/>
      </c>
      <c r="AB197" s="181" t="str">
        <f t="shared" ca="1" si="8"/>
        <v/>
      </c>
      <c r="AC197" s="181" t="str">
        <f t="shared" ca="1" si="9"/>
        <v/>
      </c>
      <c r="AD197" s="220"/>
      <c r="AE197" s="220"/>
      <c r="AF197" s="220"/>
      <c r="AG197" s="220"/>
      <c r="AH197" s="138" t="str">
        <f t="shared" ca="1" si="10"/>
        <v/>
      </c>
      <c r="AI197" s="211"/>
      <c r="AJ197" s="297"/>
      <c r="AK197" s="86"/>
      <c r="AL197" s="86"/>
      <c r="AM197" s="225"/>
      <c r="AN197" s="224"/>
      <c r="AO197" s="223"/>
      <c r="AP197" s="223"/>
      <c r="AQ197" s="225"/>
      <c r="AR197" s="224"/>
      <c r="AS197" s="223"/>
      <c r="AT197" s="223"/>
      <c r="AU197" s="225"/>
      <c r="AV197" s="333">
        <f>SUMIF('4.2.펀드 인력변경 이력'!A:A,D197,'4.2.펀드 인력변경 이력'!F:F)</f>
        <v>0</v>
      </c>
      <c r="AW197" s="225">
        <f>SUMIF('4.2.펀드 인력변경 이력'!A:A,D197,'4.2.펀드 인력변경 이력'!G:G)</f>
        <v>0</v>
      </c>
      <c r="AX197" s="334" t="str">
        <f t="shared" si="16"/>
        <v/>
      </c>
      <c r="AY197" s="48"/>
      <c r="AZ197" s="216"/>
      <c r="BA197" s="221"/>
      <c r="BB197" s="221"/>
      <c r="BC197" s="216"/>
      <c r="BD197" s="221"/>
      <c r="BE197" s="221"/>
      <c r="BF197" s="216"/>
      <c r="BG197" s="221"/>
      <c r="BH197" s="263"/>
      <c r="BI197" s="221"/>
      <c r="BJ197" s="263"/>
      <c r="BK197" s="221"/>
      <c r="BL197" s="263"/>
      <c r="BM197" s="221"/>
      <c r="BN197" s="221"/>
    </row>
    <row r="198" spans="1:66" ht="39.950000000000003" customHeight="1" x14ac:dyDescent="0.3">
      <c r="A198" s="298"/>
      <c r="B198" s="68"/>
      <c r="C198" s="241"/>
      <c r="D198" s="242"/>
      <c r="E198" s="222"/>
      <c r="F198" s="48"/>
      <c r="G198" s="43"/>
      <c r="H198" s="43"/>
      <c r="I198" s="43"/>
      <c r="J198" s="43"/>
      <c r="K198" s="43"/>
      <c r="L198" s="218"/>
      <c r="M198" s="218"/>
      <c r="N198" s="86"/>
      <c r="O198" s="223"/>
      <c r="P198" s="86"/>
      <c r="Q198" s="179" t="str">
        <f t="shared" si="0"/>
        <v/>
      </c>
      <c r="R198" s="219"/>
      <c r="S198" s="43"/>
      <c r="T198" s="43"/>
      <c r="U198" s="203" t="str">
        <f t="shared" ca="1" si="1"/>
        <v/>
      </c>
      <c r="V198" s="180" t="str">
        <f t="shared" si="15"/>
        <v/>
      </c>
      <c r="W198" s="181" t="str">
        <f t="shared" ca="1" si="3"/>
        <v/>
      </c>
      <c r="X198" s="181" t="str">
        <f t="shared" ca="1" si="4"/>
        <v>0</v>
      </c>
      <c r="Y198" s="181" t="str">
        <f t="shared" ca="1" si="5"/>
        <v/>
      </c>
      <c r="Z198" s="181" t="str">
        <f t="shared" ca="1" si="6"/>
        <v/>
      </c>
      <c r="AA198" s="181" t="str">
        <f t="shared" ca="1" si="7"/>
        <v/>
      </c>
      <c r="AB198" s="181" t="str">
        <f t="shared" ca="1" si="8"/>
        <v/>
      </c>
      <c r="AC198" s="181" t="str">
        <f t="shared" ca="1" si="9"/>
        <v/>
      </c>
      <c r="AD198" s="220"/>
      <c r="AE198" s="220"/>
      <c r="AF198" s="220"/>
      <c r="AG198" s="220"/>
      <c r="AH198" s="138" t="str">
        <f t="shared" ca="1" si="10"/>
        <v/>
      </c>
      <c r="AI198" s="211"/>
      <c r="AJ198" s="297"/>
      <c r="AK198" s="86"/>
      <c r="AL198" s="86"/>
      <c r="AM198" s="225"/>
      <c r="AN198" s="224"/>
      <c r="AO198" s="223"/>
      <c r="AP198" s="223"/>
      <c r="AQ198" s="225"/>
      <c r="AR198" s="224"/>
      <c r="AS198" s="223"/>
      <c r="AT198" s="223"/>
      <c r="AU198" s="225"/>
      <c r="AV198" s="333">
        <f>SUMIF('4.2.펀드 인력변경 이력'!A:A,D198,'4.2.펀드 인력변경 이력'!F:F)</f>
        <v>0</v>
      </c>
      <c r="AW198" s="225">
        <f>SUMIF('4.2.펀드 인력변경 이력'!A:A,D198,'4.2.펀드 인력변경 이력'!G:G)</f>
        <v>0</v>
      </c>
      <c r="AX198" s="334" t="str">
        <f t="shared" si="16"/>
        <v/>
      </c>
      <c r="AY198" s="48"/>
      <c r="AZ198" s="216"/>
      <c r="BA198" s="221"/>
      <c r="BB198" s="221"/>
      <c r="BC198" s="216"/>
      <c r="BD198" s="221"/>
      <c r="BE198" s="221"/>
      <c r="BF198" s="216"/>
      <c r="BG198" s="221"/>
      <c r="BH198" s="263"/>
      <c r="BI198" s="221"/>
      <c r="BJ198" s="263"/>
      <c r="BK198" s="221"/>
      <c r="BL198" s="263"/>
      <c r="BM198" s="221"/>
      <c r="BN198" s="221"/>
    </row>
    <row r="199" spans="1:66" ht="39.950000000000003" customHeight="1" x14ac:dyDescent="0.3">
      <c r="A199" s="298"/>
      <c r="B199" s="68"/>
      <c r="C199" s="241"/>
      <c r="D199" s="242"/>
      <c r="E199" s="222"/>
      <c r="F199" s="48"/>
      <c r="G199" s="43"/>
      <c r="H199" s="43"/>
      <c r="I199" s="43"/>
      <c r="J199" s="43"/>
      <c r="K199" s="43"/>
      <c r="L199" s="218"/>
      <c r="M199" s="218"/>
      <c r="N199" s="86"/>
      <c r="O199" s="223"/>
      <c r="P199" s="86"/>
      <c r="Q199" s="179" t="str">
        <f t="shared" si="0"/>
        <v/>
      </c>
      <c r="R199" s="219"/>
      <c r="S199" s="43"/>
      <c r="T199" s="43"/>
      <c r="U199" s="203" t="str">
        <f t="shared" ca="1" si="1"/>
        <v/>
      </c>
      <c r="V199" s="180" t="str">
        <f t="shared" si="15"/>
        <v/>
      </c>
      <c r="W199" s="181" t="str">
        <f t="shared" ca="1" si="3"/>
        <v/>
      </c>
      <c r="X199" s="181" t="str">
        <f t="shared" ca="1" si="4"/>
        <v>0</v>
      </c>
      <c r="Y199" s="181" t="str">
        <f t="shared" ca="1" si="5"/>
        <v/>
      </c>
      <c r="Z199" s="181" t="str">
        <f t="shared" ca="1" si="6"/>
        <v/>
      </c>
      <c r="AA199" s="181" t="str">
        <f t="shared" ca="1" si="7"/>
        <v/>
      </c>
      <c r="AB199" s="181" t="str">
        <f t="shared" ca="1" si="8"/>
        <v/>
      </c>
      <c r="AC199" s="181" t="str">
        <f t="shared" ca="1" si="9"/>
        <v/>
      </c>
      <c r="AD199" s="220"/>
      <c r="AE199" s="220"/>
      <c r="AF199" s="220"/>
      <c r="AG199" s="220"/>
      <c r="AH199" s="138" t="str">
        <f t="shared" ca="1" si="10"/>
        <v/>
      </c>
      <c r="AI199" s="211"/>
      <c r="AJ199" s="297"/>
      <c r="AK199" s="86"/>
      <c r="AL199" s="86"/>
      <c r="AM199" s="225"/>
      <c r="AN199" s="224"/>
      <c r="AO199" s="223"/>
      <c r="AP199" s="223"/>
      <c r="AQ199" s="225"/>
      <c r="AR199" s="224"/>
      <c r="AS199" s="223"/>
      <c r="AT199" s="223"/>
      <c r="AU199" s="225"/>
      <c r="AV199" s="333">
        <f>SUMIF('4.2.펀드 인력변경 이력'!A:A,D199,'4.2.펀드 인력변경 이력'!F:F)</f>
        <v>0</v>
      </c>
      <c r="AW199" s="225">
        <f>SUMIF('4.2.펀드 인력변경 이력'!A:A,D199,'4.2.펀드 인력변경 이력'!G:G)</f>
        <v>0</v>
      </c>
      <c r="AX199" s="334" t="str">
        <f t="shared" si="16"/>
        <v/>
      </c>
      <c r="AY199" s="48"/>
      <c r="AZ199" s="216"/>
      <c r="BA199" s="221"/>
      <c r="BB199" s="221"/>
      <c r="BC199" s="216"/>
      <c r="BD199" s="221"/>
      <c r="BE199" s="221"/>
      <c r="BF199" s="216"/>
      <c r="BG199" s="221"/>
      <c r="BH199" s="263"/>
      <c r="BI199" s="221"/>
      <c r="BJ199" s="263"/>
      <c r="BK199" s="221"/>
      <c r="BL199" s="263"/>
      <c r="BM199" s="221"/>
      <c r="BN199" s="221"/>
    </row>
    <row r="200" spans="1:66" ht="39.950000000000003" customHeight="1" x14ac:dyDescent="0.3">
      <c r="A200" s="298"/>
      <c r="B200" s="68"/>
      <c r="C200" s="241"/>
      <c r="D200" s="242"/>
      <c r="E200" s="222"/>
      <c r="F200" s="48"/>
      <c r="G200" s="43"/>
      <c r="H200" s="43"/>
      <c r="I200" s="43"/>
      <c r="J200" s="43"/>
      <c r="K200" s="43"/>
      <c r="L200" s="218"/>
      <c r="M200" s="218"/>
      <c r="N200" s="86"/>
      <c r="O200" s="223"/>
      <c r="P200" s="86"/>
      <c r="Q200" s="179" t="str">
        <f t="shared" si="0"/>
        <v/>
      </c>
      <c r="R200" s="219"/>
      <c r="S200" s="43"/>
      <c r="T200" s="43"/>
      <c r="U200" s="203" t="str">
        <f t="shared" ca="1" si="1"/>
        <v/>
      </c>
      <c r="V200" s="180" t="str">
        <f t="shared" si="15"/>
        <v/>
      </c>
      <c r="W200" s="181" t="str">
        <f t="shared" ca="1" si="3"/>
        <v/>
      </c>
      <c r="X200" s="181" t="str">
        <f t="shared" ca="1" si="4"/>
        <v>0</v>
      </c>
      <c r="Y200" s="181" t="str">
        <f t="shared" ca="1" si="5"/>
        <v/>
      </c>
      <c r="Z200" s="181" t="str">
        <f t="shared" ca="1" si="6"/>
        <v/>
      </c>
      <c r="AA200" s="181" t="str">
        <f t="shared" ca="1" si="7"/>
        <v/>
      </c>
      <c r="AB200" s="181" t="str">
        <f t="shared" ca="1" si="8"/>
        <v/>
      </c>
      <c r="AC200" s="181" t="str">
        <f t="shared" ca="1" si="9"/>
        <v/>
      </c>
      <c r="AD200" s="220"/>
      <c r="AE200" s="220"/>
      <c r="AF200" s="220"/>
      <c r="AG200" s="220"/>
      <c r="AH200" s="138" t="str">
        <f t="shared" ca="1" si="10"/>
        <v/>
      </c>
      <c r="AI200" s="211"/>
      <c r="AJ200" s="297"/>
      <c r="AK200" s="86"/>
      <c r="AL200" s="86"/>
      <c r="AM200" s="225"/>
      <c r="AN200" s="224"/>
      <c r="AO200" s="223"/>
      <c r="AP200" s="223"/>
      <c r="AQ200" s="225"/>
      <c r="AR200" s="224"/>
      <c r="AS200" s="223"/>
      <c r="AT200" s="223"/>
      <c r="AU200" s="225"/>
      <c r="AV200" s="333">
        <f>SUMIF('4.2.펀드 인력변경 이력'!A:A,D200,'4.2.펀드 인력변경 이력'!F:F)</f>
        <v>0</v>
      </c>
      <c r="AW200" s="225">
        <f>SUMIF('4.2.펀드 인력변경 이력'!A:A,D200,'4.2.펀드 인력변경 이력'!G:G)</f>
        <v>0</v>
      </c>
      <c r="AX200" s="334" t="str">
        <f t="shared" si="16"/>
        <v/>
      </c>
      <c r="AY200" s="48"/>
      <c r="AZ200" s="216"/>
      <c r="BA200" s="221"/>
      <c r="BB200" s="221"/>
      <c r="BC200" s="216"/>
      <c r="BD200" s="221"/>
      <c r="BE200" s="221"/>
      <c r="BF200" s="216"/>
      <c r="BG200" s="221"/>
      <c r="BH200" s="263"/>
      <c r="BI200" s="221"/>
      <c r="BJ200" s="263"/>
      <c r="BK200" s="221"/>
      <c r="BL200" s="263"/>
      <c r="BM200" s="221"/>
      <c r="BN200" s="221"/>
    </row>
    <row r="201" spans="1:66" ht="45" customHeight="1" x14ac:dyDescent="0.3">
      <c r="F201" s="29"/>
      <c r="G201" s="2"/>
      <c r="I201" s="2"/>
      <c r="K201" s="2"/>
      <c r="L201" s="29"/>
      <c r="M201" s="2"/>
      <c r="N201" s="29"/>
      <c r="O201" s="2"/>
      <c r="P201" s="29"/>
      <c r="Q201" s="2"/>
      <c r="R201" s="29"/>
      <c r="S201" s="2"/>
      <c r="U201" s="2"/>
      <c r="V201" s="29"/>
      <c r="W201" s="2"/>
      <c r="X201" s="29"/>
      <c r="Y201" s="2"/>
      <c r="Z201" s="29"/>
      <c r="AA201" s="2"/>
      <c r="AB201" s="29"/>
      <c r="AC201" s="2"/>
      <c r="AD201" s="29"/>
      <c r="AE201" s="2"/>
      <c r="AF201" s="29"/>
      <c r="AG201" s="2"/>
      <c r="AH201" s="29"/>
      <c r="AI201" s="2"/>
      <c r="AJ201" s="29"/>
      <c r="AK201" s="2"/>
      <c r="AL201" s="29"/>
      <c r="AN201" s="29"/>
      <c r="AO201" s="2"/>
      <c r="AP201" s="29"/>
      <c r="AR201" s="29"/>
      <c r="AS201" s="2"/>
      <c r="AT201" s="29"/>
      <c r="AV201" s="335"/>
      <c r="AW201" s="205"/>
      <c r="AX201" s="205"/>
      <c r="AY201" s="29"/>
      <c r="AZ201" s="2"/>
      <c r="BB201" s="2"/>
      <c r="BC201" s="29"/>
      <c r="BD201" s="2"/>
      <c r="BF201" s="2"/>
      <c r="BH201" s="2"/>
      <c r="BI201" s="29"/>
      <c r="BJ201" s="2"/>
      <c r="BK201" s="29"/>
      <c r="BL201" s="2"/>
      <c r="BM201" s="29"/>
      <c r="BN201" s="2"/>
    </row>
    <row r="202" spans="1:66" s="206" customFormat="1" ht="45" customHeight="1" x14ac:dyDescent="0.3">
      <c r="A202" s="205"/>
      <c r="D202" s="205"/>
      <c r="E202" s="67"/>
      <c r="F202" s="207"/>
      <c r="G202" s="205"/>
      <c r="H202" s="205"/>
      <c r="I202" s="207"/>
      <c r="J202" s="205"/>
      <c r="K202" s="67"/>
      <c r="L202" s="208"/>
      <c r="M202" s="67"/>
      <c r="N202" s="208"/>
      <c r="O202" s="67"/>
      <c r="P202" s="208"/>
      <c r="Q202" s="67"/>
      <c r="R202" s="208"/>
      <c r="S202" s="67"/>
      <c r="T202" s="251"/>
      <c r="U202" s="67"/>
      <c r="V202" s="251"/>
      <c r="W202" s="67"/>
      <c r="X202" s="251"/>
      <c r="Y202" s="67"/>
      <c r="Z202" s="251"/>
      <c r="AA202" s="67"/>
      <c r="AB202" s="251"/>
      <c r="AC202" s="67"/>
      <c r="AD202" s="251"/>
      <c r="AE202" s="67"/>
      <c r="AF202" s="251"/>
      <c r="AG202" s="67"/>
      <c r="AH202" s="251"/>
      <c r="AI202" s="67"/>
      <c r="AJ202" s="251"/>
      <c r="AK202" s="67"/>
      <c r="AL202" s="251"/>
      <c r="AM202" s="67"/>
      <c r="AN202" s="251"/>
      <c r="AO202" s="67"/>
      <c r="AP202" s="251"/>
      <c r="AQ202" s="67"/>
      <c r="AR202" s="251"/>
      <c r="AS202" s="67"/>
      <c r="AT202" s="251"/>
      <c r="AU202" s="67"/>
      <c r="AV202" s="336"/>
      <c r="AW202" s="337"/>
      <c r="AX202" s="337"/>
      <c r="AY202" s="251"/>
      <c r="AZ202" s="67"/>
      <c r="BA202" s="251"/>
      <c r="BB202" s="67"/>
      <c r="BC202" s="251"/>
      <c r="BD202" s="67"/>
      <c r="BE202" s="251"/>
      <c r="BF202" s="67"/>
      <c r="BG202" s="251"/>
      <c r="BH202" s="67"/>
      <c r="BI202" s="251"/>
      <c r="BJ202" s="67"/>
      <c r="BK202" s="251"/>
      <c r="BL202" s="67"/>
      <c r="BM202" s="251"/>
      <c r="BN202" s="67"/>
    </row>
    <row r="203" spans="1:66" ht="45" customHeight="1" x14ac:dyDescent="0.3">
      <c r="AF203" s="250"/>
      <c r="AV203" s="338"/>
      <c r="AW203" s="2"/>
      <c r="AX203" s="29"/>
    </row>
    <row r="204" spans="1:66" ht="45" customHeight="1" x14ac:dyDescent="0.3"/>
    <row r="205" spans="1:66" ht="45" customHeight="1" x14ac:dyDescent="0.3"/>
    <row r="206" spans="1:66" ht="45" customHeight="1" x14ac:dyDescent="0.3"/>
    <row r="207" spans="1:66" ht="45" customHeight="1" x14ac:dyDescent="0.3"/>
    <row r="208" spans="1:66" ht="45" customHeight="1" x14ac:dyDescent="0.3"/>
    <row r="209" ht="45" customHeight="1" x14ac:dyDescent="0.3"/>
    <row r="210" ht="45" customHeight="1" x14ac:dyDescent="0.3"/>
    <row r="211" ht="45" customHeight="1" x14ac:dyDescent="0.3"/>
    <row r="212" ht="45" customHeight="1" x14ac:dyDescent="0.3"/>
    <row r="213" ht="45" customHeight="1" x14ac:dyDescent="0.3"/>
    <row r="214" ht="45" customHeight="1" x14ac:dyDescent="0.3"/>
    <row r="215" ht="45" customHeight="1" x14ac:dyDescent="0.3"/>
    <row r="216" ht="45" customHeight="1" x14ac:dyDescent="0.3"/>
    <row r="217" ht="45" customHeight="1" x14ac:dyDescent="0.3"/>
    <row r="218" ht="45" customHeight="1" x14ac:dyDescent="0.3"/>
    <row r="219" ht="45" customHeight="1" x14ac:dyDescent="0.3"/>
    <row r="220" ht="45" customHeight="1" x14ac:dyDescent="0.3"/>
    <row r="221" ht="45" customHeight="1" x14ac:dyDescent="0.3"/>
    <row r="222" ht="45" customHeight="1" x14ac:dyDescent="0.3"/>
    <row r="223" ht="45" customHeight="1" x14ac:dyDescent="0.3"/>
    <row r="224" ht="45" customHeight="1" x14ac:dyDescent="0.3"/>
    <row r="225" ht="45" customHeight="1" x14ac:dyDescent="0.3"/>
    <row r="226" ht="45" customHeight="1" x14ac:dyDescent="0.3"/>
    <row r="227" ht="45" customHeight="1" x14ac:dyDescent="0.3"/>
    <row r="228" ht="45" customHeight="1" x14ac:dyDescent="0.3"/>
    <row r="229" ht="45" customHeight="1" x14ac:dyDescent="0.3"/>
    <row r="230" ht="45" customHeight="1" x14ac:dyDescent="0.3"/>
    <row r="231" ht="45" customHeight="1" x14ac:dyDescent="0.3"/>
    <row r="232" ht="45" customHeight="1" x14ac:dyDescent="0.3"/>
    <row r="233" ht="45" customHeight="1" x14ac:dyDescent="0.3"/>
    <row r="234" ht="45" customHeight="1" x14ac:dyDescent="0.3"/>
    <row r="235" ht="45" customHeight="1" x14ac:dyDescent="0.3"/>
    <row r="236" ht="45" customHeight="1" x14ac:dyDescent="0.3"/>
    <row r="237" ht="45" customHeight="1" x14ac:dyDescent="0.3"/>
    <row r="238" ht="45" customHeight="1" x14ac:dyDescent="0.3"/>
    <row r="239" ht="45" customHeight="1" x14ac:dyDescent="0.3"/>
    <row r="240" ht="45" customHeight="1" x14ac:dyDescent="0.3"/>
    <row r="241" ht="45" customHeight="1" x14ac:dyDescent="0.3"/>
    <row r="242" ht="45" customHeight="1" x14ac:dyDescent="0.3"/>
    <row r="243" ht="45" customHeight="1" x14ac:dyDescent="0.3"/>
    <row r="244" ht="45" customHeight="1" x14ac:dyDescent="0.3"/>
    <row r="245" ht="45" customHeight="1" x14ac:dyDescent="0.3"/>
    <row r="246" ht="45" customHeight="1" x14ac:dyDescent="0.3"/>
    <row r="247" ht="45" customHeight="1" x14ac:dyDescent="0.3"/>
    <row r="248" ht="45" customHeight="1" x14ac:dyDescent="0.3"/>
    <row r="249" ht="45" customHeight="1" x14ac:dyDescent="0.3"/>
    <row r="250" ht="45" customHeight="1" x14ac:dyDescent="0.3"/>
    <row r="251" ht="45" customHeight="1" x14ac:dyDescent="0.3"/>
    <row r="252" ht="45" customHeight="1" x14ac:dyDescent="0.3"/>
    <row r="253" ht="45" customHeight="1" x14ac:dyDescent="0.3"/>
    <row r="254" ht="45" customHeight="1" x14ac:dyDescent="0.3"/>
    <row r="255" ht="45" customHeight="1" x14ac:dyDescent="0.3"/>
    <row r="256" ht="45" customHeight="1" x14ac:dyDescent="0.3"/>
    <row r="257" ht="45" customHeight="1" x14ac:dyDescent="0.3"/>
    <row r="258" ht="45" customHeight="1" x14ac:dyDescent="0.3"/>
    <row r="259" ht="45" customHeight="1" x14ac:dyDescent="0.3"/>
    <row r="260" ht="45" customHeight="1" x14ac:dyDescent="0.3"/>
    <row r="261" ht="45" customHeight="1" x14ac:dyDescent="0.3"/>
    <row r="262" ht="45" customHeight="1" x14ac:dyDescent="0.3"/>
    <row r="263" ht="45" customHeight="1" x14ac:dyDescent="0.3"/>
    <row r="264" ht="45" customHeight="1" x14ac:dyDescent="0.3"/>
    <row r="265" ht="45" customHeight="1" x14ac:dyDescent="0.3"/>
    <row r="266" ht="45" customHeight="1" x14ac:dyDescent="0.3"/>
    <row r="267" ht="45" customHeight="1" x14ac:dyDescent="0.3"/>
    <row r="268" ht="45" customHeight="1" x14ac:dyDescent="0.3"/>
    <row r="269" ht="45" customHeight="1" x14ac:dyDescent="0.3"/>
    <row r="270" ht="45" customHeight="1" x14ac:dyDescent="0.3"/>
    <row r="271" ht="45" customHeight="1" x14ac:dyDescent="0.3"/>
    <row r="272" ht="45" customHeight="1" x14ac:dyDescent="0.3"/>
    <row r="273" ht="45" customHeight="1" x14ac:dyDescent="0.3"/>
    <row r="274" ht="45" customHeight="1" x14ac:dyDescent="0.3"/>
    <row r="275" ht="45" customHeight="1" x14ac:dyDescent="0.3"/>
    <row r="276" ht="45" customHeight="1" x14ac:dyDescent="0.3"/>
    <row r="277" ht="45" customHeight="1" x14ac:dyDescent="0.3"/>
  </sheetData>
  <sheetProtection formatRows="0" insertRows="0" deleteRows="0" selectLockedCells="1"/>
  <mergeCells count="21">
    <mergeCell ref="D3:E3"/>
    <mergeCell ref="AY3:BA3"/>
    <mergeCell ref="BB3:BD3"/>
    <mergeCell ref="BE3:BG3"/>
    <mergeCell ref="BH3:BI3"/>
    <mergeCell ref="AJ3:AM3"/>
    <mergeCell ref="AN3:AQ3"/>
    <mergeCell ref="AR3:AU3"/>
    <mergeCell ref="R3:T3"/>
    <mergeCell ref="W3:Y3"/>
    <mergeCell ref="Z3:AA3"/>
    <mergeCell ref="AF3:AF4"/>
    <mergeCell ref="AV3:AX3"/>
    <mergeCell ref="BN3:BN4"/>
    <mergeCell ref="AG3:AG4"/>
    <mergeCell ref="AB3:AE3"/>
    <mergeCell ref="U3:V3"/>
    <mergeCell ref="AH3:AH4"/>
    <mergeCell ref="AI3:AI4"/>
    <mergeCell ref="BL3:BM3"/>
    <mergeCell ref="BJ3:BK3"/>
  </mergeCells>
  <phoneticPr fontId="1" type="noConversion"/>
  <dataValidations count="10">
    <dataValidation allowBlank="1" showInputMessage="1" showErrorMessage="1" error="연월일을 입력" sqref="BN3 AF5:AI10 BO3:XFD10 AY3:BM10 AF3:AI3 AJ3:AU10 BN5:BN10 A3:AE10 AV5:AX10 AX3 AV4:AW4"/>
    <dataValidation type="list" allowBlank="1" showInputMessage="1" showErrorMessage="1" error="목록에서 선택" sqref="AM203:AM1048576 AU11:AU200 AQ11:AQ200 AM11:AM200 AU203:AU1048576 AQ203:AQ1048576">
      <formula1>여부</formula1>
    </dataValidation>
    <dataValidation type="date" allowBlank="1" showInputMessage="1" showErrorMessage="1" error="연월일을 입력" sqref="AK203:AL1048576 AS11:AT200 N11:P200 AO11:AP200 AK11:AL200 AO203:AP1048576 AS203:AT1048576 N203:P1048576">
      <formula1>1</formula1>
      <formula2>2958465</formula2>
    </dataValidation>
    <dataValidation type="decimal" allowBlank="1" showInputMessage="1" showErrorMessage="1" error="% 단위로 기재 또는 공백" sqref="R203:R1048576 R11:R200">
      <formula1>0</formula1>
      <formula2>100</formula2>
    </dataValidation>
    <dataValidation type="list" allowBlank="1" showInputMessage="1" showErrorMessage="1" error="목록에서 선택" sqref="F11:F200 F202:F1048576">
      <formula1>펀드상태</formula1>
    </dataValidation>
    <dataValidation type="list" allowBlank="1" showInputMessage="1" showErrorMessage="1" error="목록에서 선택" sqref="G11:G200 G202:G1048576">
      <formula1>펀드법적유형</formula1>
    </dataValidation>
    <dataValidation type="list" allowBlank="1" showInputMessage="1" showErrorMessage="1" error="목록에서 선택" sqref="H11:H200 H202:H1048576">
      <formula1>펀드유형</formula1>
    </dataValidation>
    <dataValidation type="list" allowBlank="1" showInputMessage="1" showErrorMessage="1" sqref="K11:K200 K202:K1048576">
      <formula1>펀드투자유형</formula1>
    </dataValidation>
    <dataValidation type="list" allowBlank="1" showInputMessage="1" showErrorMessage="1" sqref="J202:J1048576">
      <formula1>법인유형2</formula1>
    </dataValidation>
    <dataValidation type="list" allowBlank="1" showInputMessage="1" showErrorMessage="1" sqref="J11:J200">
      <formula1>법인유형</formula1>
    </dataValidation>
  </dataValidations>
  <pageMargins left="0.19685039370078741" right="0.19685039370078741" top="1.1023622047244095" bottom="0.19685039370078741" header="0.78740157480314965" footer="0.19685039370078741"/>
  <pageSetup paperSize="9" scale="50" pageOrder="overThenDown" orientation="landscape" r:id="rId1"/>
  <headerFooter>
    <oddHeader>&amp;L&amp;"-,굵게"&amp;18 2.3. 제안사 펀드현황 (&amp;P쪽/&amp;N쪽)&amp;R
(단위 :  백만원, %, 년, 회, 개)</oddHeader>
  </headerFooter>
  <ignoredErrors>
    <ignoredError sqref="AV12:AW200 AV11:AW11 AX11:AX200" unlockedFormula="1"/>
    <ignoredError sqref="Q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1008"/>
  <sheetViews>
    <sheetView showGridLines="0" zoomScale="70" zoomScaleNormal="70" zoomScaleSheetLayoutView="70" workbookViewId="0">
      <pane xSplit="4" ySplit="10" topLeftCell="E11" activePane="bottomRight" state="frozen"/>
      <selection activeCell="A8" sqref="A8:F8"/>
      <selection pane="topRight" activeCell="A8" sqref="A8:F8"/>
      <selection pane="bottomLeft" activeCell="A8" sqref="A8:F8"/>
      <selection pane="bottomRight" activeCell="O18" sqref="O18"/>
    </sheetView>
  </sheetViews>
  <sheetFormatPr defaultColWidth="9" defaultRowHeight="13.5" x14ac:dyDescent="0.3"/>
  <cols>
    <col min="1" max="1" width="6.25" style="132" hidden="1" customWidth="1"/>
    <col min="2" max="3" width="5.375" style="132" hidden="1" customWidth="1"/>
    <col min="4" max="4" width="8.625" style="52" customWidth="1"/>
    <col min="5" max="5" width="12.75" style="29" customWidth="1"/>
    <col min="6" max="6" width="11.625" style="2" customWidth="1"/>
    <col min="7" max="7" width="12.25" style="29" bestFit="1" customWidth="1"/>
    <col min="8" max="8" width="16.125" style="29" customWidth="1"/>
    <col min="9" max="9" width="15" style="29" customWidth="1"/>
    <col min="10" max="10" width="10.625" style="50" customWidth="1"/>
    <col min="11" max="11" width="12" style="52" customWidth="1"/>
    <col min="12" max="12" width="7.625" style="30" customWidth="1"/>
    <col min="13" max="13" width="4.625" style="173" customWidth="1"/>
    <col min="14" max="14" width="12.875" style="174" customWidth="1"/>
    <col min="15" max="15" width="11.125" style="30" customWidth="1"/>
    <col min="16" max="16" width="10.625" style="175" customWidth="1"/>
    <col min="17" max="18" width="7.625" style="30" customWidth="1"/>
    <col min="19" max="19" width="10.625" style="176" customWidth="1"/>
    <col min="20" max="20" width="5.5" style="176" customWidth="1"/>
    <col min="21" max="21" width="4.625" style="2" customWidth="1"/>
    <col min="22" max="23" width="7.625" style="30" customWidth="1"/>
    <col min="24" max="24" width="9.25" style="29" customWidth="1"/>
    <col min="25" max="25" width="6.625" style="52" customWidth="1"/>
    <col min="26" max="26" width="8.25" style="52" bestFit="1" customWidth="1"/>
    <col min="27" max="27" width="7.875" style="29" customWidth="1"/>
    <col min="28" max="28" width="11.875" style="29" customWidth="1"/>
    <col min="29" max="29" width="4.625" style="2" customWidth="1"/>
    <col min="30" max="30" width="7" style="2" customWidth="1"/>
    <col min="31" max="31" width="15" style="2" customWidth="1"/>
    <col min="32" max="16384" width="9" style="30"/>
  </cols>
  <sheetData>
    <row r="1" spans="1:31" ht="21.75" hidden="1" customHeight="1" x14ac:dyDescent="0.3">
      <c r="A1" s="80" t="s">
        <v>135</v>
      </c>
      <c r="B1" s="80" t="s">
        <v>176</v>
      </c>
      <c r="C1" s="80" t="s">
        <v>213</v>
      </c>
      <c r="D1" s="79" t="s">
        <v>265</v>
      </c>
      <c r="E1" s="77" t="s">
        <v>140</v>
      </c>
      <c r="F1" s="76" t="s">
        <v>214</v>
      </c>
      <c r="G1" s="77" t="s">
        <v>266</v>
      </c>
      <c r="H1" s="77"/>
      <c r="I1" s="77" t="s">
        <v>267</v>
      </c>
      <c r="J1" s="74" t="s">
        <v>268</v>
      </c>
      <c r="K1" s="79" t="s">
        <v>269</v>
      </c>
      <c r="L1" s="78" t="s">
        <v>226</v>
      </c>
      <c r="M1" s="73" t="s">
        <v>270</v>
      </c>
      <c r="N1" s="171" t="s">
        <v>271</v>
      </c>
      <c r="O1" s="78" t="s">
        <v>272</v>
      </c>
      <c r="P1" s="172" t="s">
        <v>273</v>
      </c>
      <c r="Q1" s="78" t="s">
        <v>227</v>
      </c>
      <c r="R1" s="78" t="s">
        <v>274</v>
      </c>
      <c r="S1" s="71" t="s">
        <v>275</v>
      </c>
      <c r="T1" s="71"/>
      <c r="U1" s="76" t="s">
        <v>276</v>
      </c>
      <c r="V1" s="78" t="s">
        <v>277</v>
      </c>
      <c r="W1" s="78" t="s">
        <v>278</v>
      </c>
      <c r="X1" s="77" t="s">
        <v>279</v>
      </c>
      <c r="Y1" s="79" t="s">
        <v>190</v>
      </c>
      <c r="Z1" s="79"/>
      <c r="AA1" s="77" t="s">
        <v>280</v>
      </c>
      <c r="AB1" s="77" t="s">
        <v>654</v>
      </c>
      <c r="AC1" s="77" t="s">
        <v>655</v>
      </c>
      <c r="AD1" s="76" t="s">
        <v>656</v>
      </c>
      <c r="AE1" s="77" t="s">
        <v>655</v>
      </c>
    </row>
    <row r="2" spans="1:31" ht="13.5" hidden="1" customHeight="1" x14ac:dyDescent="0.3">
      <c r="A2" s="80"/>
      <c r="B2" s="80"/>
      <c r="C2" s="80"/>
      <c r="D2" s="79"/>
      <c r="E2" s="77"/>
      <c r="F2" s="76"/>
      <c r="G2" s="77"/>
      <c r="H2" s="77"/>
      <c r="I2" s="77"/>
      <c r="J2" s="74"/>
      <c r="K2" s="79"/>
      <c r="L2" s="78"/>
      <c r="M2" s="73"/>
      <c r="N2" s="171"/>
      <c r="O2" s="78"/>
      <c r="P2" s="172"/>
      <c r="Q2" s="78"/>
      <c r="R2" s="78"/>
      <c r="S2" s="71"/>
      <c r="T2" s="71"/>
      <c r="U2" s="76"/>
      <c r="V2" s="78"/>
      <c r="W2" s="78"/>
      <c r="X2" s="77"/>
      <c r="Y2" s="79"/>
      <c r="Z2" s="79"/>
      <c r="AA2" s="77"/>
      <c r="AB2" s="77"/>
      <c r="AC2" s="76"/>
      <c r="AD2" s="76"/>
      <c r="AE2" s="76"/>
    </row>
    <row r="3" spans="1:31" s="2" customFormat="1" ht="30" customHeight="1" x14ac:dyDescent="0.3">
      <c r="A3" s="59"/>
      <c r="B3" s="59"/>
      <c r="C3" s="90"/>
      <c r="D3" s="362" t="s">
        <v>59</v>
      </c>
      <c r="E3" s="363"/>
      <c r="F3" s="363"/>
      <c r="G3" s="363"/>
      <c r="H3" s="360"/>
      <c r="I3" s="363"/>
      <c r="J3" s="363"/>
      <c r="K3" s="363"/>
      <c r="L3" s="363"/>
      <c r="M3" s="363"/>
      <c r="N3" s="363"/>
      <c r="O3" s="364"/>
      <c r="P3" s="396" t="s">
        <v>472</v>
      </c>
      <c r="Q3" s="397"/>
      <c r="R3" s="397"/>
      <c r="S3" s="397"/>
      <c r="T3" s="398"/>
      <c r="U3" s="393" t="s">
        <v>53</v>
      </c>
      <c r="V3" s="394"/>
      <c r="W3" s="394"/>
      <c r="X3" s="394"/>
      <c r="Y3" s="395"/>
      <c r="Z3" s="384" t="s">
        <v>692</v>
      </c>
      <c r="AA3" s="384" t="s">
        <v>691</v>
      </c>
      <c r="AB3" s="384" t="s">
        <v>657</v>
      </c>
      <c r="AC3" s="384" t="s">
        <v>658</v>
      </c>
      <c r="AD3" s="391" t="s">
        <v>659</v>
      </c>
      <c r="AE3" s="384" t="s">
        <v>672</v>
      </c>
    </row>
    <row r="4" spans="1:31" s="2" customFormat="1" ht="45" customHeight="1" x14ac:dyDescent="0.3">
      <c r="A4" s="59" t="s">
        <v>15</v>
      </c>
      <c r="B4" s="59" t="s">
        <v>3</v>
      </c>
      <c r="C4" s="58" t="s">
        <v>125</v>
      </c>
      <c r="D4" s="6" t="s">
        <v>105</v>
      </c>
      <c r="E4" s="6" t="s">
        <v>7</v>
      </c>
      <c r="F4" s="6" t="s">
        <v>106</v>
      </c>
      <c r="G4" s="27" t="s">
        <v>44</v>
      </c>
      <c r="H4" s="252" t="s">
        <v>482</v>
      </c>
      <c r="I4" s="27" t="s">
        <v>108</v>
      </c>
      <c r="J4" s="24" t="s">
        <v>45</v>
      </c>
      <c r="K4" s="27" t="s">
        <v>481</v>
      </c>
      <c r="L4" s="27" t="s">
        <v>46</v>
      </c>
      <c r="M4" s="19" t="s">
        <v>78</v>
      </c>
      <c r="N4" s="340" t="s">
        <v>706</v>
      </c>
      <c r="O4" s="6" t="s">
        <v>77</v>
      </c>
      <c r="P4" s="18" t="s">
        <v>454</v>
      </c>
      <c r="Q4" s="27" t="s">
        <v>47</v>
      </c>
      <c r="R4" s="27" t="s">
        <v>48</v>
      </c>
      <c r="S4" s="19" t="s">
        <v>49</v>
      </c>
      <c r="T4" s="196" t="s">
        <v>483</v>
      </c>
      <c r="U4" s="27" t="s">
        <v>50</v>
      </c>
      <c r="V4" s="27" t="s">
        <v>48</v>
      </c>
      <c r="W4" s="27" t="s">
        <v>51</v>
      </c>
      <c r="X4" s="117" t="s">
        <v>52</v>
      </c>
      <c r="Y4" s="113" t="s">
        <v>107</v>
      </c>
      <c r="Z4" s="385"/>
      <c r="AA4" s="385"/>
      <c r="AB4" s="385"/>
      <c r="AC4" s="385"/>
      <c r="AD4" s="392"/>
      <c r="AE4" s="385"/>
    </row>
    <row r="5" spans="1:31" ht="13.5" hidden="1" customHeight="1" x14ac:dyDescent="0.3"/>
    <row r="6" spans="1:31" ht="13.5" hidden="1" customHeight="1" x14ac:dyDescent="0.3"/>
    <row r="7" spans="1:31" ht="13.5" hidden="1" customHeight="1" x14ac:dyDescent="0.3"/>
    <row r="8" spans="1:31" ht="13.5" hidden="1" customHeight="1" x14ac:dyDescent="0.3"/>
    <row r="9" spans="1:31" ht="13.5" hidden="1" customHeight="1" x14ac:dyDescent="0.3"/>
    <row r="10" spans="1:31" ht="13.5" hidden="1" customHeight="1" x14ac:dyDescent="0.3"/>
    <row r="11" spans="1:31" ht="36" customHeight="1" x14ac:dyDescent="0.3">
      <c r="A11" s="70"/>
      <c r="B11" s="70"/>
      <c r="C11" s="68"/>
      <c r="D11" s="48" t="s">
        <v>534</v>
      </c>
      <c r="E11" s="263" t="s">
        <v>571</v>
      </c>
      <c r="F11" s="232" t="str">
        <f t="shared" ref="F11:F206" si="0">IF(ISBLANK($E11),"",VLOOKUP($E11,제안사_펀드현황,2,FALSE))</f>
        <v>000-00-00000</v>
      </c>
      <c r="G11" s="43" t="s">
        <v>582</v>
      </c>
      <c r="H11" s="209" t="s">
        <v>531</v>
      </c>
      <c r="I11" s="43" t="s">
        <v>36</v>
      </c>
      <c r="J11" s="86">
        <v>39142</v>
      </c>
      <c r="K11" s="122" t="s">
        <v>38</v>
      </c>
      <c r="L11" s="217">
        <v>3000</v>
      </c>
      <c r="M11" s="233" t="s">
        <v>536</v>
      </c>
      <c r="N11" s="234">
        <v>0.02</v>
      </c>
      <c r="O11" s="263"/>
      <c r="P11" s="215">
        <v>40161</v>
      </c>
      <c r="Q11" s="217">
        <v>4000</v>
      </c>
      <c r="R11" s="217">
        <v>3000</v>
      </c>
      <c r="S11" s="235" t="s">
        <v>90</v>
      </c>
      <c r="T11" s="182">
        <f>IF(ISBLANK(P11),"",DATEDIF(J11,P11,"d")/365)</f>
        <v>2.7917808219178082</v>
      </c>
      <c r="U11" s="46"/>
      <c r="V11" s="216"/>
      <c r="W11" s="216"/>
      <c r="X11" s="43"/>
      <c r="Y11" s="48"/>
      <c r="Z11" s="48" t="s">
        <v>693</v>
      </c>
      <c r="AA11" s="43"/>
      <c r="AB11" s="350">
        <v>36330</v>
      </c>
      <c r="AC11" s="46" t="s">
        <v>39</v>
      </c>
      <c r="AD11" s="182" t="str">
        <f t="shared" ref="AD11:AD74" si="1">IF(AC11="YES",(J11-AB11)/365,"")</f>
        <v/>
      </c>
      <c r="AE11" s="46"/>
    </row>
    <row r="12" spans="1:31" ht="36" customHeight="1" x14ac:dyDescent="0.3">
      <c r="A12" s="70"/>
      <c r="B12" s="70"/>
      <c r="C12" s="68"/>
      <c r="D12" s="48" t="s">
        <v>534</v>
      </c>
      <c r="E12" s="263" t="s">
        <v>571</v>
      </c>
      <c r="F12" s="232" t="str">
        <f t="shared" si="0"/>
        <v>000-00-00000</v>
      </c>
      <c r="G12" s="43" t="s">
        <v>583</v>
      </c>
      <c r="H12" s="209" t="s">
        <v>531</v>
      </c>
      <c r="I12" s="43" t="s">
        <v>539</v>
      </c>
      <c r="J12" s="86">
        <v>39225</v>
      </c>
      <c r="K12" s="122" t="s">
        <v>40</v>
      </c>
      <c r="L12" s="217">
        <v>2000</v>
      </c>
      <c r="M12" s="233" t="s">
        <v>540</v>
      </c>
      <c r="N12" s="234"/>
      <c r="O12" s="263"/>
      <c r="P12" s="215">
        <v>40228</v>
      </c>
      <c r="Q12" s="217">
        <v>0</v>
      </c>
      <c r="R12" s="217">
        <v>0</v>
      </c>
      <c r="S12" s="235" t="s">
        <v>89</v>
      </c>
      <c r="T12" s="182">
        <f t="shared" ref="T12:T75" si="2">IF(ISBLANK(P12),"",DATEDIF(J12,P12,"d")/365)</f>
        <v>2.7479452054794522</v>
      </c>
      <c r="U12" s="46" t="s">
        <v>42</v>
      </c>
      <c r="V12" s="216">
        <v>2075.0515190000001</v>
      </c>
      <c r="W12" s="216">
        <v>2075.0515190000001</v>
      </c>
      <c r="X12" s="43" t="s">
        <v>592</v>
      </c>
      <c r="Y12" s="48" t="s">
        <v>593</v>
      </c>
      <c r="Z12" s="48" t="s">
        <v>693</v>
      </c>
      <c r="AA12" s="43"/>
      <c r="AB12" s="350">
        <v>37987</v>
      </c>
      <c r="AC12" s="46" t="s">
        <v>42</v>
      </c>
      <c r="AD12" s="182">
        <f t="shared" si="1"/>
        <v>3.3917808219178083</v>
      </c>
      <c r="AE12" s="46"/>
    </row>
    <row r="13" spans="1:31" ht="36" customHeight="1" x14ac:dyDescent="0.3">
      <c r="A13" s="70"/>
      <c r="B13" s="70"/>
      <c r="C13" s="68"/>
      <c r="D13" s="48" t="s">
        <v>534</v>
      </c>
      <c r="E13" s="263" t="s">
        <v>571</v>
      </c>
      <c r="F13" s="232" t="str">
        <f t="shared" si="0"/>
        <v>000-00-00000</v>
      </c>
      <c r="G13" s="43" t="s">
        <v>584</v>
      </c>
      <c r="H13" s="209" t="s">
        <v>480</v>
      </c>
      <c r="I13" s="43" t="s">
        <v>538</v>
      </c>
      <c r="J13" s="86">
        <v>39234</v>
      </c>
      <c r="K13" s="122" t="s">
        <v>41</v>
      </c>
      <c r="L13" s="217">
        <v>999.99187500000005</v>
      </c>
      <c r="M13" s="233" t="s">
        <v>537</v>
      </c>
      <c r="N13" s="234"/>
      <c r="O13" s="263"/>
      <c r="P13" s="215"/>
      <c r="Q13" s="217"/>
      <c r="R13" s="217"/>
      <c r="S13" s="235"/>
      <c r="T13" s="182" t="str">
        <f t="shared" si="2"/>
        <v/>
      </c>
      <c r="U13" s="46" t="s">
        <v>39</v>
      </c>
      <c r="V13" s="216">
        <v>999.99187500000005</v>
      </c>
      <c r="W13" s="216">
        <v>999.99187500000005</v>
      </c>
      <c r="X13" s="43" t="s">
        <v>594</v>
      </c>
      <c r="Y13" s="48" t="s">
        <v>595</v>
      </c>
      <c r="Z13" s="48" t="s">
        <v>693</v>
      </c>
      <c r="AA13" s="43"/>
      <c r="AB13" s="350">
        <v>37987</v>
      </c>
      <c r="AC13" s="46" t="s">
        <v>42</v>
      </c>
      <c r="AD13" s="182">
        <f t="shared" si="1"/>
        <v>3.4164383561643836</v>
      </c>
      <c r="AE13" s="46"/>
    </row>
    <row r="14" spans="1:31" ht="36" customHeight="1" x14ac:dyDescent="0.3">
      <c r="A14" s="70"/>
      <c r="B14" s="70"/>
      <c r="C14" s="68"/>
      <c r="D14" s="48" t="s">
        <v>534</v>
      </c>
      <c r="E14" s="263" t="s">
        <v>572</v>
      </c>
      <c r="F14" s="232" t="str">
        <f t="shared" si="0"/>
        <v>000-00-00001</v>
      </c>
      <c r="G14" s="43" t="s">
        <v>585</v>
      </c>
      <c r="H14" s="209" t="s">
        <v>531</v>
      </c>
      <c r="I14" s="43" t="s">
        <v>36</v>
      </c>
      <c r="J14" s="86">
        <v>39539</v>
      </c>
      <c r="K14" s="122" t="s">
        <v>43</v>
      </c>
      <c r="L14" s="217">
        <v>1000</v>
      </c>
      <c r="M14" s="233" t="s">
        <v>540</v>
      </c>
      <c r="N14" s="234"/>
      <c r="O14" s="263"/>
      <c r="P14" s="215">
        <v>40220</v>
      </c>
      <c r="Q14" s="217">
        <v>100</v>
      </c>
      <c r="R14" s="217">
        <v>100</v>
      </c>
      <c r="S14" s="235" t="s">
        <v>555</v>
      </c>
      <c r="T14" s="182">
        <f t="shared" si="2"/>
        <v>1.8657534246575342</v>
      </c>
      <c r="U14" s="46" t="s">
        <v>39</v>
      </c>
      <c r="V14" s="216">
        <v>900</v>
      </c>
      <c r="W14" s="216">
        <v>900</v>
      </c>
      <c r="X14" s="43" t="s">
        <v>594</v>
      </c>
      <c r="Y14" s="48" t="s">
        <v>593</v>
      </c>
      <c r="Z14" s="48" t="s">
        <v>693</v>
      </c>
      <c r="AA14" s="43"/>
      <c r="AB14" s="350">
        <v>37623</v>
      </c>
      <c r="AC14" s="46" t="s">
        <v>39</v>
      </c>
      <c r="AD14" s="182" t="str">
        <f t="shared" si="1"/>
        <v/>
      </c>
      <c r="AE14" s="46"/>
    </row>
    <row r="15" spans="1:31" ht="36" customHeight="1" x14ac:dyDescent="0.3">
      <c r="A15" s="68"/>
      <c r="B15" s="68"/>
      <c r="C15" s="68"/>
      <c r="D15" s="48" t="s">
        <v>534</v>
      </c>
      <c r="E15" s="263" t="s">
        <v>572</v>
      </c>
      <c r="F15" s="232" t="str">
        <f t="shared" si="0"/>
        <v>000-00-00001</v>
      </c>
      <c r="G15" s="43" t="s">
        <v>586</v>
      </c>
      <c r="H15" s="209" t="s">
        <v>531</v>
      </c>
      <c r="I15" s="43" t="s">
        <v>535</v>
      </c>
      <c r="J15" s="86">
        <v>39600</v>
      </c>
      <c r="K15" s="122" t="s">
        <v>41</v>
      </c>
      <c r="L15" s="217">
        <v>999.99900000000002</v>
      </c>
      <c r="M15" s="233" t="s">
        <v>536</v>
      </c>
      <c r="N15" s="234">
        <v>0.06</v>
      </c>
      <c r="O15" s="263"/>
      <c r="P15" s="215">
        <v>40149</v>
      </c>
      <c r="Q15" s="217">
        <v>1150</v>
      </c>
      <c r="R15" s="217">
        <v>1000</v>
      </c>
      <c r="S15" s="235" t="s">
        <v>548</v>
      </c>
      <c r="T15" s="182">
        <f t="shared" si="2"/>
        <v>1.5041095890410958</v>
      </c>
      <c r="U15" s="46"/>
      <c r="V15" s="216"/>
      <c r="W15" s="216"/>
      <c r="X15" s="43"/>
      <c r="Y15" s="48"/>
      <c r="Z15" s="48" t="s">
        <v>693</v>
      </c>
      <c r="AA15" s="43"/>
      <c r="AB15" s="350">
        <v>37624</v>
      </c>
      <c r="AC15" s="46" t="s">
        <v>39</v>
      </c>
      <c r="AD15" s="182" t="str">
        <f t="shared" si="1"/>
        <v/>
      </c>
      <c r="AE15" s="46"/>
    </row>
    <row r="16" spans="1:31" ht="36" customHeight="1" x14ac:dyDescent="0.3">
      <c r="A16" s="68"/>
      <c r="B16" s="68"/>
      <c r="C16" s="68"/>
      <c r="D16" s="48" t="s">
        <v>534</v>
      </c>
      <c r="E16" s="263" t="s">
        <v>572</v>
      </c>
      <c r="F16" s="232" t="str">
        <f t="shared" si="0"/>
        <v>000-00-00001</v>
      </c>
      <c r="G16" s="43" t="s">
        <v>587</v>
      </c>
      <c r="H16" s="209" t="s">
        <v>480</v>
      </c>
      <c r="I16" s="43" t="s">
        <v>588</v>
      </c>
      <c r="J16" s="86">
        <v>39814</v>
      </c>
      <c r="K16" s="122" t="s">
        <v>547</v>
      </c>
      <c r="L16" s="217">
        <v>7000</v>
      </c>
      <c r="M16" s="233" t="s">
        <v>540</v>
      </c>
      <c r="N16" s="234"/>
      <c r="O16" s="263"/>
      <c r="P16" s="215">
        <v>40064</v>
      </c>
      <c r="Q16" s="217">
        <v>1200</v>
      </c>
      <c r="R16" s="217">
        <v>1000</v>
      </c>
      <c r="S16" s="235" t="s">
        <v>546</v>
      </c>
      <c r="T16" s="182">
        <f t="shared" si="2"/>
        <v>0.68493150684931503</v>
      </c>
      <c r="U16" s="46" t="s">
        <v>39</v>
      </c>
      <c r="V16" s="216">
        <v>6000</v>
      </c>
      <c r="W16" s="216">
        <v>7444.5256509999999</v>
      </c>
      <c r="X16" s="43" t="s">
        <v>594</v>
      </c>
      <c r="Y16" s="48"/>
      <c r="Z16" s="48" t="s">
        <v>693</v>
      </c>
      <c r="AA16" s="43"/>
      <c r="AB16" s="350">
        <v>37625</v>
      </c>
      <c r="AC16" s="46" t="s">
        <v>39</v>
      </c>
      <c r="AD16" s="182" t="str">
        <f t="shared" si="1"/>
        <v/>
      </c>
      <c r="AE16" s="46"/>
    </row>
    <row r="17" spans="1:31" ht="36" customHeight="1" x14ac:dyDescent="0.3">
      <c r="A17" s="68"/>
      <c r="B17" s="68"/>
      <c r="C17" s="68"/>
      <c r="D17" s="48" t="s">
        <v>534</v>
      </c>
      <c r="E17" s="263" t="s">
        <v>576</v>
      </c>
      <c r="F17" s="232" t="str">
        <f t="shared" si="0"/>
        <v>000-00-00002</v>
      </c>
      <c r="G17" s="43" t="s">
        <v>589</v>
      </c>
      <c r="H17" s="209" t="s">
        <v>531</v>
      </c>
      <c r="I17" s="43" t="s">
        <v>539</v>
      </c>
      <c r="J17" s="86">
        <v>40179</v>
      </c>
      <c r="K17" s="122" t="s">
        <v>547</v>
      </c>
      <c r="L17" s="217">
        <v>2000</v>
      </c>
      <c r="M17" s="233" t="s">
        <v>540</v>
      </c>
      <c r="N17" s="234"/>
      <c r="O17" s="263"/>
      <c r="P17" s="215">
        <v>40785</v>
      </c>
      <c r="Q17" s="217"/>
      <c r="R17" s="217"/>
      <c r="S17" s="235"/>
      <c r="T17" s="182">
        <f t="shared" si="2"/>
        <v>1.6602739726027398</v>
      </c>
      <c r="U17" s="46" t="s">
        <v>39</v>
      </c>
      <c r="V17" s="216">
        <v>2000</v>
      </c>
      <c r="W17" s="216">
        <v>20</v>
      </c>
      <c r="X17" s="43" t="s">
        <v>594</v>
      </c>
      <c r="Y17" s="48"/>
      <c r="Z17" s="48" t="s">
        <v>693</v>
      </c>
      <c r="AA17" s="43" t="s">
        <v>596</v>
      </c>
      <c r="AB17" s="350">
        <v>37626</v>
      </c>
      <c r="AC17" s="46" t="s">
        <v>39</v>
      </c>
      <c r="AD17" s="182" t="str">
        <f t="shared" si="1"/>
        <v/>
      </c>
      <c r="AE17" s="46"/>
    </row>
    <row r="18" spans="1:31" ht="36" customHeight="1" x14ac:dyDescent="0.3">
      <c r="A18" s="68"/>
      <c r="B18" s="68"/>
      <c r="C18" s="68"/>
      <c r="D18" s="48" t="s">
        <v>534</v>
      </c>
      <c r="E18" s="263" t="s">
        <v>576</v>
      </c>
      <c r="F18" s="232" t="str">
        <f t="shared" si="0"/>
        <v>000-00-00002</v>
      </c>
      <c r="G18" s="43" t="s">
        <v>590</v>
      </c>
      <c r="H18" s="209" t="s">
        <v>531</v>
      </c>
      <c r="I18" s="43" t="s">
        <v>539</v>
      </c>
      <c r="J18" s="86">
        <v>40544</v>
      </c>
      <c r="K18" s="122" t="s">
        <v>41</v>
      </c>
      <c r="L18" s="217">
        <v>2000</v>
      </c>
      <c r="M18" s="233" t="s">
        <v>537</v>
      </c>
      <c r="N18" s="234"/>
      <c r="O18" s="263"/>
      <c r="P18" s="215"/>
      <c r="Q18" s="217"/>
      <c r="R18" s="217"/>
      <c r="S18" s="235"/>
      <c r="T18" s="182" t="str">
        <f t="shared" si="2"/>
        <v/>
      </c>
      <c r="U18" s="46" t="s">
        <v>39</v>
      </c>
      <c r="V18" s="216">
        <v>2000</v>
      </c>
      <c r="W18" s="216">
        <v>2000</v>
      </c>
      <c r="X18" s="43" t="s">
        <v>594</v>
      </c>
      <c r="Y18" s="48"/>
      <c r="Z18" s="48" t="s">
        <v>693</v>
      </c>
      <c r="AA18" s="43"/>
      <c r="AB18" s="350">
        <v>37627</v>
      </c>
      <c r="AC18" s="46" t="s">
        <v>39</v>
      </c>
      <c r="AD18" s="182" t="str">
        <f t="shared" si="1"/>
        <v/>
      </c>
      <c r="AE18" s="46"/>
    </row>
    <row r="19" spans="1:31" ht="36" customHeight="1" x14ac:dyDescent="0.3">
      <c r="A19" s="68"/>
      <c r="B19" s="68"/>
      <c r="C19" s="68"/>
      <c r="D19" s="48" t="s">
        <v>556</v>
      </c>
      <c r="E19" s="263"/>
      <c r="F19" s="232" t="str">
        <f t="shared" si="0"/>
        <v/>
      </c>
      <c r="G19" s="43" t="s">
        <v>591</v>
      </c>
      <c r="H19" s="209" t="s">
        <v>531</v>
      </c>
      <c r="I19" s="43" t="s">
        <v>538</v>
      </c>
      <c r="J19" s="86">
        <v>40179</v>
      </c>
      <c r="K19" s="122" t="s">
        <v>554</v>
      </c>
      <c r="L19" s="217">
        <v>1000</v>
      </c>
      <c r="M19" s="233" t="s">
        <v>537</v>
      </c>
      <c r="N19" s="234"/>
      <c r="O19" s="263"/>
      <c r="P19" s="215"/>
      <c r="Q19" s="217"/>
      <c r="R19" s="217"/>
      <c r="S19" s="235"/>
      <c r="T19" s="182" t="str">
        <f t="shared" si="2"/>
        <v/>
      </c>
      <c r="U19" s="46" t="s">
        <v>39</v>
      </c>
      <c r="V19" s="216">
        <v>1000</v>
      </c>
      <c r="W19" s="216">
        <v>1000</v>
      </c>
      <c r="X19" s="43"/>
      <c r="Y19" s="48"/>
      <c r="Z19" s="48" t="s">
        <v>693</v>
      </c>
      <c r="AA19" s="43"/>
      <c r="AB19" s="350">
        <v>37628</v>
      </c>
      <c r="AC19" s="46" t="s">
        <v>39</v>
      </c>
      <c r="AD19" s="182" t="str">
        <f t="shared" si="1"/>
        <v/>
      </c>
      <c r="AE19" s="46"/>
    </row>
    <row r="20" spans="1:31" ht="36" customHeight="1" x14ac:dyDescent="0.3">
      <c r="A20" s="68"/>
      <c r="B20" s="68"/>
      <c r="C20" s="68"/>
      <c r="D20" s="48" t="s">
        <v>556</v>
      </c>
      <c r="E20" s="263"/>
      <c r="F20" s="232" t="str">
        <f t="shared" si="0"/>
        <v/>
      </c>
      <c r="G20" s="43" t="s">
        <v>591</v>
      </c>
      <c r="H20" s="209" t="s">
        <v>531</v>
      </c>
      <c r="I20" s="43" t="s">
        <v>538</v>
      </c>
      <c r="J20" s="86">
        <v>40179</v>
      </c>
      <c r="K20" s="122" t="s">
        <v>669</v>
      </c>
      <c r="L20" s="217">
        <v>1000</v>
      </c>
      <c r="M20" s="233" t="s">
        <v>536</v>
      </c>
      <c r="N20" s="234">
        <v>3.5000000000000003E-2</v>
      </c>
      <c r="O20" s="263"/>
      <c r="P20" s="215">
        <v>40785</v>
      </c>
      <c r="Q20" s="217">
        <v>1000</v>
      </c>
      <c r="R20" s="217">
        <v>1000</v>
      </c>
      <c r="S20" s="235"/>
      <c r="T20" s="182">
        <f t="shared" si="2"/>
        <v>1.6602739726027398</v>
      </c>
      <c r="U20" s="46" t="s">
        <v>39</v>
      </c>
      <c r="V20" s="216"/>
      <c r="W20" s="216"/>
      <c r="X20" s="43"/>
      <c r="Y20" s="48"/>
      <c r="Z20" s="48" t="s">
        <v>693</v>
      </c>
      <c r="AA20" s="43"/>
      <c r="AB20" s="350">
        <v>37629</v>
      </c>
      <c r="AC20" s="46" t="s">
        <v>39</v>
      </c>
      <c r="AD20" s="182"/>
      <c r="AE20" s="46"/>
    </row>
    <row r="21" spans="1:31" ht="36" customHeight="1" x14ac:dyDescent="0.3">
      <c r="A21" s="68"/>
      <c r="B21" s="68"/>
      <c r="C21" s="68"/>
      <c r="D21" s="48"/>
      <c r="E21" s="263"/>
      <c r="F21" s="232" t="str">
        <f t="shared" si="0"/>
        <v/>
      </c>
      <c r="G21" s="43"/>
      <c r="H21" s="209"/>
      <c r="I21" s="43"/>
      <c r="J21" s="86"/>
      <c r="K21" s="122"/>
      <c r="L21" s="217"/>
      <c r="M21" s="233"/>
      <c r="N21" s="234"/>
      <c r="O21" s="263"/>
      <c r="P21" s="215"/>
      <c r="Q21" s="217"/>
      <c r="R21" s="217"/>
      <c r="S21" s="235"/>
      <c r="T21" s="182" t="str">
        <f t="shared" si="2"/>
        <v/>
      </c>
      <c r="U21" s="46"/>
      <c r="V21" s="216"/>
      <c r="W21" s="216"/>
      <c r="X21" s="43"/>
      <c r="Y21" s="48"/>
      <c r="Z21" s="48"/>
      <c r="AA21" s="43"/>
      <c r="AB21" s="350"/>
      <c r="AC21" s="46"/>
      <c r="AD21" s="182" t="str">
        <f t="shared" si="1"/>
        <v/>
      </c>
      <c r="AE21" s="46"/>
    </row>
    <row r="22" spans="1:31" ht="36" customHeight="1" x14ac:dyDescent="0.3">
      <c r="A22" s="68"/>
      <c r="B22" s="68"/>
      <c r="C22" s="68"/>
      <c r="D22" s="48"/>
      <c r="E22" s="263"/>
      <c r="F22" s="232" t="str">
        <f t="shared" si="0"/>
        <v/>
      </c>
      <c r="G22" s="43"/>
      <c r="H22" s="209"/>
      <c r="I22" s="43"/>
      <c r="J22" s="86"/>
      <c r="K22" s="122"/>
      <c r="L22" s="217"/>
      <c r="M22" s="233"/>
      <c r="N22" s="234"/>
      <c r="O22" s="263"/>
      <c r="P22" s="215"/>
      <c r="Q22" s="217"/>
      <c r="R22" s="217"/>
      <c r="S22" s="235"/>
      <c r="T22" s="182" t="str">
        <f t="shared" si="2"/>
        <v/>
      </c>
      <c r="U22" s="46"/>
      <c r="V22" s="216"/>
      <c r="W22" s="216"/>
      <c r="X22" s="43"/>
      <c r="Y22" s="48"/>
      <c r="Z22" s="48"/>
      <c r="AA22" s="43"/>
      <c r="AB22" s="350"/>
      <c r="AC22" s="46"/>
      <c r="AD22" s="182" t="str">
        <f t="shared" si="1"/>
        <v/>
      </c>
      <c r="AE22" s="46"/>
    </row>
    <row r="23" spans="1:31" ht="36" customHeight="1" x14ac:dyDescent="0.3">
      <c r="A23" s="68"/>
      <c r="B23" s="68"/>
      <c r="C23" s="68"/>
      <c r="D23" s="48"/>
      <c r="E23" s="263"/>
      <c r="F23" s="232" t="str">
        <f t="shared" si="0"/>
        <v/>
      </c>
      <c r="G23" s="43"/>
      <c r="H23" s="209"/>
      <c r="I23" s="43"/>
      <c r="J23" s="86"/>
      <c r="K23" s="122"/>
      <c r="L23" s="217"/>
      <c r="M23" s="233"/>
      <c r="N23" s="234"/>
      <c r="O23" s="263"/>
      <c r="P23" s="215"/>
      <c r="Q23" s="217"/>
      <c r="R23" s="217"/>
      <c r="S23" s="235"/>
      <c r="T23" s="182" t="str">
        <f t="shared" si="2"/>
        <v/>
      </c>
      <c r="U23" s="46"/>
      <c r="V23" s="216"/>
      <c r="W23" s="216"/>
      <c r="X23" s="43"/>
      <c r="Y23" s="48"/>
      <c r="Z23" s="48"/>
      <c r="AA23" s="43"/>
      <c r="AB23" s="350"/>
      <c r="AC23" s="46"/>
      <c r="AD23" s="182" t="str">
        <f t="shared" si="1"/>
        <v/>
      </c>
      <c r="AE23" s="46"/>
    </row>
    <row r="24" spans="1:31" ht="36" customHeight="1" x14ac:dyDescent="0.3">
      <c r="A24" s="68"/>
      <c r="B24" s="68"/>
      <c r="C24" s="68"/>
      <c r="D24" s="48"/>
      <c r="E24" s="263"/>
      <c r="F24" s="232" t="str">
        <f t="shared" si="0"/>
        <v/>
      </c>
      <c r="G24" s="43"/>
      <c r="H24" s="209"/>
      <c r="I24" s="43"/>
      <c r="J24" s="86"/>
      <c r="K24" s="122"/>
      <c r="L24" s="217"/>
      <c r="M24" s="233"/>
      <c r="N24" s="234"/>
      <c r="O24" s="263"/>
      <c r="P24" s="215"/>
      <c r="Q24" s="217"/>
      <c r="R24" s="217"/>
      <c r="S24" s="235"/>
      <c r="T24" s="182" t="str">
        <f t="shared" si="2"/>
        <v/>
      </c>
      <c r="U24" s="46"/>
      <c r="V24" s="216"/>
      <c r="W24" s="216"/>
      <c r="X24" s="43"/>
      <c r="Y24" s="48"/>
      <c r="Z24" s="48"/>
      <c r="AA24" s="43"/>
      <c r="AB24" s="350"/>
      <c r="AC24" s="46"/>
      <c r="AD24" s="182" t="str">
        <f t="shared" si="1"/>
        <v/>
      </c>
      <c r="AE24" s="46"/>
    </row>
    <row r="25" spans="1:31" ht="36" customHeight="1" x14ac:dyDescent="0.3">
      <c r="A25" s="68"/>
      <c r="B25" s="68"/>
      <c r="C25" s="68"/>
      <c r="D25" s="48"/>
      <c r="E25" s="263"/>
      <c r="F25" s="232" t="str">
        <f t="shared" si="0"/>
        <v/>
      </c>
      <c r="G25" s="43"/>
      <c r="H25" s="209"/>
      <c r="I25" s="43"/>
      <c r="J25" s="86"/>
      <c r="K25" s="122"/>
      <c r="L25" s="217"/>
      <c r="M25" s="233"/>
      <c r="N25" s="234"/>
      <c r="O25" s="263"/>
      <c r="P25" s="215"/>
      <c r="Q25" s="217"/>
      <c r="R25" s="217"/>
      <c r="S25" s="235"/>
      <c r="T25" s="182" t="str">
        <f t="shared" si="2"/>
        <v/>
      </c>
      <c r="U25" s="46"/>
      <c r="V25" s="216"/>
      <c r="W25" s="216"/>
      <c r="X25" s="43"/>
      <c r="Y25" s="48"/>
      <c r="Z25" s="48"/>
      <c r="AA25" s="43"/>
      <c r="AB25" s="350"/>
      <c r="AC25" s="46"/>
      <c r="AD25" s="182" t="str">
        <f t="shared" si="1"/>
        <v/>
      </c>
      <c r="AE25" s="46"/>
    </row>
    <row r="26" spans="1:31" ht="36" customHeight="1" x14ac:dyDescent="0.3">
      <c r="A26" s="68"/>
      <c r="B26" s="68"/>
      <c r="C26" s="68"/>
      <c r="D26" s="48"/>
      <c r="E26" s="263"/>
      <c r="F26" s="232" t="str">
        <f t="shared" si="0"/>
        <v/>
      </c>
      <c r="G26" s="43"/>
      <c r="H26" s="209"/>
      <c r="I26" s="43"/>
      <c r="J26" s="86"/>
      <c r="K26" s="122"/>
      <c r="L26" s="217"/>
      <c r="M26" s="233"/>
      <c r="N26" s="234"/>
      <c r="O26" s="263"/>
      <c r="P26" s="215"/>
      <c r="Q26" s="217"/>
      <c r="R26" s="217"/>
      <c r="S26" s="235"/>
      <c r="T26" s="182" t="str">
        <f t="shared" si="2"/>
        <v/>
      </c>
      <c r="U26" s="46"/>
      <c r="V26" s="216"/>
      <c r="W26" s="216"/>
      <c r="X26" s="43"/>
      <c r="Y26" s="48"/>
      <c r="Z26" s="48"/>
      <c r="AA26" s="43"/>
      <c r="AB26" s="350"/>
      <c r="AC26" s="46"/>
      <c r="AD26" s="182" t="str">
        <f t="shared" si="1"/>
        <v/>
      </c>
      <c r="AE26" s="46"/>
    </row>
    <row r="27" spans="1:31" ht="36" customHeight="1" x14ac:dyDescent="0.3">
      <c r="A27" s="68"/>
      <c r="B27" s="68"/>
      <c r="C27" s="68"/>
      <c r="D27" s="48"/>
      <c r="E27" s="263"/>
      <c r="F27" s="232" t="str">
        <f t="shared" si="0"/>
        <v/>
      </c>
      <c r="G27" s="43"/>
      <c r="H27" s="209"/>
      <c r="I27" s="43"/>
      <c r="J27" s="86"/>
      <c r="K27" s="122"/>
      <c r="L27" s="217"/>
      <c r="M27" s="233"/>
      <c r="N27" s="234"/>
      <c r="O27" s="263"/>
      <c r="P27" s="215"/>
      <c r="Q27" s="217"/>
      <c r="R27" s="217"/>
      <c r="S27" s="235"/>
      <c r="T27" s="182" t="str">
        <f t="shared" si="2"/>
        <v/>
      </c>
      <c r="U27" s="46"/>
      <c r="V27" s="216"/>
      <c r="W27" s="216"/>
      <c r="X27" s="43"/>
      <c r="Y27" s="48"/>
      <c r="Z27" s="48"/>
      <c r="AA27" s="43"/>
      <c r="AB27" s="350"/>
      <c r="AC27" s="46"/>
      <c r="AD27" s="182" t="str">
        <f t="shared" si="1"/>
        <v/>
      </c>
      <c r="AE27" s="46"/>
    </row>
    <row r="28" spans="1:31" ht="36" customHeight="1" x14ac:dyDescent="0.3">
      <c r="A28" s="68"/>
      <c r="B28" s="68"/>
      <c r="C28" s="68"/>
      <c r="D28" s="48"/>
      <c r="E28" s="263"/>
      <c r="F28" s="232" t="str">
        <f t="shared" si="0"/>
        <v/>
      </c>
      <c r="G28" s="43"/>
      <c r="H28" s="209"/>
      <c r="I28" s="43"/>
      <c r="J28" s="86"/>
      <c r="K28" s="122"/>
      <c r="L28" s="217"/>
      <c r="M28" s="233"/>
      <c r="N28" s="234"/>
      <c r="O28" s="263"/>
      <c r="P28" s="215"/>
      <c r="Q28" s="217"/>
      <c r="R28" s="217"/>
      <c r="S28" s="235"/>
      <c r="T28" s="182" t="str">
        <f t="shared" si="2"/>
        <v/>
      </c>
      <c r="U28" s="46"/>
      <c r="V28" s="216"/>
      <c r="W28" s="216"/>
      <c r="X28" s="43"/>
      <c r="Y28" s="48"/>
      <c r="Z28" s="48"/>
      <c r="AA28" s="43"/>
      <c r="AB28" s="350"/>
      <c r="AC28" s="46"/>
      <c r="AD28" s="182" t="str">
        <f t="shared" si="1"/>
        <v/>
      </c>
      <c r="AE28" s="46"/>
    </row>
    <row r="29" spans="1:31" ht="36" customHeight="1" x14ac:dyDescent="0.3">
      <c r="A29" s="68"/>
      <c r="B29" s="68"/>
      <c r="C29" s="68"/>
      <c r="D29" s="48"/>
      <c r="E29" s="263"/>
      <c r="F29" s="232" t="str">
        <f t="shared" si="0"/>
        <v/>
      </c>
      <c r="G29" s="43"/>
      <c r="H29" s="209"/>
      <c r="I29" s="43"/>
      <c r="J29" s="86"/>
      <c r="K29" s="122"/>
      <c r="L29" s="217"/>
      <c r="M29" s="233"/>
      <c r="N29" s="234"/>
      <c r="O29" s="263"/>
      <c r="P29" s="215"/>
      <c r="Q29" s="217"/>
      <c r="R29" s="217"/>
      <c r="S29" s="235"/>
      <c r="T29" s="182" t="str">
        <f t="shared" si="2"/>
        <v/>
      </c>
      <c r="U29" s="46"/>
      <c r="V29" s="216"/>
      <c r="W29" s="216"/>
      <c r="X29" s="43"/>
      <c r="Y29" s="48"/>
      <c r="Z29" s="48"/>
      <c r="AA29" s="43"/>
      <c r="AB29" s="350"/>
      <c r="AC29" s="46"/>
      <c r="AD29" s="182" t="str">
        <f t="shared" si="1"/>
        <v/>
      </c>
      <c r="AE29" s="46"/>
    </row>
    <row r="30" spans="1:31" ht="36" customHeight="1" x14ac:dyDescent="0.3">
      <c r="A30" s="68"/>
      <c r="B30" s="68"/>
      <c r="C30" s="68"/>
      <c r="D30" s="48"/>
      <c r="E30" s="263"/>
      <c r="F30" s="232" t="str">
        <f t="shared" si="0"/>
        <v/>
      </c>
      <c r="G30" s="43"/>
      <c r="H30" s="209"/>
      <c r="I30" s="43"/>
      <c r="J30" s="86"/>
      <c r="K30" s="122"/>
      <c r="L30" s="217"/>
      <c r="M30" s="233"/>
      <c r="N30" s="234"/>
      <c r="O30" s="263"/>
      <c r="P30" s="215"/>
      <c r="Q30" s="217"/>
      <c r="R30" s="217"/>
      <c r="S30" s="235"/>
      <c r="T30" s="182" t="str">
        <f t="shared" si="2"/>
        <v/>
      </c>
      <c r="U30" s="46"/>
      <c r="V30" s="216"/>
      <c r="W30" s="216"/>
      <c r="X30" s="43"/>
      <c r="Y30" s="48"/>
      <c r="Z30" s="48"/>
      <c r="AA30" s="43"/>
      <c r="AB30" s="350"/>
      <c r="AC30" s="46"/>
      <c r="AD30" s="182" t="str">
        <f t="shared" si="1"/>
        <v/>
      </c>
      <c r="AE30" s="46"/>
    </row>
    <row r="31" spans="1:31" ht="36" customHeight="1" x14ac:dyDescent="0.3">
      <c r="A31" s="68"/>
      <c r="B31" s="68"/>
      <c r="C31" s="68"/>
      <c r="D31" s="48"/>
      <c r="E31" s="263"/>
      <c r="F31" s="232" t="str">
        <f t="shared" si="0"/>
        <v/>
      </c>
      <c r="G31" s="43"/>
      <c r="H31" s="209"/>
      <c r="I31" s="43"/>
      <c r="J31" s="86"/>
      <c r="K31" s="122"/>
      <c r="L31" s="217"/>
      <c r="M31" s="233"/>
      <c r="N31" s="234"/>
      <c r="O31" s="263"/>
      <c r="P31" s="215"/>
      <c r="Q31" s="217"/>
      <c r="R31" s="217"/>
      <c r="S31" s="235"/>
      <c r="T31" s="182" t="str">
        <f t="shared" si="2"/>
        <v/>
      </c>
      <c r="U31" s="46"/>
      <c r="V31" s="216"/>
      <c r="W31" s="216"/>
      <c r="X31" s="43"/>
      <c r="Y31" s="48"/>
      <c r="Z31" s="48"/>
      <c r="AA31" s="43"/>
      <c r="AB31" s="350"/>
      <c r="AC31" s="46"/>
      <c r="AD31" s="182" t="str">
        <f t="shared" si="1"/>
        <v/>
      </c>
      <c r="AE31" s="46"/>
    </row>
    <row r="32" spans="1:31" ht="36" customHeight="1" x14ac:dyDescent="0.3">
      <c r="A32" s="68"/>
      <c r="B32" s="68"/>
      <c r="C32" s="68"/>
      <c r="D32" s="48"/>
      <c r="E32" s="263"/>
      <c r="F32" s="232" t="str">
        <f t="shared" si="0"/>
        <v/>
      </c>
      <c r="G32" s="43"/>
      <c r="H32" s="209"/>
      <c r="I32" s="43"/>
      <c r="J32" s="86"/>
      <c r="K32" s="122"/>
      <c r="L32" s="217"/>
      <c r="M32" s="233"/>
      <c r="N32" s="234"/>
      <c r="O32" s="263"/>
      <c r="P32" s="215"/>
      <c r="Q32" s="217"/>
      <c r="R32" s="217"/>
      <c r="S32" s="235"/>
      <c r="T32" s="182" t="str">
        <f t="shared" si="2"/>
        <v/>
      </c>
      <c r="U32" s="46"/>
      <c r="V32" s="216"/>
      <c r="W32" s="216"/>
      <c r="X32" s="43"/>
      <c r="Y32" s="48"/>
      <c r="Z32" s="48"/>
      <c r="AA32" s="43"/>
      <c r="AB32" s="350"/>
      <c r="AC32" s="46"/>
      <c r="AD32" s="182" t="str">
        <f t="shared" si="1"/>
        <v/>
      </c>
      <c r="AE32" s="46"/>
    </row>
    <row r="33" spans="1:31" ht="36" customHeight="1" x14ac:dyDescent="0.3">
      <c r="A33" s="68"/>
      <c r="B33" s="68"/>
      <c r="C33" s="68"/>
      <c r="D33" s="48"/>
      <c r="E33" s="263"/>
      <c r="F33" s="232" t="str">
        <f t="shared" si="0"/>
        <v/>
      </c>
      <c r="G33" s="43"/>
      <c r="H33" s="209"/>
      <c r="I33" s="43"/>
      <c r="J33" s="86"/>
      <c r="K33" s="122"/>
      <c r="L33" s="217"/>
      <c r="M33" s="233"/>
      <c r="N33" s="234"/>
      <c r="O33" s="263"/>
      <c r="P33" s="215"/>
      <c r="Q33" s="217"/>
      <c r="R33" s="217"/>
      <c r="S33" s="235"/>
      <c r="T33" s="182" t="str">
        <f t="shared" si="2"/>
        <v/>
      </c>
      <c r="U33" s="46"/>
      <c r="V33" s="216"/>
      <c r="W33" s="216"/>
      <c r="X33" s="43"/>
      <c r="Y33" s="48"/>
      <c r="Z33" s="48"/>
      <c r="AA33" s="43"/>
      <c r="AB33" s="350"/>
      <c r="AC33" s="46"/>
      <c r="AD33" s="182" t="str">
        <f t="shared" si="1"/>
        <v/>
      </c>
      <c r="AE33" s="46"/>
    </row>
    <row r="34" spans="1:31" ht="36" customHeight="1" x14ac:dyDescent="0.3">
      <c r="A34" s="68"/>
      <c r="B34" s="68"/>
      <c r="C34" s="68"/>
      <c r="D34" s="48"/>
      <c r="E34" s="263"/>
      <c r="F34" s="232" t="str">
        <f t="shared" si="0"/>
        <v/>
      </c>
      <c r="G34" s="43"/>
      <c r="H34" s="209"/>
      <c r="I34" s="43"/>
      <c r="J34" s="86"/>
      <c r="K34" s="122"/>
      <c r="L34" s="217"/>
      <c r="M34" s="233"/>
      <c r="N34" s="234"/>
      <c r="O34" s="263"/>
      <c r="P34" s="215"/>
      <c r="Q34" s="217"/>
      <c r="R34" s="217"/>
      <c r="S34" s="235"/>
      <c r="T34" s="182" t="str">
        <f t="shared" si="2"/>
        <v/>
      </c>
      <c r="U34" s="46"/>
      <c r="V34" s="216"/>
      <c r="W34" s="216"/>
      <c r="X34" s="43"/>
      <c r="Y34" s="48"/>
      <c r="Z34" s="48"/>
      <c r="AA34" s="43"/>
      <c r="AB34" s="350"/>
      <c r="AC34" s="46"/>
      <c r="AD34" s="182" t="str">
        <f t="shared" si="1"/>
        <v/>
      </c>
      <c r="AE34" s="46"/>
    </row>
    <row r="35" spans="1:31" ht="36" customHeight="1" x14ac:dyDescent="0.3">
      <c r="A35" s="68"/>
      <c r="B35" s="68"/>
      <c r="C35" s="68"/>
      <c r="D35" s="48"/>
      <c r="E35" s="263"/>
      <c r="F35" s="232" t="str">
        <f t="shared" si="0"/>
        <v/>
      </c>
      <c r="G35" s="43"/>
      <c r="H35" s="209"/>
      <c r="I35" s="43"/>
      <c r="J35" s="86"/>
      <c r="K35" s="122"/>
      <c r="L35" s="217"/>
      <c r="M35" s="233"/>
      <c r="N35" s="234"/>
      <c r="O35" s="263"/>
      <c r="P35" s="215"/>
      <c r="Q35" s="217"/>
      <c r="R35" s="217"/>
      <c r="S35" s="235"/>
      <c r="T35" s="182" t="str">
        <f t="shared" si="2"/>
        <v/>
      </c>
      <c r="U35" s="46"/>
      <c r="V35" s="216"/>
      <c r="W35" s="216"/>
      <c r="X35" s="43"/>
      <c r="Y35" s="48"/>
      <c r="Z35" s="48"/>
      <c r="AA35" s="43"/>
      <c r="AB35" s="350"/>
      <c r="AC35" s="46"/>
      <c r="AD35" s="182" t="str">
        <f t="shared" si="1"/>
        <v/>
      </c>
      <c r="AE35" s="46"/>
    </row>
    <row r="36" spans="1:31" ht="36" customHeight="1" x14ac:dyDescent="0.3">
      <c r="A36" s="68"/>
      <c r="B36" s="68"/>
      <c r="C36" s="68"/>
      <c r="D36" s="48"/>
      <c r="E36" s="263"/>
      <c r="F36" s="232" t="str">
        <f t="shared" si="0"/>
        <v/>
      </c>
      <c r="G36" s="43"/>
      <c r="H36" s="209"/>
      <c r="I36" s="43"/>
      <c r="J36" s="86"/>
      <c r="K36" s="122"/>
      <c r="L36" s="217"/>
      <c r="M36" s="233"/>
      <c r="N36" s="234"/>
      <c r="O36" s="263"/>
      <c r="P36" s="215"/>
      <c r="Q36" s="217"/>
      <c r="R36" s="217"/>
      <c r="S36" s="235"/>
      <c r="T36" s="182" t="str">
        <f t="shared" si="2"/>
        <v/>
      </c>
      <c r="U36" s="46"/>
      <c r="V36" s="216"/>
      <c r="W36" s="216"/>
      <c r="X36" s="43"/>
      <c r="Y36" s="48"/>
      <c r="Z36" s="48"/>
      <c r="AA36" s="43"/>
      <c r="AB36" s="350"/>
      <c r="AC36" s="46"/>
      <c r="AD36" s="182" t="str">
        <f t="shared" si="1"/>
        <v/>
      </c>
      <c r="AE36" s="46"/>
    </row>
    <row r="37" spans="1:31" ht="36" customHeight="1" x14ac:dyDescent="0.3">
      <c r="A37" s="68"/>
      <c r="B37" s="68"/>
      <c r="C37" s="68"/>
      <c r="D37" s="48"/>
      <c r="E37" s="263"/>
      <c r="F37" s="232" t="str">
        <f t="shared" si="0"/>
        <v/>
      </c>
      <c r="G37" s="43"/>
      <c r="H37" s="209"/>
      <c r="I37" s="43"/>
      <c r="J37" s="86"/>
      <c r="K37" s="122"/>
      <c r="L37" s="217"/>
      <c r="M37" s="233"/>
      <c r="N37" s="234"/>
      <c r="O37" s="263"/>
      <c r="P37" s="215"/>
      <c r="Q37" s="217"/>
      <c r="R37" s="217"/>
      <c r="S37" s="235"/>
      <c r="T37" s="182" t="str">
        <f t="shared" si="2"/>
        <v/>
      </c>
      <c r="U37" s="46"/>
      <c r="V37" s="216"/>
      <c r="W37" s="216"/>
      <c r="X37" s="43"/>
      <c r="Y37" s="48"/>
      <c r="Z37" s="48"/>
      <c r="AA37" s="43"/>
      <c r="AB37" s="350"/>
      <c r="AC37" s="46"/>
      <c r="AD37" s="182" t="str">
        <f t="shared" si="1"/>
        <v/>
      </c>
      <c r="AE37" s="46"/>
    </row>
    <row r="38" spans="1:31" ht="36" customHeight="1" x14ac:dyDescent="0.3">
      <c r="A38" s="68"/>
      <c r="B38" s="68"/>
      <c r="C38" s="68"/>
      <c r="D38" s="48"/>
      <c r="E38" s="263"/>
      <c r="F38" s="232" t="str">
        <f t="shared" si="0"/>
        <v/>
      </c>
      <c r="G38" s="43"/>
      <c r="H38" s="209"/>
      <c r="I38" s="43"/>
      <c r="J38" s="86"/>
      <c r="K38" s="122"/>
      <c r="L38" s="217"/>
      <c r="M38" s="233"/>
      <c r="N38" s="234"/>
      <c r="O38" s="263"/>
      <c r="P38" s="215"/>
      <c r="Q38" s="217"/>
      <c r="R38" s="217"/>
      <c r="S38" s="235"/>
      <c r="T38" s="182" t="str">
        <f t="shared" si="2"/>
        <v/>
      </c>
      <c r="U38" s="46"/>
      <c r="V38" s="216"/>
      <c r="W38" s="216"/>
      <c r="X38" s="43"/>
      <c r="Y38" s="48"/>
      <c r="Z38" s="48"/>
      <c r="AA38" s="43"/>
      <c r="AB38" s="350"/>
      <c r="AC38" s="46"/>
      <c r="AD38" s="182" t="str">
        <f t="shared" si="1"/>
        <v/>
      </c>
      <c r="AE38" s="46"/>
    </row>
    <row r="39" spans="1:31" ht="36" customHeight="1" x14ac:dyDescent="0.3">
      <c r="A39" s="68"/>
      <c r="B39" s="68"/>
      <c r="C39" s="68"/>
      <c r="D39" s="48"/>
      <c r="E39" s="263"/>
      <c r="F39" s="232" t="str">
        <f t="shared" si="0"/>
        <v/>
      </c>
      <c r="G39" s="43"/>
      <c r="H39" s="209"/>
      <c r="I39" s="43"/>
      <c r="J39" s="86"/>
      <c r="K39" s="122"/>
      <c r="L39" s="217"/>
      <c r="M39" s="233"/>
      <c r="N39" s="234"/>
      <c r="O39" s="263"/>
      <c r="P39" s="215"/>
      <c r="Q39" s="217"/>
      <c r="R39" s="217"/>
      <c r="S39" s="235"/>
      <c r="T39" s="182" t="str">
        <f t="shared" si="2"/>
        <v/>
      </c>
      <c r="U39" s="46"/>
      <c r="V39" s="216"/>
      <c r="W39" s="216"/>
      <c r="X39" s="43"/>
      <c r="Y39" s="48"/>
      <c r="Z39" s="48"/>
      <c r="AA39" s="43"/>
      <c r="AB39" s="350"/>
      <c r="AC39" s="46"/>
      <c r="AD39" s="182" t="str">
        <f t="shared" si="1"/>
        <v/>
      </c>
      <c r="AE39" s="46"/>
    </row>
    <row r="40" spans="1:31" ht="36" customHeight="1" x14ac:dyDescent="0.3">
      <c r="A40" s="68"/>
      <c r="B40" s="68"/>
      <c r="C40" s="68"/>
      <c r="D40" s="48"/>
      <c r="E40" s="263"/>
      <c r="F40" s="232" t="str">
        <f t="shared" si="0"/>
        <v/>
      </c>
      <c r="G40" s="43"/>
      <c r="H40" s="209"/>
      <c r="I40" s="43"/>
      <c r="J40" s="86"/>
      <c r="K40" s="122"/>
      <c r="L40" s="217"/>
      <c r="M40" s="233"/>
      <c r="N40" s="234"/>
      <c r="O40" s="263"/>
      <c r="P40" s="215"/>
      <c r="Q40" s="217"/>
      <c r="R40" s="217"/>
      <c r="S40" s="235"/>
      <c r="T40" s="182" t="str">
        <f t="shared" si="2"/>
        <v/>
      </c>
      <c r="U40" s="46"/>
      <c r="V40" s="216"/>
      <c r="W40" s="216"/>
      <c r="X40" s="43"/>
      <c r="Y40" s="48"/>
      <c r="Z40" s="48"/>
      <c r="AA40" s="43"/>
      <c r="AB40" s="350"/>
      <c r="AC40" s="46"/>
      <c r="AD40" s="182" t="str">
        <f t="shared" si="1"/>
        <v/>
      </c>
      <c r="AE40" s="46"/>
    </row>
    <row r="41" spans="1:31" ht="36" customHeight="1" x14ac:dyDescent="0.3">
      <c r="A41" s="68"/>
      <c r="B41" s="68"/>
      <c r="C41" s="68"/>
      <c r="D41" s="48"/>
      <c r="E41" s="263"/>
      <c r="F41" s="232" t="str">
        <f t="shared" si="0"/>
        <v/>
      </c>
      <c r="G41" s="43"/>
      <c r="H41" s="209"/>
      <c r="I41" s="43"/>
      <c r="J41" s="86"/>
      <c r="K41" s="122"/>
      <c r="L41" s="217"/>
      <c r="M41" s="233"/>
      <c r="N41" s="234"/>
      <c r="O41" s="263"/>
      <c r="P41" s="215"/>
      <c r="Q41" s="217"/>
      <c r="R41" s="217"/>
      <c r="S41" s="235"/>
      <c r="T41" s="182" t="str">
        <f t="shared" si="2"/>
        <v/>
      </c>
      <c r="U41" s="46"/>
      <c r="V41" s="216"/>
      <c r="W41" s="216"/>
      <c r="X41" s="43"/>
      <c r="Y41" s="48"/>
      <c r="Z41" s="48"/>
      <c r="AA41" s="43"/>
      <c r="AB41" s="350"/>
      <c r="AC41" s="46"/>
      <c r="AD41" s="182" t="str">
        <f t="shared" si="1"/>
        <v/>
      </c>
      <c r="AE41" s="46"/>
    </row>
    <row r="42" spans="1:31" ht="36" customHeight="1" x14ac:dyDescent="0.3">
      <c r="A42" s="68"/>
      <c r="B42" s="68"/>
      <c r="C42" s="68"/>
      <c r="D42" s="48"/>
      <c r="E42" s="263"/>
      <c r="F42" s="232" t="str">
        <f t="shared" si="0"/>
        <v/>
      </c>
      <c r="G42" s="43"/>
      <c r="H42" s="209"/>
      <c r="I42" s="43"/>
      <c r="J42" s="86"/>
      <c r="K42" s="122"/>
      <c r="L42" s="217"/>
      <c r="M42" s="233"/>
      <c r="N42" s="234"/>
      <c r="O42" s="263"/>
      <c r="P42" s="215"/>
      <c r="Q42" s="217"/>
      <c r="R42" s="217"/>
      <c r="S42" s="235"/>
      <c r="T42" s="182" t="str">
        <f t="shared" si="2"/>
        <v/>
      </c>
      <c r="U42" s="46"/>
      <c r="V42" s="216"/>
      <c r="W42" s="216"/>
      <c r="X42" s="43"/>
      <c r="Y42" s="48"/>
      <c r="Z42" s="48"/>
      <c r="AA42" s="43"/>
      <c r="AB42" s="350"/>
      <c r="AC42" s="46"/>
      <c r="AD42" s="182" t="str">
        <f t="shared" si="1"/>
        <v/>
      </c>
      <c r="AE42" s="46"/>
    </row>
    <row r="43" spans="1:31" ht="36" customHeight="1" x14ac:dyDescent="0.3">
      <c r="A43" s="68"/>
      <c r="B43" s="68"/>
      <c r="C43" s="68"/>
      <c r="D43" s="48"/>
      <c r="E43" s="263"/>
      <c r="F43" s="232" t="str">
        <f t="shared" si="0"/>
        <v/>
      </c>
      <c r="G43" s="43"/>
      <c r="H43" s="209"/>
      <c r="I43" s="43"/>
      <c r="J43" s="86"/>
      <c r="K43" s="122"/>
      <c r="L43" s="217"/>
      <c r="M43" s="233"/>
      <c r="N43" s="234"/>
      <c r="O43" s="263"/>
      <c r="P43" s="215"/>
      <c r="Q43" s="217"/>
      <c r="R43" s="217"/>
      <c r="S43" s="235"/>
      <c r="T43" s="182" t="str">
        <f t="shared" si="2"/>
        <v/>
      </c>
      <c r="U43" s="46"/>
      <c r="V43" s="216"/>
      <c r="W43" s="216"/>
      <c r="X43" s="43"/>
      <c r="Y43" s="48"/>
      <c r="Z43" s="48"/>
      <c r="AA43" s="43"/>
      <c r="AB43" s="350"/>
      <c r="AC43" s="46"/>
      <c r="AD43" s="182" t="str">
        <f t="shared" si="1"/>
        <v/>
      </c>
      <c r="AE43" s="46"/>
    </row>
    <row r="44" spans="1:31" ht="36" customHeight="1" x14ac:dyDescent="0.3">
      <c r="A44" s="68"/>
      <c r="B44" s="68"/>
      <c r="C44" s="68"/>
      <c r="D44" s="48"/>
      <c r="E44" s="263"/>
      <c r="F44" s="232" t="str">
        <f t="shared" si="0"/>
        <v/>
      </c>
      <c r="G44" s="43"/>
      <c r="H44" s="209"/>
      <c r="I44" s="43"/>
      <c r="J44" s="86"/>
      <c r="K44" s="122"/>
      <c r="L44" s="217"/>
      <c r="M44" s="233"/>
      <c r="N44" s="234"/>
      <c r="O44" s="263"/>
      <c r="P44" s="215"/>
      <c r="Q44" s="217"/>
      <c r="R44" s="217"/>
      <c r="S44" s="235"/>
      <c r="T44" s="182" t="str">
        <f t="shared" si="2"/>
        <v/>
      </c>
      <c r="U44" s="46"/>
      <c r="V44" s="216"/>
      <c r="W44" s="216"/>
      <c r="X44" s="43"/>
      <c r="Y44" s="48"/>
      <c r="Z44" s="48"/>
      <c r="AA44" s="43"/>
      <c r="AB44" s="350"/>
      <c r="AC44" s="46"/>
      <c r="AD44" s="182" t="str">
        <f t="shared" si="1"/>
        <v/>
      </c>
      <c r="AE44" s="46"/>
    </row>
    <row r="45" spans="1:31" ht="36" customHeight="1" x14ac:dyDescent="0.3">
      <c r="A45" s="68"/>
      <c r="B45" s="68"/>
      <c r="C45" s="68"/>
      <c r="D45" s="48"/>
      <c r="E45" s="263"/>
      <c r="F45" s="232" t="str">
        <f t="shared" si="0"/>
        <v/>
      </c>
      <c r="G45" s="43"/>
      <c r="H45" s="209"/>
      <c r="I45" s="43"/>
      <c r="J45" s="86"/>
      <c r="K45" s="122"/>
      <c r="L45" s="217"/>
      <c r="M45" s="233"/>
      <c r="N45" s="234"/>
      <c r="O45" s="263"/>
      <c r="P45" s="215"/>
      <c r="Q45" s="217"/>
      <c r="R45" s="217"/>
      <c r="S45" s="235"/>
      <c r="T45" s="182" t="str">
        <f t="shared" si="2"/>
        <v/>
      </c>
      <c r="U45" s="46"/>
      <c r="V45" s="216"/>
      <c r="W45" s="216"/>
      <c r="X45" s="43"/>
      <c r="Y45" s="48"/>
      <c r="Z45" s="48"/>
      <c r="AA45" s="43"/>
      <c r="AB45" s="350"/>
      <c r="AC45" s="46"/>
      <c r="AD45" s="182" t="str">
        <f t="shared" si="1"/>
        <v/>
      </c>
      <c r="AE45" s="46"/>
    </row>
    <row r="46" spans="1:31" ht="36" customHeight="1" x14ac:dyDescent="0.3">
      <c r="A46" s="68"/>
      <c r="B46" s="68"/>
      <c r="C46" s="68"/>
      <c r="D46" s="48"/>
      <c r="E46" s="263"/>
      <c r="F46" s="232" t="str">
        <f t="shared" si="0"/>
        <v/>
      </c>
      <c r="G46" s="43"/>
      <c r="H46" s="209"/>
      <c r="I46" s="43"/>
      <c r="J46" s="86"/>
      <c r="K46" s="122"/>
      <c r="L46" s="217"/>
      <c r="M46" s="233"/>
      <c r="N46" s="234"/>
      <c r="O46" s="263"/>
      <c r="P46" s="215"/>
      <c r="Q46" s="217"/>
      <c r="R46" s="217"/>
      <c r="S46" s="235"/>
      <c r="T46" s="182" t="str">
        <f t="shared" si="2"/>
        <v/>
      </c>
      <c r="U46" s="46"/>
      <c r="V46" s="216"/>
      <c r="W46" s="216"/>
      <c r="X46" s="43"/>
      <c r="Y46" s="48"/>
      <c r="Z46" s="48"/>
      <c r="AA46" s="43"/>
      <c r="AB46" s="350"/>
      <c r="AC46" s="46"/>
      <c r="AD46" s="182" t="str">
        <f t="shared" si="1"/>
        <v/>
      </c>
      <c r="AE46" s="46"/>
    </row>
    <row r="47" spans="1:31" ht="36" customHeight="1" x14ac:dyDescent="0.3">
      <c r="A47" s="68"/>
      <c r="B47" s="68"/>
      <c r="C47" s="68"/>
      <c r="D47" s="48"/>
      <c r="E47" s="263"/>
      <c r="F47" s="232" t="str">
        <f t="shared" si="0"/>
        <v/>
      </c>
      <c r="G47" s="43"/>
      <c r="H47" s="209"/>
      <c r="I47" s="43"/>
      <c r="J47" s="86"/>
      <c r="K47" s="122"/>
      <c r="L47" s="217"/>
      <c r="M47" s="233"/>
      <c r="N47" s="234"/>
      <c r="O47" s="263"/>
      <c r="P47" s="215"/>
      <c r="Q47" s="217"/>
      <c r="R47" s="217"/>
      <c r="S47" s="235"/>
      <c r="T47" s="182" t="str">
        <f t="shared" si="2"/>
        <v/>
      </c>
      <c r="U47" s="46"/>
      <c r="V47" s="216"/>
      <c r="W47" s="216"/>
      <c r="X47" s="43"/>
      <c r="Y47" s="48"/>
      <c r="Z47" s="48"/>
      <c r="AA47" s="43"/>
      <c r="AB47" s="350"/>
      <c r="AC47" s="46"/>
      <c r="AD47" s="182" t="str">
        <f t="shared" si="1"/>
        <v/>
      </c>
      <c r="AE47" s="46"/>
    </row>
    <row r="48" spans="1:31" ht="36" customHeight="1" x14ac:dyDescent="0.3">
      <c r="A48" s="68"/>
      <c r="B48" s="68"/>
      <c r="C48" s="68"/>
      <c r="D48" s="48"/>
      <c r="E48" s="263"/>
      <c r="F48" s="232" t="str">
        <f t="shared" si="0"/>
        <v/>
      </c>
      <c r="G48" s="43"/>
      <c r="H48" s="209"/>
      <c r="I48" s="43"/>
      <c r="J48" s="86"/>
      <c r="K48" s="122"/>
      <c r="L48" s="217"/>
      <c r="M48" s="233"/>
      <c r="N48" s="234"/>
      <c r="O48" s="263"/>
      <c r="P48" s="215"/>
      <c r="Q48" s="217"/>
      <c r="R48" s="217"/>
      <c r="S48" s="235"/>
      <c r="T48" s="182" t="str">
        <f t="shared" si="2"/>
        <v/>
      </c>
      <c r="U48" s="46"/>
      <c r="V48" s="216"/>
      <c r="W48" s="216"/>
      <c r="X48" s="43"/>
      <c r="Y48" s="48"/>
      <c r="Z48" s="48"/>
      <c r="AA48" s="43"/>
      <c r="AB48" s="350"/>
      <c r="AC48" s="46"/>
      <c r="AD48" s="182" t="str">
        <f t="shared" si="1"/>
        <v/>
      </c>
      <c r="AE48" s="46"/>
    </row>
    <row r="49" spans="1:31" ht="36" customHeight="1" x14ac:dyDescent="0.3">
      <c r="A49" s="68"/>
      <c r="B49" s="68"/>
      <c r="C49" s="68"/>
      <c r="D49" s="48"/>
      <c r="E49" s="263"/>
      <c r="F49" s="232" t="str">
        <f t="shared" si="0"/>
        <v/>
      </c>
      <c r="G49" s="43"/>
      <c r="H49" s="209"/>
      <c r="I49" s="43"/>
      <c r="J49" s="86"/>
      <c r="K49" s="122"/>
      <c r="L49" s="217"/>
      <c r="M49" s="233"/>
      <c r="N49" s="234"/>
      <c r="O49" s="263"/>
      <c r="P49" s="215"/>
      <c r="Q49" s="217"/>
      <c r="R49" s="217"/>
      <c r="S49" s="235"/>
      <c r="T49" s="182" t="str">
        <f t="shared" si="2"/>
        <v/>
      </c>
      <c r="U49" s="46"/>
      <c r="V49" s="216"/>
      <c r="W49" s="216"/>
      <c r="X49" s="43"/>
      <c r="Y49" s="48"/>
      <c r="Z49" s="48"/>
      <c r="AA49" s="43"/>
      <c r="AB49" s="350"/>
      <c r="AC49" s="46"/>
      <c r="AD49" s="182" t="str">
        <f t="shared" si="1"/>
        <v/>
      </c>
      <c r="AE49" s="46"/>
    </row>
    <row r="50" spans="1:31" ht="36" customHeight="1" x14ac:dyDescent="0.3">
      <c r="A50" s="68"/>
      <c r="B50" s="68"/>
      <c r="C50" s="68"/>
      <c r="D50" s="48"/>
      <c r="E50" s="263"/>
      <c r="F50" s="232" t="str">
        <f t="shared" si="0"/>
        <v/>
      </c>
      <c r="G50" s="43"/>
      <c r="H50" s="209"/>
      <c r="I50" s="43"/>
      <c r="J50" s="86"/>
      <c r="K50" s="122"/>
      <c r="L50" s="217"/>
      <c r="M50" s="233"/>
      <c r="N50" s="234"/>
      <c r="O50" s="263"/>
      <c r="P50" s="215"/>
      <c r="Q50" s="217"/>
      <c r="R50" s="217"/>
      <c r="S50" s="235"/>
      <c r="T50" s="182" t="str">
        <f t="shared" si="2"/>
        <v/>
      </c>
      <c r="U50" s="46"/>
      <c r="V50" s="216"/>
      <c r="W50" s="216"/>
      <c r="X50" s="43"/>
      <c r="Y50" s="48"/>
      <c r="Z50" s="48"/>
      <c r="AA50" s="43"/>
      <c r="AB50" s="350"/>
      <c r="AC50" s="46"/>
      <c r="AD50" s="182" t="str">
        <f t="shared" si="1"/>
        <v/>
      </c>
      <c r="AE50" s="46"/>
    </row>
    <row r="51" spans="1:31" ht="36" customHeight="1" x14ac:dyDescent="0.3">
      <c r="A51" s="68"/>
      <c r="B51" s="68"/>
      <c r="C51" s="68"/>
      <c r="D51" s="48"/>
      <c r="E51" s="263"/>
      <c r="F51" s="232" t="str">
        <f t="shared" si="0"/>
        <v/>
      </c>
      <c r="G51" s="43"/>
      <c r="H51" s="209"/>
      <c r="I51" s="43"/>
      <c r="J51" s="86"/>
      <c r="K51" s="122"/>
      <c r="L51" s="217"/>
      <c r="M51" s="233"/>
      <c r="N51" s="234"/>
      <c r="O51" s="263"/>
      <c r="P51" s="215"/>
      <c r="Q51" s="217"/>
      <c r="R51" s="217"/>
      <c r="S51" s="235"/>
      <c r="T51" s="182" t="str">
        <f t="shared" si="2"/>
        <v/>
      </c>
      <c r="U51" s="46"/>
      <c r="V51" s="216"/>
      <c r="W51" s="216"/>
      <c r="X51" s="43"/>
      <c r="Y51" s="48"/>
      <c r="Z51" s="48"/>
      <c r="AA51" s="43"/>
      <c r="AB51" s="350"/>
      <c r="AC51" s="46"/>
      <c r="AD51" s="182" t="str">
        <f t="shared" si="1"/>
        <v/>
      </c>
      <c r="AE51" s="46"/>
    </row>
    <row r="52" spans="1:31" ht="36" customHeight="1" x14ac:dyDescent="0.3">
      <c r="A52" s="68"/>
      <c r="B52" s="68"/>
      <c r="C52" s="68"/>
      <c r="D52" s="48"/>
      <c r="E52" s="263"/>
      <c r="F52" s="232" t="str">
        <f t="shared" si="0"/>
        <v/>
      </c>
      <c r="G52" s="43"/>
      <c r="H52" s="209"/>
      <c r="I52" s="43"/>
      <c r="J52" s="86"/>
      <c r="K52" s="122"/>
      <c r="L52" s="217"/>
      <c r="M52" s="233"/>
      <c r="N52" s="234"/>
      <c r="O52" s="263"/>
      <c r="P52" s="215"/>
      <c r="Q52" s="217"/>
      <c r="R52" s="217"/>
      <c r="S52" s="235"/>
      <c r="T52" s="182" t="str">
        <f t="shared" si="2"/>
        <v/>
      </c>
      <c r="U52" s="46"/>
      <c r="V52" s="216"/>
      <c r="W52" s="216"/>
      <c r="X52" s="43"/>
      <c r="Y52" s="48"/>
      <c r="Z52" s="48"/>
      <c r="AA52" s="43"/>
      <c r="AB52" s="350"/>
      <c r="AC52" s="46"/>
      <c r="AD52" s="182" t="str">
        <f t="shared" si="1"/>
        <v/>
      </c>
      <c r="AE52" s="46"/>
    </row>
    <row r="53" spans="1:31" ht="36" customHeight="1" x14ac:dyDescent="0.3">
      <c r="A53" s="68"/>
      <c r="B53" s="68"/>
      <c r="C53" s="68"/>
      <c r="D53" s="48"/>
      <c r="E53" s="263"/>
      <c r="F53" s="232" t="str">
        <f t="shared" si="0"/>
        <v/>
      </c>
      <c r="G53" s="43"/>
      <c r="H53" s="209"/>
      <c r="I53" s="43"/>
      <c r="J53" s="86"/>
      <c r="K53" s="122"/>
      <c r="L53" s="217"/>
      <c r="M53" s="233"/>
      <c r="N53" s="234"/>
      <c r="O53" s="263"/>
      <c r="P53" s="215"/>
      <c r="Q53" s="217"/>
      <c r="R53" s="217"/>
      <c r="S53" s="235"/>
      <c r="T53" s="182" t="str">
        <f t="shared" si="2"/>
        <v/>
      </c>
      <c r="U53" s="46"/>
      <c r="V53" s="216"/>
      <c r="W53" s="216"/>
      <c r="X53" s="43"/>
      <c r="Y53" s="48"/>
      <c r="Z53" s="48"/>
      <c r="AA53" s="43"/>
      <c r="AB53" s="350"/>
      <c r="AC53" s="46"/>
      <c r="AD53" s="182" t="str">
        <f t="shared" si="1"/>
        <v/>
      </c>
      <c r="AE53" s="46"/>
    </row>
    <row r="54" spans="1:31" ht="36" customHeight="1" x14ac:dyDescent="0.3">
      <c r="A54" s="68"/>
      <c r="B54" s="68"/>
      <c r="C54" s="68"/>
      <c r="D54" s="48"/>
      <c r="E54" s="263"/>
      <c r="F54" s="232" t="str">
        <f t="shared" si="0"/>
        <v/>
      </c>
      <c r="G54" s="43"/>
      <c r="H54" s="209"/>
      <c r="I54" s="43"/>
      <c r="J54" s="86"/>
      <c r="K54" s="122"/>
      <c r="L54" s="217"/>
      <c r="M54" s="233"/>
      <c r="N54" s="234"/>
      <c r="O54" s="263"/>
      <c r="P54" s="215"/>
      <c r="Q54" s="217"/>
      <c r="R54" s="217"/>
      <c r="S54" s="235"/>
      <c r="T54" s="182" t="str">
        <f t="shared" si="2"/>
        <v/>
      </c>
      <c r="U54" s="46"/>
      <c r="V54" s="216"/>
      <c r="W54" s="216"/>
      <c r="X54" s="43"/>
      <c r="Y54" s="48"/>
      <c r="Z54" s="48"/>
      <c r="AA54" s="43"/>
      <c r="AB54" s="350"/>
      <c r="AC54" s="46"/>
      <c r="AD54" s="182" t="str">
        <f t="shared" si="1"/>
        <v/>
      </c>
      <c r="AE54" s="46"/>
    </row>
    <row r="55" spans="1:31" ht="36" customHeight="1" x14ac:dyDescent="0.3">
      <c r="A55" s="68"/>
      <c r="B55" s="68"/>
      <c r="C55" s="68"/>
      <c r="D55" s="48"/>
      <c r="E55" s="263"/>
      <c r="F55" s="232" t="str">
        <f t="shared" si="0"/>
        <v/>
      </c>
      <c r="G55" s="43"/>
      <c r="H55" s="209"/>
      <c r="I55" s="43"/>
      <c r="J55" s="86"/>
      <c r="K55" s="122"/>
      <c r="L55" s="217"/>
      <c r="M55" s="233"/>
      <c r="N55" s="234"/>
      <c r="O55" s="263"/>
      <c r="P55" s="215"/>
      <c r="Q55" s="217"/>
      <c r="R55" s="217"/>
      <c r="S55" s="235"/>
      <c r="T55" s="182" t="str">
        <f t="shared" si="2"/>
        <v/>
      </c>
      <c r="U55" s="46"/>
      <c r="V55" s="216"/>
      <c r="W55" s="216"/>
      <c r="X55" s="43"/>
      <c r="Y55" s="48"/>
      <c r="Z55" s="48"/>
      <c r="AA55" s="43"/>
      <c r="AB55" s="350"/>
      <c r="AC55" s="46"/>
      <c r="AD55" s="182" t="str">
        <f t="shared" si="1"/>
        <v/>
      </c>
      <c r="AE55" s="46"/>
    </row>
    <row r="56" spans="1:31" ht="36" customHeight="1" x14ac:dyDescent="0.3">
      <c r="A56" s="68"/>
      <c r="B56" s="68"/>
      <c r="C56" s="68"/>
      <c r="D56" s="48"/>
      <c r="E56" s="263"/>
      <c r="F56" s="232" t="str">
        <f t="shared" si="0"/>
        <v/>
      </c>
      <c r="G56" s="43"/>
      <c r="H56" s="209"/>
      <c r="I56" s="43"/>
      <c r="J56" s="86"/>
      <c r="K56" s="122"/>
      <c r="L56" s="217"/>
      <c r="M56" s="233"/>
      <c r="N56" s="234"/>
      <c r="O56" s="263"/>
      <c r="P56" s="215"/>
      <c r="Q56" s="217"/>
      <c r="R56" s="217"/>
      <c r="S56" s="235"/>
      <c r="T56" s="182" t="str">
        <f t="shared" si="2"/>
        <v/>
      </c>
      <c r="U56" s="46"/>
      <c r="V56" s="216"/>
      <c r="W56" s="216"/>
      <c r="X56" s="43"/>
      <c r="Y56" s="48"/>
      <c r="Z56" s="48"/>
      <c r="AA56" s="43"/>
      <c r="AB56" s="350"/>
      <c r="AC56" s="46"/>
      <c r="AD56" s="182" t="str">
        <f t="shared" si="1"/>
        <v/>
      </c>
      <c r="AE56" s="46"/>
    </row>
    <row r="57" spans="1:31" ht="36" customHeight="1" x14ac:dyDescent="0.3">
      <c r="A57" s="68"/>
      <c r="B57" s="68"/>
      <c r="C57" s="68"/>
      <c r="D57" s="48"/>
      <c r="E57" s="263"/>
      <c r="F57" s="232" t="str">
        <f t="shared" si="0"/>
        <v/>
      </c>
      <c r="G57" s="43"/>
      <c r="H57" s="209"/>
      <c r="I57" s="43"/>
      <c r="J57" s="86"/>
      <c r="K57" s="122"/>
      <c r="L57" s="217"/>
      <c r="M57" s="233"/>
      <c r="N57" s="234"/>
      <c r="O57" s="263"/>
      <c r="P57" s="215"/>
      <c r="Q57" s="217"/>
      <c r="R57" s="217"/>
      <c r="S57" s="235"/>
      <c r="T57" s="182" t="str">
        <f t="shared" si="2"/>
        <v/>
      </c>
      <c r="U57" s="46"/>
      <c r="V57" s="216"/>
      <c r="W57" s="216"/>
      <c r="X57" s="43"/>
      <c r="Y57" s="48"/>
      <c r="Z57" s="48"/>
      <c r="AA57" s="43"/>
      <c r="AB57" s="350"/>
      <c r="AC57" s="46"/>
      <c r="AD57" s="182" t="str">
        <f t="shared" si="1"/>
        <v/>
      </c>
      <c r="AE57" s="46"/>
    </row>
    <row r="58" spans="1:31" ht="36" customHeight="1" x14ac:dyDescent="0.3">
      <c r="A58" s="68"/>
      <c r="B58" s="68"/>
      <c r="C58" s="68"/>
      <c r="D58" s="48"/>
      <c r="E58" s="263"/>
      <c r="F58" s="232" t="str">
        <f t="shared" si="0"/>
        <v/>
      </c>
      <c r="G58" s="43"/>
      <c r="H58" s="209"/>
      <c r="I58" s="43"/>
      <c r="J58" s="86"/>
      <c r="K58" s="122"/>
      <c r="L58" s="217"/>
      <c r="M58" s="233"/>
      <c r="N58" s="234"/>
      <c r="O58" s="263"/>
      <c r="P58" s="215"/>
      <c r="Q58" s="217"/>
      <c r="R58" s="217"/>
      <c r="S58" s="235"/>
      <c r="T58" s="182" t="str">
        <f t="shared" si="2"/>
        <v/>
      </c>
      <c r="U58" s="46"/>
      <c r="V58" s="216"/>
      <c r="W58" s="216"/>
      <c r="X58" s="43"/>
      <c r="Y58" s="48"/>
      <c r="Z58" s="48"/>
      <c r="AA58" s="43"/>
      <c r="AB58" s="350"/>
      <c r="AC58" s="46"/>
      <c r="AD58" s="182" t="str">
        <f t="shared" si="1"/>
        <v/>
      </c>
      <c r="AE58" s="46"/>
    </row>
    <row r="59" spans="1:31" ht="36" customHeight="1" x14ac:dyDescent="0.3">
      <c r="A59" s="68"/>
      <c r="B59" s="68"/>
      <c r="C59" s="68"/>
      <c r="D59" s="48"/>
      <c r="E59" s="263"/>
      <c r="F59" s="232" t="str">
        <f t="shared" si="0"/>
        <v/>
      </c>
      <c r="G59" s="43"/>
      <c r="H59" s="209"/>
      <c r="I59" s="43"/>
      <c r="J59" s="86"/>
      <c r="K59" s="122"/>
      <c r="L59" s="217"/>
      <c r="M59" s="233"/>
      <c r="N59" s="234"/>
      <c r="O59" s="263"/>
      <c r="P59" s="215"/>
      <c r="Q59" s="217"/>
      <c r="R59" s="217"/>
      <c r="S59" s="235"/>
      <c r="T59" s="182" t="str">
        <f t="shared" si="2"/>
        <v/>
      </c>
      <c r="U59" s="46"/>
      <c r="V59" s="216"/>
      <c r="W59" s="216"/>
      <c r="X59" s="43"/>
      <c r="Y59" s="48"/>
      <c r="Z59" s="48"/>
      <c r="AA59" s="43"/>
      <c r="AB59" s="350"/>
      <c r="AC59" s="46"/>
      <c r="AD59" s="182" t="str">
        <f t="shared" si="1"/>
        <v/>
      </c>
      <c r="AE59" s="46"/>
    </row>
    <row r="60" spans="1:31" ht="36" customHeight="1" x14ac:dyDescent="0.3">
      <c r="A60" s="68"/>
      <c r="B60" s="68"/>
      <c r="C60" s="68"/>
      <c r="D60" s="48"/>
      <c r="E60" s="263"/>
      <c r="F60" s="232" t="str">
        <f t="shared" si="0"/>
        <v/>
      </c>
      <c r="G60" s="43"/>
      <c r="H60" s="209"/>
      <c r="I60" s="43"/>
      <c r="J60" s="86"/>
      <c r="K60" s="122"/>
      <c r="L60" s="217"/>
      <c r="M60" s="233"/>
      <c r="N60" s="234"/>
      <c r="O60" s="263"/>
      <c r="P60" s="215"/>
      <c r="Q60" s="217"/>
      <c r="R60" s="217"/>
      <c r="S60" s="235"/>
      <c r="T60" s="182" t="str">
        <f t="shared" si="2"/>
        <v/>
      </c>
      <c r="U60" s="46"/>
      <c r="V60" s="216"/>
      <c r="W60" s="216"/>
      <c r="X60" s="43"/>
      <c r="Y60" s="48"/>
      <c r="Z60" s="48"/>
      <c r="AA60" s="43"/>
      <c r="AB60" s="350"/>
      <c r="AC60" s="46"/>
      <c r="AD60" s="182" t="str">
        <f t="shared" si="1"/>
        <v/>
      </c>
      <c r="AE60" s="46"/>
    </row>
    <row r="61" spans="1:31" ht="36" customHeight="1" x14ac:dyDescent="0.3">
      <c r="A61" s="68"/>
      <c r="B61" s="68"/>
      <c r="C61" s="68"/>
      <c r="D61" s="48"/>
      <c r="E61" s="263"/>
      <c r="F61" s="232" t="str">
        <f t="shared" si="0"/>
        <v/>
      </c>
      <c r="G61" s="43"/>
      <c r="H61" s="209"/>
      <c r="I61" s="43"/>
      <c r="J61" s="86"/>
      <c r="K61" s="122"/>
      <c r="L61" s="217"/>
      <c r="M61" s="233"/>
      <c r="N61" s="234"/>
      <c r="O61" s="263"/>
      <c r="P61" s="215"/>
      <c r="Q61" s="217"/>
      <c r="R61" s="217"/>
      <c r="S61" s="235"/>
      <c r="T61" s="182" t="str">
        <f t="shared" si="2"/>
        <v/>
      </c>
      <c r="U61" s="46"/>
      <c r="V61" s="216"/>
      <c r="W61" s="216"/>
      <c r="X61" s="43"/>
      <c r="Y61" s="48"/>
      <c r="Z61" s="48"/>
      <c r="AA61" s="43"/>
      <c r="AB61" s="350"/>
      <c r="AC61" s="46"/>
      <c r="AD61" s="182" t="str">
        <f t="shared" si="1"/>
        <v/>
      </c>
      <c r="AE61" s="46"/>
    </row>
    <row r="62" spans="1:31" ht="36" customHeight="1" x14ac:dyDescent="0.3">
      <c r="A62" s="68"/>
      <c r="B62" s="68"/>
      <c r="C62" s="68"/>
      <c r="D62" s="48"/>
      <c r="E62" s="263"/>
      <c r="F62" s="232" t="str">
        <f t="shared" si="0"/>
        <v/>
      </c>
      <c r="G62" s="43"/>
      <c r="H62" s="209"/>
      <c r="I62" s="43"/>
      <c r="J62" s="86"/>
      <c r="K62" s="122"/>
      <c r="L62" s="217"/>
      <c r="M62" s="233"/>
      <c r="N62" s="234"/>
      <c r="O62" s="263"/>
      <c r="P62" s="215"/>
      <c r="Q62" s="217"/>
      <c r="R62" s="217"/>
      <c r="S62" s="235"/>
      <c r="T62" s="182" t="str">
        <f t="shared" si="2"/>
        <v/>
      </c>
      <c r="U62" s="46"/>
      <c r="V62" s="216"/>
      <c r="W62" s="216"/>
      <c r="X62" s="43"/>
      <c r="Y62" s="48"/>
      <c r="Z62" s="48"/>
      <c r="AA62" s="43"/>
      <c r="AB62" s="350"/>
      <c r="AC62" s="46"/>
      <c r="AD62" s="182" t="str">
        <f t="shared" si="1"/>
        <v/>
      </c>
      <c r="AE62" s="46"/>
    </row>
    <row r="63" spans="1:31" ht="36" customHeight="1" x14ac:dyDescent="0.3">
      <c r="A63" s="68"/>
      <c r="B63" s="68"/>
      <c r="C63" s="68"/>
      <c r="D63" s="48"/>
      <c r="E63" s="263"/>
      <c r="F63" s="232" t="str">
        <f t="shared" si="0"/>
        <v/>
      </c>
      <c r="G63" s="43"/>
      <c r="H63" s="209"/>
      <c r="I63" s="43"/>
      <c r="J63" s="86"/>
      <c r="K63" s="122"/>
      <c r="L63" s="217"/>
      <c r="M63" s="233"/>
      <c r="N63" s="234"/>
      <c r="O63" s="263"/>
      <c r="P63" s="215"/>
      <c r="Q63" s="217"/>
      <c r="R63" s="217"/>
      <c r="S63" s="235"/>
      <c r="T63" s="182" t="str">
        <f t="shared" si="2"/>
        <v/>
      </c>
      <c r="U63" s="46"/>
      <c r="V63" s="216"/>
      <c r="W63" s="216"/>
      <c r="X63" s="43"/>
      <c r="Y63" s="48"/>
      <c r="Z63" s="48"/>
      <c r="AA63" s="43"/>
      <c r="AB63" s="350"/>
      <c r="AC63" s="46"/>
      <c r="AD63" s="182" t="str">
        <f t="shared" si="1"/>
        <v/>
      </c>
      <c r="AE63" s="46"/>
    </row>
    <row r="64" spans="1:31" ht="36" customHeight="1" x14ac:dyDescent="0.3">
      <c r="A64" s="68"/>
      <c r="B64" s="68"/>
      <c r="C64" s="68"/>
      <c r="D64" s="48"/>
      <c r="E64" s="263"/>
      <c r="F64" s="232" t="str">
        <f t="shared" si="0"/>
        <v/>
      </c>
      <c r="G64" s="43"/>
      <c r="H64" s="209"/>
      <c r="I64" s="43"/>
      <c r="J64" s="86"/>
      <c r="K64" s="122"/>
      <c r="L64" s="217"/>
      <c r="M64" s="233"/>
      <c r="N64" s="234"/>
      <c r="O64" s="263"/>
      <c r="P64" s="215"/>
      <c r="Q64" s="217"/>
      <c r="R64" s="217"/>
      <c r="S64" s="235"/>
      <c r="T64" s="182" t="str">
        <f t="shared" si="2"/>
        <v/>
      </c>
      <c r="U64" s="46"/>
      <c r="V64" s="216"/>
      <c r="W64" s="216"/>
      <c r="X64" s="43"/>
      <c r="Y64" s="48"/>
      <c r="Z64" s="48"/>
      <c r="AA64" s="43"/>
      <c r="AB64" s="350"/>
      <c r="AC64" s="46"/>
      <c r="AD64" s="182" t="str">
        <f t="shared" si="1"/>
        <v/>
      </c>
      <c r="AE64" s="46"/>
    </row>
    <row r="65" spans="1:31" ht="36" customHeight="1" x14ac:dyDescent="0.3">
      <c r="A65" s="68"/>
      <c r="B65" s="68"/>
      <c r="C65" s="68"/>
      <c r="D65" s="48"/>
      <c r="E65" s="263"/>
      <c r="F65" s="232" t="str">
        <f t="shared" si="0"/>
        <v/>
      </c>
      <c r="G65" s="43"/>
      <c r="H65" s="209"/>
      <c r="I65" s="43"/>
      <c r="J65" s="86"/>
      <c r="K65" s="122"/>
      <c r="L65" s="217"/>
      <c r="M65" s="233"/>
      <c r="N65" s="234"/>
      <c r="O65" s="263"/>
      <c r="P65" s="215"/>
      <c r="Q65" s="217"/>
      <c r="R65" s="217"/>
      <c r="S65" s="235"/>
      <c r="T65" s="182" t="str">
        <f t="shared" si="2"/>
        <v/>
      </c>
      <c r="U65" s="46"/>
      <c r="V65" s="216"/>
      <c r="W65" s="216"/>
      <c r="X65" s="43"/>
      <c r="Y65" s="48"/>
      <c r="Z65" s="48"/>
      <c r="AA65" s="43"/>
      <c r="AB65" s="350"/>
      <c r="AC65" s="46"/>
      <c r="AD65" s="182" t="str">
        <f t="shared" si="1"/>
        <v/>
      </c>
      <c r="AE65" s="46"/>
    </row>
    <row r="66" spans="1:31" ht="36" customHeight="1" x14ac:dyDescent="0.3">
      <c r="A66" s="68"/>
      <c r="B66" s="68"/>
      <c r="C66" s="68"/>
      <c r="D66" s="48"/>
      <c r="E66" s="263"/>
      <c r="F66" s="232" t="str">
        <f t="shared" si="0"/>
        <v/>
      </c>
      <c r="G66" s="43"/>
      <c r="H66" s="209"/>
      <c r="I66" s="43"/>
      <c r="J66" s="86"/>
      <c r="K66" s="122"/>
      <c r="L66" s="217"/>
      <c r="M66" s="233"/>
      <c r="N66" s="234"/>
      <c r="O66" s="263"/>
      <c r="P66" s="215"/>
      <c r="Q66" s="217"/>
      <c r="R66" s="217"/>
      <c r="S66" s="235"/>
      <c r="T66" s="182" t="str">
        <f t="shared" si="2"/>
        <v/>
      </c>
      <c r="U66" s="46"/>
      <c r="V66" s="216"/>
      <c r="W66" s="216"/>
      <c r="X66" s="43"/>
      <c r="Y66" s="48"/>
      <c r="Z66" s="48"/>
      <c r="AA66" s="43"/>
      <c r="AB66" s="350"/>
      <c r="AC66" s="46"/>
      <c r="AD66" s="182" t="str">
        <f t="shared" si="1"/>
        <v/>
      </c>
      <c r="AE66" s="46"/>
    </row>
    <row r="67" spans="1:31" ht="36" customHeight="1" x14ac:dyDescent="0.3">
      <c r="A67" s="68"/>
      <c r="B67" s="68"/>
      <c r="C67" s="68"/>
      <c r="D67" s="48"/>
      <c r="E67" s="263"/>
      <c r="F67" s="232" t="str">
        <f t="shared" si="0"/>
        <v/>
      </c>
      <c r="G67" s="43"/>
      <c r="H67" s="209"/>
      <c r="I67" s="43"/>
      <c r="J67" s="86"/>
      <c r="K67" s="122"/>
      <c r="L67" s="217"/>
      <c r="M67" s="233"/>
      <c r="N67" s="234"/>
      <c r="O67" s="263"/>
      <c r="P67" s="215"/>
      <c r="Q67" s="217"/>
      <c r="R67" s="217"/>
      <c r="S67" s="235"/>
      <c r="T67" s="182" t="str">
        <f t="shared" si="2"/>
        <v/>
      </c>
      <c r="U67" s="46"/>
      <c r="V67" s="216"/>
      <c r="W67" s="216"/>
      <c r="X67" s="43"/>
      <c r="Y67" s="48"/>
      <c r="Z67" s="48"/>
      <c r="AA67" s="43"/>
      <c r="AB67" s="350"/>
      <c r="AC67" s="46"/>
      <c r="AD67" s="182" t="str">
        <f t="shared" si="1"/>
        <v/>
      </c>
      <c r="AE67" s="46"/>
    </row>
    <row r="68" spans="1:31" ht="36" customHeight="1" x14ac:dyDescent="0.3">
      <c r="A68" s="68"/>
      <c r="B68" s="68"/>
      <c r="C68" s="68"/>
      <c r="D68" s="48"/>
      <c r="E68" s="263"/>
      <c r="F68" s="232" t="str">
        <f t="shared" si="0"/>
        <v/>
      </c>
      <c r="G68" s="43"/>
      <c r="H68" s="209"/>
      <c r="I68" s="43"/>
      <c r="J68" s="86"/>
      <c r="K68" s="122"/>
      <c r="L68" s="217"/>
      <c r="M68" s="233"/>
      <c r="N68" s="234"/>
      <c r="O68" s="263"/>
      <c r="P68" s="215"/>
      <c r="Q68" s="217"/>
      <c r="R68" s="217"/>
      <c r="S68" s="235"/>
      <c r="T68" s="182" t="str">
        <f t="shared" si="2"/>
        <v/>
      </c>
      <c r="U68" s="46"/>
      <c r="V68" s="216"/>
      <c r="W68" s="216"/>
      <c r="X68" s="43"/>
      <c r="Y68" s="48"/>
      <c r="Z68" s="48"/>
      <c r="AA68" s="43"/>
      <c r="AB68" s="350"/>
      <c r="AC68" s="46"/>
      <c r="AD68" s="182" t="str">
        <f t="shared" si="1"/>
        <v/>
      </c>
      <c r="AE68" s="46"/>
    </row>
    <row r="69" spans="1:31" ht="36" customHeight="1" x14ac:dyDescent="0.3">
      <c r="A69" s="68"/>
      <c r="B69" s="68"/>
      <c r="C69" s="68"/>
      <c r="D69" s="48"/>
      <c r="E69" s="263"/>
      <c r="F69" s="232" t="str">
        <f t="shared" si="0"/>
        <v/>
      </c>
      <c r="G69" s="43"/>
      <c r="H69" s="209"/>
      <c r="I69" s="43"/>
      <c r="J69" s="86"/>
      <c r="K69" s="122"/>
      <c r="L69" s="217"/>
      <c r="M69" s="233"/>
      <c r="N69" s="234"/>
      <c r="O69" s="263"/>
      <c r="P69" s="215"/>
      <c r="Q69" s="217"/>
      <c r="R69" s="217"/>
      <c r="S69" s="235"/>
      <c r="T69" s="182" t="str">
        <f t="shared" si="2"/>
        <v/>
      </c>
      <c r="U69" s="46"/>
      <c r="V69" s="216"/>
      <c r="W69" s="216"/>
      <c r="X69" s="43"/>
      <c r="Y69" s="48"/>
      <c r="Z69" s="48"/>
      <c r="AA69" s="43"/>
      <c r="AB69" s="350"/>
      <c r="AC69" s="46"/>
      <c r="AD69" s="182" t="str">
        <f t="shared" si="1"/>
        <v/>
      </c>
      <c r="AE69" s="46"/>
    </row>
    <row r="70" spans="1:31" ht="36" customHeight="1" x14ac:dyDescent="0.3">
      <c r="A70" s="68"/>
      <c r="B70" s="68"/>
      <c r="C70" s="68"/>
      <c r="D70" s="48"/>
      <c r="E70" s="263"/>
      <c r="F70" s="232" t="str">
        <f t="shared" si="0"/>
        <v/>
      </c>
      <c r="G70" s="43"/>
      <c r="H70" s="209"/>
      <c r="I70" s="43"/>
      <c r="J70" s="86"/>
      <c r="K70" s="122"/>
      <c r="L70" s="217"/>
      <c r="M70" s="233"/>
      <c r="N70" s="234"/>
      <c r="O70" s="263"/>
      <c r="P70" s="215"/>
      <c r="Q70" s="217"/>
      <c r="R70" s="217"/>
      <c r="S70" s="235"/>
      <c r="T70" s="182" t="str">
        <f t="shared" si="2"/>
        <v/>
      </c>
      <c r="U70" s="46"/>
      <c r="V70" s="216"/>
      <c r="W70" s="216"/>
      <c r="X70" s="43"/>
      <c r="Y70" s="48"/>
      <c r="Z70" s="48"/>
      <c r="AA70" s="43"/>
      <c r="AB70" s="350"/>
      <c r="AC70" s="46"/>
      <c r="AD70" s="182" t="str">
        <f t="shared" si="1"/>
        <v/>
      </c>
      <c r="AE70" s="46"/>
    </row>
    <row r="71" spans="1:31" ht="36" customHeight="1" x14ac:dyDescent="0.3">
      <c r="A71" s="68"/>
      <c r="B71" s="68"/>
      <c r="C71" s="68"/>
      <c r="D71" s="48"/>
      <c r="E71" s="263"/>
      <c r="F71" s="232" t="str">
        <f t="shared" si="0"/>
        <v/>
      </c>
      <c r="G71" s="43"/>
      <c r="H71" s="209"/>
      <c r="I71" s="43"/>
      <c r="J71" s="86"/>
      <c r="K71" s="122"/>
      <c r="L71" s="217"/>
      <c r="M71" s="233"/>
      <c r="N71" s="234"/>
      <c r="O71" s="263"/>
      <c r="P71" s="215"/>
      <c r="Q71" s="217"/>
      <c r="R71" s="217"/>
      <c r="S71" s="235"/>
      <c r="T71" s="182" t="str">
        <f t="shared" si="2"/>
        <v/>
      </c>
      <c r="U71" s="46"/>
      <c r="V71" s="216"/>
      <c r="W71" s="216"/>
      <c r="X71" s="43"/>
      <c r="Y71" s="48"/>
      <c r="Z71" s="48"/>
      <c r="AA71" s="43"/>
      <c r="AB71" s="350"/>
      <c r="AC71" s="46"/>
      <c r="AD71" s="182" t="str">
        <f t="shared" si="1"/>
        <v/>
      </c>
      <c r="AE71" s="46"/>
    </row>
    <row r="72" spans="1:31" ht="36" customHeight="1" x14ac:dyDescent="0.3">
      <c r="A72" s="68"/>
      <c r="B72" s="68"/>
      <c r="C72" s="68"/>
      <c r="D72" s="48"/>
      <c r="E72" s="263"/>
      <c r="F72" s="232" t="str">
        <f t="shared" si="0"/>
        <v/>
      </c>
      <c r="G72" s="43"/>
      <c r="H72" s="209"/>
      <c r="I72" s="43"/>
      <c r="J72" s="86"/>
      <c r="K72" s="122"/>
      <c r="L72" s="217"/>
      <c r="M72" s="233"/>
      <c r="N72" s="234"/>
      <c r="O72" s="263"/>
      <c r="P72" s="215"/>
      <c r="Q72" s="217"/>
      <c r="R72" s="217"/>
      <c r="S72" s="235"/>
      <c r="T72" s="182" t="str">
        <f t="shared" si="2"/>
        <v/>
      </c>
      <c r="U72" s="46"/>
      <c r="V72" s="216"/>
      <c r="W72" s="216"/>
      <c r="X72" s="43"/>
      <c r="Y72" s="48"/>
      <c r="Z72" s="48"/>
      <c r="AA72" s="43"/>
      <c r="AB72" s="350"/>
      <c r="AC72" s="46"/>
      <c r="AD72" s="182" t="str">
        <f t="shared" si="1"/>
        <v/>
      </c>
      <c r="AE72" s="46"/>
    </row>
    <row r="73" spans="1:31" ht="36" customHeight="1" x14ac:dyDescent="0.3">
      <c r="A73" s="68"/>
      <c r="B73" s="68"/>
      <c r="C73" s="68"/>
      <c r="D73" s="48"/>
      <c r="E73" s="263"/>
      <c r="F73" s="232" t="str">
        <f t="shared" si="0"/>
        <v/>
      </c>
      <c r="G73" s="43"/>
      <c r="H73" s="209"/>
      <c r="I73" s="43"/>
      <c r="J73" s="86"/>
      <c r="K73" s="122"/>
      <c r="L73" s="217"/>
      <c r="M73" s="233"/>
      <c r="N73" s="234"/>
      <c r="O73" s="263"/>
      <c r="P73" s="215"/>
      <c r="Q73" s="217"/>
      <c r="R73" s="217"/>
      <c r="S73" s="235"/>
      <c r="T73" s="182" t="str">
        <f t="shared" si="2"/>
        <v/>
      </c>
      <c r="U73" s="46"/>
      <c r="V73" s="216"/>
      <c r="W73" s="216"/>
      <c r="X73" s="43"/>
      <c r="Y73" s="48"/>
      <c r="Z73" s="48"/>
      <c r="AA73" s="43"/>
      <c r="AB73" s="350"/>
      <c r="AC73" s="46"/>
      <c r="AD73" s="182" t="str">
        <f t="shared" si="1"/>
        <v/>
      </c>
      <c r="AE73" s="46"/>
    </row>
    <row r="74" spans="1:31" ht="36" customHeight="1" x14ac:dyDescent="0.3">
      <c r="A74" s="68"/>
      <c r="B74" s="68"/>
      <c r="C74" s="68"/>
      <c r="D74" s="48"/>
      <c r="E74" s="263"/>
      <c r="F74" s="232" t="str">
        <f t="shared" si="0"/>
        <v/>
      </c>
      <c r="G74" s="43"/>
      <c r="H74" s="209"/>
      <c r="I74" s="43"/>
      <c r="J74" s="86"/>
      <c r="K74" s="122"/>
      <c r="L74" s="217"/>
      <c r="M74" s="233"/>
      <c r="N74" s="234"/>
      <c r="O74" s="263"/>
      <c r="P74" s="215"/>
      <c r="Q74" s="217"/>
      <c r="R74" s="217"/>
      <c r="S74" s="235"/>
      <c r="T74" s="182" t="str">
        <f t="shared" si="2"/>
        <v/>
      </c>
      <c r="U74" s="46"/>
      <c r="V74" s="216"/>
      <c r="W74" s="216"/>
      <c r="X74" s="43"/>
      <c r="Y74" s="48"/>
      <c r="Z74" s="48"/>
      <c r="AA74" s="43"/>
      <c r="AB74" s="350"/>
      <c r="AC74" s="46"/>
      <c r="AD74" s="182" t="str">
        <f t="shared" si="1"/>
        <v/>
      </c>
      <c r="AE74" s="46"/>
    </row>
    <row r="75" spans="1:31" ht="36" customHeight="1" x14ac:dyDescent="0.3">
      <c r="A75" s="68"/>
      <c r="B75" s="68"/>
      <c r="C75" s="68"/>
      <c r="D75" s="48"/>
      <c r="E75" s="263"/>
      <c r="F75" s="232" t="str">
        <f t="shared" si="0"/>
        <v/>
      </c>
      <c r="G75" s="43"/>
      <c r="H75" s="209"/>
      <c r="I75" s="43"/>
      <c r="J75" s="86"/>
      <c r="K75" s="122"/>
      <c r="L75" s="217"/>
      <c r="M75" s="233"/>
      <c r="N75" s="234"/>
      <c r="O75" s="263"/>
      <c r="P75" s="215"/>
      <c r="Q75" s="217"/>
      <c r="R75" s="217"/>
      <c r="S75" s="235"/>
      <c r="T75" s="182" t="str">
        <f t="shared" si="2"/>
        <v/>
      </c>
      <c r="U75" s="46"/>
      <c r="V75" s="216"/>
      <c r="W75" s="216"/>
      <c r="X75" s="43"/>
      <c r="Y75" s="48"/>
      <c r="Z75" s="48"/>
      <c r="AA75" s="43"/>
      <c r="AB75" s="350"/>
      <c r="AC75" s="46"/>
      <c r="AD75" s="182" t="str">
        <f t="shared" ref="AD75:AD138" si="3">IF(AC75="YES",(J75-AB75)/365,"")</f>
        <v/>
      </c>
      <c r="AE75" s="46"/>
    </row>
    <row r="76" spans="1:31" ht="36" customHeight="1" x14ac:dyDescent="0.3">
      <c r="A76" s="68"/>
      <c r="B76" s="68"/>
      <c r="C76" s="68"/>
      <c r="D76" s="48"/>
      <c r="E76" s="263"/>
      <c r="F76" s="232" t="str">
        <f t="shared" si="0"/>
        <v/>
      </c>
      <c r="G76" s="43"/>
      <c r="H76" s="209"/>
      <c r="I76" s="43"/>
      <c r="J76" s="86"/>
      <c r="K76" s="122"/>
      <c r="L76" s="217"/>
      <c r="M76" s="233"/>
      <c r="N76" s="234"/>
      <c r="O76" s="263"/>
      <c r="P76" s="215"/>
      <c r="Q76" s="217"/>
      <c r="R76" s="217"/>
      <c r="S76" s="235"/>
      <c r="T76" s="182" t="str">
        <f t="shared" ref="T76:T139" si="4">IF(ISBLANK(P76),"",DATEDIF(J76,P76,"d")/365)</f>
        <v/>
      </c>
      <c r="U76" s="46"/>
      <c r="V76" s="216"/>
      <c r="W76" s="216"/>
      <c r="X76" s="43"/>
      <c r="Y76" s="48"/>
      <c r="Z76" s="48"/>
      <c r="AA76" s="43"/>
      <c r="AB76" s="350"/>
      <c r="AC76" s="46"/>
      <c r="AD76" s="182" t="str">
        <f t="shared" si="3"/>
        <v/>
      </c>
      <c r="AE76" s="46"/>
    </row>
    <row r="77" spans="1:31" ht="36" customHeight="1" x14ac:dyDescent="0.3">
      <c r="A77" s="68"/>
      <c r="B77" s="68"/>
      <c r="C77" s="68"/>
      <c r="D77" s="48"/>
      <c r="E77" s="263"/>
      <c r="F77" s="232" t="str">
        <f t="shared" si="0"/>
        <v/>
      </c>
      <c r="G77" s="43"/>
      <c r="H77" s="209"/>
      <c r="I77" s="43"/>
      <c r="J77" s="86"/>
      <c r="K77" s="122"/>
      <c r="L77" s="217"/>
      <c r="M77" s="233"/>
      <c r="N77" s="234"/>
      <c r="O77" s="263"/>
      <c r="P77" s="215"/>
      <c r="Q77" s="217"/>
      <c r="R77" s="217"/>
      <c r="S77" s="235"/>
      <c r="T77" s="182" t="str">
        <f t="shared" si="4"/>
        <v/>
      </c>
      <c r="U77" s="46"/>
      <c r="V77" s="216"/>
      <c r="W77" s="216"/>
      <c r="X77" s="43"/>
      <c r="Y77" s="48"/>
      <c r="Z77" s="48"/>
      <c r="AA77" s="43"/>
      <c r="AB77" s="350"/>
      <c r="AC77" s="46"/>
      <c r="AD77" s="182" t="str">
        <f t="shared" si="3"/>
        <v/>
      </c>
      <c r="AE77" s="46"/>
    </row>
    <row r="78" spans="1:31" ht="36" customHeight="1" x14ac:dyDescent="0.3">
      <c r="A78" s="68"/>
      <c r="B78" s="68"/>
      <c r="C78" s="68"/>
      <c r="D78" s="48"/>
      <c r="E78" s="263"/>
      <c r="F78" s="232" t="str">
        <f t="shared" si="0"/>
        <v/>
      </c>
      <c r="G78" s="43"/>
      <c r="H78" s="209"/>
      <c r="I78" s="43"/>
      <c r="J78" s="86"/>
      <c r="K78" s="122"/>
      <c r="L78" s="217"/>
      <c r="M78" s="233"/>
      <c r="N78" s="234"/>
      <c r="O78" s="263"/>
      <c r="P78" s="215"/>
      <c r="Q78" s="217"/>
      <c r="R78" s="217"/>
      <c r="S78" s="235"/>
      <c r="T78" s="182" t="str">
        <f t="shared" si="4"/>
        <v/>
      </c>
      <c r="U78" s="46"/>
      <c r="V78" s="216"/>
      <c r="W78" s="216"/>
      <c r="X78" s="43"/>
      <c r="Y78" s="48"/>
      <c r="Z78" s="48"/>
      <c r="AA78" s="43"/>
      <c r="AB78" s="350"/>
      <c r="AC78" s="46"/>
      <c r="AD78" s="182" t="str">
        <f t="shared" si="3"/>
        <v/>
      </c>
      <c r="AE78" s="46"/>
    </row>
    <row r="79" spans="1:31" ht="36" customHeight="1" x14ac:dyDescent="0.3">
      <c r="A79" s="68"/>
      <c r="B79" s="68"/>
      <c r="C79" s="68"/>
      <c r="D79" s="48"/>
      <c r="E79" s="263"/>
      <c r="F79" s="232" t="str">
        <f t="shared" si="0"/>
        <v/>
      </c>
      <c r="G79" s="43"/>
      <c r="H79" s="209"/>
      <c r="I79" s="43"/>
      <c r="J79" s="86"/>
      <c r="K79" s="122"/>
      <c r="L79" s="217"/>
      <c r="M79" s="233"/>
      <c r="N79" s="234"/>
      <c r="O79" s="263"/>
      <c r="P79" s="215"/>
      <c r="Q79" s="217"/>
      <c r="R79" s="217"/>
      <c r="S79" s="235"/>
      <c r="T79" s="182" t="str">
        <f t="shared" si="4"/>
        <v/>
      </c>
      <c r="U79" s="46"/>
      <c r="V79" s="216"/>
      <c r="W79" s="216"/>
      <c r="X79" s="43"/>
      <c r="Y79" s="48"/>
      <c r="Z79" s="48"/>
      <c r="AA79" s="43"/>
      <c r="AB79" s="350"/>
      <c r="AC79" s="46"/>
      <c r="AD79" s="182" t="str">
        <f t="shared" si="3"/>
        <v/>
      </c>
      <c r="AE79" s="46"/>
    </row>
    <row r="80" spans="1:31" ht="36" customHeight="1" x14ac:dyDescent="0.3">
      <c r="A80" s="68"/>
      <c r="B80" s="68"/>
      <c r="C80" s="68"/>
      <c r="D80" s="48"/>
      <c r="E80" s="263"/>
      <c r="F80" s="232" t="str">
        <f t="shared" si="0"/>
        <v/>
      </c>
      <c r="G80" s="43"/>
      <c r="H80" s="209"/>
      <c r="I80" s="43"/>
      <c r="J80" s="86"/>
      <c r="K80" s="122"/>
      <c r="L80" s="217"/>
      <c r="M80" s="233"/>
      <c r="N80" s="234"/>
      <c r="O80" s="263"/>
      <c r="P80" s="215"/>
      <c r="Q80" s="217"/>
      <c r="R80" s="217"/>
      <c r="S80" s="235"/>
      <c r="T80" s="182" t="str">
        <f t="shared" si="4"/>
        <v/>
      </c>
      <c r="U80" s="46"/>
      <c r="V80" s="216"/>
      <c r="W80" s="216"/>
      <c r="X80" s="43"/>
      <c r="Y80" s="48"/>
      <c r="Z80" s="48"/>
      <c r="AA80" s="43"/>
      <c r="AB80" s="350"/>
      <c r="AC80" s="46"/>
      <c r="AD80" s="182" t="str">
        <f t="shared" si="3"/>
        <v/>
      </c>
      <c r="AE80" s="46"/>
    </row>
    <row r="81" spans="1:31" ht="36" customHeight="1" x14ac:dyDescent="0.3">
      <c r="A81" s="68"/>
      <c r="B81" s="68"/>
      <c r="C81" s="68"/>
      <c r="D81" s="48"/>
      <c r="E81" s="263"/>
      <c r="F81" s="232" t="str">
        <f t="shared" si="0"/>
        <v/>
      </c>
      <c r="G81" s="43"/>
      <c r="H81" s="209"/>
      <c r="I81" s="43"/>
      <c r="J81" s="86"/>
      <c r="K81" s="122"/>
      <c r="L81" s="217"/>
      <c r="M81" s="233"/>
      <c r="N81" s="234"/>
      <c r="O81" s="263"/>
      <c r="P81" s="215"/>
      <c r="Q81" s="217"/>
      <c r="R81" s="217"/>
      <c r="S81" s="235"/>
      <c r="T81" s="182" t="str">
        <f t="shared" si="4"/>
        <v/>
      </c>
      <c r="U81" s="46"/>
      <c r="V81" s="216"/>
      <c r="W81" s="216"/>
      <c r="X81" s="43"/>
      <c r="Y81" s="48"/>
      <c r="Z81" s="48"/>
      <c r="AA81" s="43"/>
      <c r="AB81" s="350"/>
      <c r="AC81" s="46"/>
      <c r="AD81" s="182" t="str">
        <f t="shared" si="3"/>
        <v/>
      </c>
      <c r="AE81" s="46"/>
    </row>
    <row r="82" spans="1:31" ht="36" customHeight="1" x14ac:dyDescent="0.3">
      <c r="A82" s="68"/>
      <c r="B82" s="68"/>
      <c r="C82" s="68"/>
      <c r="D82" s="48"/>
      <c r="E82" s="263"/>
      <c r="F82" s="232" t="str">
        <f t="shared" si="0"/>
        <v/>
      </c>
      <c r="G82" s="43"/>
      <c r="H82" s="209"/>
      <c r="I82" s="43"/>
      <c r="J82" s="86"/>
      <c r="K82" s="122"/>
      <c r="L82" s="217"/>
      <c r="M82" s="233"/>
      <c r="N82" s="234"/>
      <c r="O82" s="263"/>
      <c r="P82" s="215"/>
      <c r="Q82" s="217"/>
      <c r="R82" s="217"/>
      <c r="S82" s="235"/>
      <c r="T82" s="182" t="str">
        <f t="shared" si="4"/>
        <v/>
      </c>
      <c r="U82" s="46"/>
      <c r="V82" s="216"/>
      <c r="W82" s="216"/>
      <c r="X82" s="43"/>
      <c r="Y82" s="48"/>
      <c r="Z82" s="48"/>
      <c r="AA82" s="43"/>
      <c r="AB82" s="350"/>
      <c r="AC82" s="46"/>
      <c r="AD82" s="182" t="str">
        <f t="shared" si="3"/>
        <v/>
      </c>
      <c r="AE82" s="46"/>
    </row>
    <row r="83" spans="1:31" ht="36" customHeight="1" x14ac:dyDescent="0.3">
      <c r="A83" s="68"/>
      <c r="B83" s="68"/>
      <c r="C83" s="68"/>
      <c r="D83" s="48"/>
      <c r="E83" s="263"/>
      <c r="F83" s="232" t="str">
        <f t="shared" si="0"/>
        <v/>
      </c>
      <c r="G83" s="43"/>
      <c r="H83" s="209"/>
      <c r="I83" s="43"/>
      <c r="J83" s="86"/>
      <c r="K83" s="122"/>
      <c r="L83" s="217"/>
      <c r="M83" s="233"/>
      <c r="N83" s="234"/>
      <c r="O83" s="263"/>
      <c r="P83" s="215"/>
      <c r="Q83" s="217"/>
      <c r="R83" s="217"/>
      <c r="S83" s="235"/>
      <c r="T83" s="182" t="str">
        <f t="shared" si="4"/>
        <v/>
      </c>
      <c r="U83" s="46"/>
      <c r="V83" s="216"/>
      <c r="W83" s="216"/>
      <c r="X83" s="43"/>
      <c r="Y83" s="48"/>
      <c r="Z83" s="48"/>
      <c r="AA83" s="43"/>
      <c r="AB83" s="350"/>
      <c r="AC83" s="46"/>
      <c r="AD83" s="182" t="str">
        <f t="shared" si="3"/>
        <v/>
      </c>
      <c r="AE83" s="46"/>
    </row>
    <row r="84" spans="1:31" ht="36" customHeight="1" x14ac:dyDescent="0.3">
      <c r="A84" s="68"/>
      <c r="B84" s="68"/>
      <c r="C84" s="68"/>
      <c r="D84" s="48"/>
      <c r="E84" s="263"/>
      <c r="F84" s="232" t="str">
        <f t="shared" si="0"/>
        <v/>
      </c>
      <c r="G84" s="43"/>
      <c r="H84" s="209"/>
      <c r="I84" s="43"/>
      <c r="J84" s="86"/>
      <c r="K84" s="122"/>
      <c r="L84" s="217"/>
      <c r="M84" s="233"/>
      <c r="N84" s="234"/>
      <c r="O84" s="263"/>
      <c r="P84" s="215"/>
      <c r="Q84" s="217"/>
      <c r="R84" s="217"/>
      <c r="S84" s="235"/>
      <c r="T84" s="182" t="str">
        <f t="shared" si="4"/>
        <v/>
      </c>
      <c r="U84" s="46"/>
      <c r="V84" s="216"/>
      <c r="W84" s="216"/>
      <c r="X84" s="43"/>
      <c r="Y84" s="48"/>
      <c r="Z84" s="48"/>
      <c r="AA84" s="43"/>
      <c r="AB84" s="350"/>
      <c r="AC84" s="46"/>
      <c r="AD84" s="182" t="str">
        <f t="shared" si="3"/>
        <v/>
      </c>
      <c r="AE84" s="46"/>
    </row>
    <row r="85" spans="1:31" ht="36" customHeight="1" x14ac:dyDescent="0.3">
      <c r="A85" s="68"/>
      <c r="B85" s="68"/>
      <c r="C85" s="68"/>
      <c r="D85" s="48"/>
      <c r="E85" s="263"/>
      <c r="F85" s="232" t="str">
        <f t="shared" si="0"/>
        <v/>
      </c>
      <c r="G85" s="43"/>
      <c r="H85" s="209"/>
      <c r="I85" s="43"/>
      <c r="J85" s="86"/>
      <c r="K85" s="122"/>
      <c r="L85" s="217"/>
      <c r="M85" s="233"/>
      <c r="N85" s="234"/>
      <c r="O85" s="263"/>
      <c r="P85" s="215"/>
      <c r="Q85" s="217"/>
      <c r="R85" s="217"/>
      <c r="S85" s="235"/>
      <c r="T85" s="182" t="str">
        <f t="shared" si="4"/>
        <v/>
      </c>
      <c r="U85" s="46"/>
      <c r="V85" s="216"/>
      <c r="W85" s="216"/>
      <c r="X85" s="43"/>
      <c r="Y85" s="48"/>
      <c r="Z85" s="48"/>
      <c r="AA85" s="43"/>
      <c r="AB85" s="350"/>
      <c r="AC85" s="46"/>
      <c r="AD85" s="182" t="str">
        <f t="shared" si="3"/>
        <v/>
      </c>
      <c r="AE85" s="46"/>
    </row>
    <row r="86" spans="1:31" ht="36" customHeight="1" x14ac:dyDescent="0.3">
      <c r="A86" s="68"/>
      <c r="B86" s="68"/>
      <c r="C86" s="68"/>
      <c r="D86" s="48"/>
      <c r="E86" s="263"/>
      <c r="F86" s="232" t="str">
        <f t="shared" si="0"/>
        <v/>
      </c>
      <c r="G86" s="43"/>
      <c r="H86" s="209"/>
      <c r="I86" s="43"/>
      <c r="J86" s="86"/>
      <c r="K86" s="122"/>
      <c r="L86" s="217"/>
      <c r="M86" s="233"/>
      <c r="N86" s="234"/>
      <c r="O86" s="263"/>
      <c r="P86" s="215"/>
      <c r="Q86" s="217"/>
      <c r="R86" s="217"/>
      <c r="S86" s="235"/>
      <c r="T86" s="182" t="str">
        <f t="shared" si="4"/>
        <v/>
      </c>
      <c r="U86" s="46"/>
      <c r="V86" s="216"/>
      <c r="W86" s="216"/>
      <c r="X86" s="43"/>
      <c r="Y86" s="48"/>
      <c r="Z86" s="48"/>
      <c r="AA86" s="43"/>
      <c r="AB86" s="350"/>
      <c r="AC86" s="46"/>
      <c r="AD86" s="182" t="str">
        <f t="shared" si="3"/>
        <v/>
      </c>
      <c r="AE86" s="46"/>
    </row>
    <row r="87" spans="1:31" ht="36" customHeight="1" x14ac:dyDescent="0.3">
      <c r="A87" s="68"/>
      <c r="B87" s="68"/>
      <c r="C87" s="68"/>
      <c r="D87" s="48"/>
      <c r="E87" s="263"/>
      <c r="F87" s="232" t="str">
        <f t="shared" si="0"/>
        <v/>
      </c>
      <c r="G87" s="43"/>
      <c r="H87" s="209"/>
      <c r="I87" s="43"/>
      <c r="J87" s="86"/>
      <c r="K87" s="122"/>
      <c r="L87" s="217"/>
      <c r="M87" s="233"/>
      <c r="N87" s="234"/>
      <c r="O87" s="263"/>
      <c r="P87" s="215"/>
      <c r="Q87" s="217"/>
      <c r="R87" s="217"/>
      <c r="S87" s="235"/>
      <c r="T87" s="182" t="str">
        <f t="shared" si="4"/>
        <v/>
      </c>
      <c r="U87" s="46"/>
      <c r="V87" s="216"/>
      <c r="W87" s="216"/>
      <c r="X87" s="43"/>
      <c r="Y87" s="48"/>
      <c r="Z87" s="48"/>
      <c r="AA87" s="43"/>
      <c r="AB87" s="350"/>
      <c r="AC87" s="46"/>
      <c r="AD87" s="182" t="str">
        <f t="shared" si="3"/>
        <v/>
      </c>
      <c r="AE87" s="46"/>
    </row>
    <row r="88" spans="1:31" ht="36" customHeight="1" x14ac:dyDescent="0.3">
      <c r="A88" s="68"/>
      <c r="B88" s="68"/>
      <c r="C88" s="68"/>
      <c r="D88" s="48"/>
      <c r="E88" s="263"/>
      <c r="F88" s="232" t="str">
        <f t="shared" si="0"/>
        <v/>
      </c>
      <c r="G88" s="43"/>
      <c r="H88" s="209"/>
      <c r="I88" s="43"/>
      <c r="J88" s="86"/>
      <c r="K88" s="122"/>
      <c r="L88" s="217"/>
      <c r="M88" s="233"/>
      <c r="N88" s="234"/>
      <c r="O88" s="263"/>
      <c r="P88" s="215"/>
      <c r="Q88" s="217"/>
      <c r="R88" s="217"/>
      <c r="S88" s="235"/>
      <c r="T88" s="182" t="str">
        <f t="shared" si="4"/>
        <v/>
      </c>
      <c r="U88" s="46"/>
      <c r="V88" s="216"/>
      <c r="W88" s="216"/>
      <c r="X88" s="43"/>
      <c r="Y88" s="48"/>
      <c r="Z88" s="48"/>
      <c r="AA88" s="43"/>
      <c r="AB88" s="350"/>
      <c r="AC88" s="46"/>
      <c r="AD88" s="182" t="str">
        <f t="shared" si="3"/>
        <v/>
      </c>
      <c r="AE88" s="46"/>
    </row>
    <row r="89" spans="1:31" ht="36" customHeight="1" x14ac:dyDescent="0.3">
      <c r="A89" s="68"/>
      <c r="B89" s="68"/>
      <c r="C89" s="68"/>
      <c r="D89" s="48"/>
      <c r="E89" s="263"/>
      <c r="F89" s="232" t="str">
        <f t="shared" si="0"/>
        <v/>
      </c>
      <c r="G89" s="43"/>
      <c r="H89" s="209"/>
      <c r="I89" s="43"/>
      <c r="J89" s="86"/>
      <c r="K89" s="122"/>
      <c r="L89" s="217"/>
      <c r="M89" s="233"/>
      <c r="N89" s="234"/>
      <c r="O89" s="263"/>
      <c r="P89" s="215"/>
      <c r="Q89" s="217"/>
      <c r="R89" s="217"/>
      <c r="S89" s="235"/>
      <c r="T89" s="182" t="str">
        <f t="shared" si="4"/>
        <v/>
      </c>
      <c r="U89" s="46"/>
      <c r="V89" s="216"/>
      <c r="W89" s="216"/>
      <c r="X89" s="43"/>
      <c r="Y89" s="48"/>
      <c r="Z89" s="48"/>
      <c r="AA89" s="43"/>
      <c r="AB89" s="350"/>
      <c r="AC89" s="46"/>
      <c r="AD89" s="182" t="str">
        <f t="shared" si="3"/>
        <v/>
      </c>
      <c r="AE89" s="46"/>
    </row>
    <row r="90" spans="1:31" ht="36" customHeight="1" x14ac:dyDescent="0.3">
      <c r="A90" s="68"/>
      <c r="B90" s="68"/>
      <c r="C90" s="68"/>
      <c r="D90" s="48"/>
      <c r="E90" s="263"/>
      <c r="F90" s="232" t="str">
        <f t="shared" si="0"/>
        <v/>
      </c>
      <c r="G90" s="43"/>
      <c r="H90" s="209"/>
      <c r="I90" s="43"/>
      <c r="J90" s="86"/>
      <c r="K90" s="122"/>
      <c r="L90" s="217"/>
      <c r="M90" s="233"/>
      <c r="N90" s="234"/>
      <c r="O90" s="263"/>
      <c r="P90" s="215"/>
      <c r="Q90" s="217"/>
      <c r="R90" s="217"/>
      <c r="S90" s="235"/>
      <c r="T90" s="182" t="str">
        <f t="shared" si="4"/>
        <v/>
      </c>
      <c r="U90" s="46"/>
      <c r="V90" s="216"/>
      <c r="W90" s="216"/>
      <c r="X90" s="43"/>
      <c r="Y90" s="48"/>
      <c r="Z90" s="48"/>
      <c r="AA90" s="43"/>
      <c r="AB90" s="350"/>
      <c r="AC90" s="46"/>
      <c r="AD90" s="182" t="str">
        <f t="shared" si="3"/>
        <v/>
      </c>
      <c r="AE90" s="46"/>
    </row>
    <row r="91" spans="1:31" ht="36" customHeight="1" x14ac:dyDescent="0.3">
      <c r="A91" s="68"/>
      <c r="B91" s="68"/>
      <c r="C91" s="68"/>
      <c r="D91" s="48"/>
      <c r="E91" s="263"/>
      <c r="F91" s="232" t="str">
        <f t="shared" si="0"/>
        <v/>
      </c>
      <c r="G91" s="43"/>
      <c r="H91" s="209"/>
      <c r="I91" s="43"/>
      <c r="J91" s="86"/>
      <c r="K91" s="122"/>
      <c r="L91" s="217"/>
      <c r="M91" s="233"/>
      <c r="N91" s="234"/>
      <c r="O91" s="263"/>
      <c r="P91" s="215"/>
      <c r="Q91" s="217"/>
      <c r="R91" s="217"/>
      <c r="S91" s="235"/>
      <c r="T91" s="182" t="str">
        <f t="shared" si="4"/>
        <v/>
      </c>
      <c r="U91" s="46"/>
      <c r="V91" s="216"/>
      <c r="W91" s="216"/>
      <c r="X91" s="43"/>
      <c r="Y91" s="48"/>
      <c r="Z91" s="48"/>
      <c r="AA91" s="43"/>
      <c r="AB91" s="350"/>
      <c r="AC91" s="46"/>
      <c r="AD91" s="182" t="str">
        <f t="shared" si="3"/>
        <v/>
      </c>
      <c r="AE91" s="46"/>
    </row>
    <row r="92" spans="1:31" ht="36" customHeight="1" x14ac:dyDescent="0.3">
      <c r="A92" s="68"/>
      <c r="B92" s="68"/>
      <c r="C92" s="68"/>
      <c r="D92" s="48"/>
      <c r="E92" s="263"/>
      <c r="F92" s="232" t="str">
        <f t="shared" si="0"/>
        <v/>
      </c>
      <c r="G92" s="43"/>
      <c r="H92" s="209"/>
      <c r="I92" s="43"/>
      <c r="J92" s="86"/>
      <c r="K92" s="122"/>
      <c r="L92" s="217"/>
      <c r="M92" s="233"/>
      <c r="N92" s="234"/>
      <c r="O92" s="263"/>
      <c r="P92" s="215"/>
      <c r="Q92" s="217"/>
      <c r="R92" s="217"/>
      <c r="S92" s="235"/>
      <c r="T92" s="182" t="str">
        <f t="shared" si="4"/>
        <v/>
      </c>
      <c r="U92" s="46"/>
      <c r="V92" s="216"/>
      <c r="W92" s="216"/>
      <c r="X92" s="43"/>
      <c r="Y92" s="48"/>
      <c r="Z92" s="48"/>
      <c r="AA92" s="43"/>
      <c r="AB92" s="350"/>
      <c r="AC92" s="46"/>
      <c r="AD92" s="182" t="str">
        <f t="shared" si="3"/>
        <v/>
      </c>
      <c r="AE92" s="46"/>
    </row>
    <row r="93" spans="1:31" ht="36" customHeight="1" x14ac:dyDescent="0.3">
      <c r="A93" s="68"/>
      <c r="B93" s="68"/>
      <c r="C93" s="68"/>
      <c r="D93" s="48"/>
      <c r="E93" s="263"/>
      <c r="F93" s="232" t="str">
        <f t="shared" si="0"/>
        <v/>
      </c>
      <c r="G93" s="43"/>
      <c r="H93" s="209"/>
      <c r="I93" s="43"/>
      <c r="J93" s="86"/>
      <c r="K93" s="122"/>
      <c r="L93" s="217"/>
      <c r="M93" s="233"/>
      <c r="N93" s="234"/>
      <c r="O93" s="263"/>
      <c r="P93" s="215"/>
      <c r="Q93" s="217"/>
      <c r="R93" s="217"/>
      <c r="S93" s="235"/>
      <c r="T93" s="182" t="str">
        <f t="shared" si="4"/>
        <v/>
      </c>
      <c r="U93" s="46"/>
      <c r="V93" s="216"/>
      <c r="W93" s="216"/>
      <c r="X93" s="43"/>
      <c r="Y93" s="48"/>
      <c r="Z93" s="48"/>
      <c r="AA93" s="43"/>
      <c r="AB93" s="350"/>
      <c r="AC93" s="46"/>
      <c r="AD93" s="182" t="str">
        <f t="shared" si="3"/>
        <v/>
      </c>
      <c r="AE93" s="46"/>
    </row>
    <row r="94" spans="1:31" ht="36" customHeight="1" x14ac:dyDescent="0.3">
      <c r="A94" s="68"/>
      <c r="B94" s="68"/>
      <c r="C94" s="68"/>
      <c r="D94" s="48"/>
      <c r="E94" s="263"/>
      <c r="F94" s="232" t="str">
        <f t="shared" si="0"/>
        <v/>
      </c>
      <c r="G94" s="43"/>
      <c r="H94" s="209"/>
      <c r="I94" s="43"/>
      <c r="J94" s="86"/>
      <c r="K94" s="122"/>
      <c r="L94" s="217"/>
      <c r="M94" s="233"/>
      <c r="N94" s="234"/>
      <c r="O94" s="263"/>
      <c r="P94" s="215"/>
      <c r="Q94" s="217"/>
      <c r="R94" s="217"/>
      <c r="S94" s="235"/>
      <c r="T94" s="182" t="str">
        <f t="shared" si="4"/>
        <v/>
      </c>
      <c r="U94" s="46"/>
      <c r="V94" s="216"/>
      <c r="W94" s="216"/>
      <c r="X94" s="43"/>
      <c r="Y94" s="48"/>
      <c r="Z94" s="48"/>
      <c r="AA94" s="43"/>
      <c r="AB94" s="350"/>
      <c r="AC94" s="46"/>
      <c r="AD94" s="182" t="str">
        <f t="shared" si="3"/>
        <v/>
      </c>
      <c r="AE94" s="46"/>
    </row>
    <row r="95" spans="1:31" ht="36" customHeight="1" x14ac:dyDescent="0.3">
      <c r="A95" s="68"/>
      <c r="B95" s="68"/>
      <c r="C95" s="68"/>
      <c r="D95" s="48"/>
      <c r="E95" s="263"/>
      <c r="F95" s="232" t="str">
        <f t="shared" si="0"/>
        <v/>
      </c>
      <c r="G95" s="43"/>
      <c r="H95" s="209"/>
      <c r="I95" s="43"/>
      <c r="J95" s="86"/>
      <c r="K95" s="122"/>
      <c r="L95" s="217"/>
      <c r="M95" s="233"/>
      <c r="N95" s="234"/>
      <c r="O95" s="263"/>
      <c r="P95" s="215"/>
      <c r="Q95" s="217"/>
      <c r="R95" s="217"/>
      <c r="S95" s="235"/>
      <c r="T95" s="182" t="str">
        <f t="shared" si="4"/>
        <v/>
      </c>
      <c r="U95" s="46"/>
      <c r="V95" s="216"/>
      <c r="W95" s="216"/>
      <c r="X95" s="43"/>
      <c r="Y95" s="48"/>
      <c r="Z95" s="48"/>
      <c r="AA95" s="43"/>
      <c r="AB95" s="350"/>
      <c r="AC95" s="46"/>
      <c r="AD95" s="182" t="str">
        <f t="shared" si="3"/>
        <v/>
      </c>
      <c r="AE95" s="46"/>
    </row>
    <row r="96" spans="1:31" ht="36" customHeight="1" x14ac:dyDescent="0.3">
      <c r="A96" s="68"/>
      <c r="B96" s="68"/>
      <c r="C96" s="68"/>
      <c r="D96" s="48"/>
      <c r="E96" s="263"/>
      <c r="F96" s="232" t="str">
        <f t="shared" si="0"/>
        <v/>
      </c>
      <c r="G96" s="43"/>
      <c r="H96" s="209"/>
      <c r="I96" s="43"/>
      <c r="J96" s="86"/>
      <c r="K96" s="122"/>
      <c r="L96" s="217"/>
      <c r="M96" s="233"/>
      <c r="N96" s="234"/>
      <c r="O96" s="263"/>
      <c r="P96" s="215"/>
      <c r="Q96" s="217"/>
      <c r="R96" s="217"/>
      <c r="S96" s="235"/>
      <c r="T96" s="182" t="str">
        <f t="shared" si="4"/>
        <v/>
      </c>
      <c r="U96" s="46"/>
      <c r="V96" s="216"/>
      <c r="W96" s="216"/>
      <c r="X96" s="43"/>
      <c r="Y96" s="48"/>
      <c r="Z96" s="48"/>
      <c r="AA96" s="43"/>
      <c r="AB96" s="350"/>
      <c r="AC96" s="46"/>
      <c r="AD96" s="182" t="str">
        <f t="shared" si="3"/>
        <v/>
      </c>
      <c r="AE96" s="46"/>
    </row>
    <row r="97" spans="1:31" ht="36" customHeight="1" x14ac:dyDescent="0.3">
      <c r="A97" s="68"/>
      <c r="B97" s="68"/>
      <c r="C97" s="68"/>
      <c r="D97" s="48"/>
      <c r="E97" s="263"/>
      <c r="F97" s="232" t="str">
        <f t="shared" si="0"/>
        <v/>
      </c>
      <c r="G97" s="43"/>
      <c r="H97" s="209"/>
      <c r="I97" s="43"/>
      <c r="J97" s="86"/>
      <c r="K97" s="122"/>
      <c r="L97" s="217"/>
      <c r="M97" s="233"/>
      <c r="N97" s="234"/>
      <c r="O97" s="263"/>
      <c r="P97" s="215"/>
      <c r="Q97" s="217"/>
      <c r="R97" s="217"/>
      <c r="S97" s="235"/>
      <c r="T97" s="182" t="str">
        <f t="shared" si="4"/>
        <v/>
      </c>
      <c r="U97" s="46"/>
      <c r="V97" s="216"/>
      <c r="W97" s="216"/>
      <c r="X97" s="43"/>
      <c r="Y97" s="48"/>
      <c r="Z97" s="48"/>
      <c r="AA97" s="43"/>
      <c r="AB97" s="350"/>
      <c r="AC97" s="46"/>
      <c r="AD97" s="182" t="str">
        <f t="shared" si="3"/>
        <v/>
      </c>
      <c r="AE97" s="46"/>
    </row>
    <row r="98" spans="1:31" ht="36" customHeight="1" x14ac:dyDescent="0.3">
      <c r="A98" s="68"/>
      <c r="B98" s="68"/>
      <c r="C98" s="68"/>
      <c r="D98" s="48"/>
      <c r="E98" s="263"/>
      <c r="F98" s="232" t="str">
        <f t="shared" si="0"/>
        <v/>
      </c>
      <c r="G98" s="43"/>
      <c r="H98" s="209"/>
      <c r="I98" s="43"/>
      <c r="J98" s="86"/>
      <c r="K98" s="122"/>
      <c r="L98" s="217"/>
      <c r="M98" s="233"/>
      <c r="N98" s="234"/>
      <c r="O98" s="263"/>
      <c r="P98" s="215"/>
      <c r="Q98" s="217"/>
      <c r="R98" s="217"/>
      <c r="S98" s="235"/>
      <c r="T98" s="182" t="str">
        <f t="shared" si="4"/>
        <v/>
      </c>
      <c r="U98" s="46"/>
      <c r="V98" s="216"/>
      <c r="W98" s="216"/>
      <c r="X98" s="43"/>
      <c r="Y98" s="48"/>
      <c r="Z98" s="48"/>
      <c r="AA98" s="43"/>
      <c r="AB98" s="350"/>
      <c r="AC98" s="46"/>
      <c r="AD98" s="182" t="str">
        <f t="shared" si="3"/>
        <v/>
      </c>
      <c r="AE98" s="46"/>
    </row>
    <row r="99" spans="1:31" ht="36" customHeight="1" x14ac:dyDescent="0.3">
      <c r="A99" s="68"/>
      <c r="B99" s="68"/>
      <c r="C99" s="68"/>
      <c r="D99" s="48"/>
      <c r="E99" s="263"/>
      <c r="F99" s="232" t="str">
        <f t="shared" si="0"/>
        <v/>
      </c>
      <c r="G99" s="43"/>
      <c r="H99" s="209"/>
      <c r="I99" s="43"/>
      <c r="J99" s="86"/>
      <c r="K99" s="122"/>
      <c r="L99" s="217"/>
      <c r="M99" s="233"/>
      <c r="N99" s="234"/>
      <c r="O99" s="263"/>
      <c r="P99" s="215"/>
      <c r="Q99" s="217"/>
      <c r="R99" s="217"/>
      <c r="S99" s="235"/>
      <c r="T99" s="182" t="str">
        <f t="shared" si="4"/>
        <v/>
      </c>
      <c r="U99" s="46"/>
      <c r="V99" s="216"/>
      <c r="W99" s="216"/>
      <c r="X99" s="43"/>
      <c r="Y99" s="48"/>
      <c r="Z99" s="48"/>
      <c r="AA99" s="43"/>
      <c r="AB99" s="350"/>
      <c r="AC99" s="46"/>
      <c r="AD99" s="182" t="str">
        <f t="shared" si="3"/>
        <v/>
      </c>
      <c r="AE99" s="46"/>
    </row>
    <row r="100" spans="1:31" ht="36" customHeight="1" x14ac:dyDescent="0.3">
      <c r="A100" s="68"/>
      <c r="B100" s="68"/>
      <c r="C100" s="68"/>
      <c r="D100" s="48"/>
      <c r="E100" s="263"/>
      <c r="F100" s="232" t="str">
        <f t="shared" si="0"/>
        <v/>
      </c>
      <c r="G100" s="43"/>
      <c r="H100" s="209"/>
      <c r="I100" s="43"/>
      <c r="J100" s="86"/>
      <c r="K100" s="122"/>
      <c r="L100" s="217"/>
      <c r="M100" s="233"/>
      <c r="N100" s="234"/>
      <c r="O100" s="263"/>
      <c r="P100" s="215"/>
      <c r="Q100" s="217"/>
      <c r="R100" s="217"/>
      <c r="S100" s="235"/>
      <c r="T100" s="182" t="str">
        <f t="shared" si="4"/>
        <v/>
      </c>
      <c r="U100" s="46"/>
      <c r="V100" s="216"/>
      <c r="W100" s="216"/>
      <c r="X100" s="43"/>
      <c r="Y100" s="48"/>
      <c r="Z100" s="48"/>
      <c r="AA100" s="43"/>
      <c r="AB100" s="350"/>
      <c r="AC100" s="46"/>
      <c r="AD100" s="182" t="str">
        <f t="shared" si="3"/>
        <v/>
      </c>
      <c r="AE100" s="46"/>
    </row>
    <row r="101" spans="1:31" ht="36" customHeight="1" x14ac:dyDescent="0.3">
      <c r="A101" s="68"/>
      <c r="B101" s="68"/>
      <c r="C101" s="68"/>
      <c r="D101" s="48"/>
      <c r="E101" s="263"/>
      <c r="F101" s="232" t="str">
        <f t="shared" si="0"/>
        <v/>
      </c>
      <c r="G101" s="43"/>
      <c r="H101" s="209"/>
      <c r="I101" s="43"/>
      <c r="J101" s="86"/>
      <c r="K101" s="122"/>
      <c r="L101" s="217"/>
      <c r="M101" s="233"/>
      <c r="N101" s="234"/>
      <c r="O101" s="263"/>
      <c r="P101" s="215"/>
      <c r="Q101" s="217"/>
      <c r="R101" s="217"/>
      <c r="S101" s="235"/>
      <c r="T101" s="182" t="str">
        <f t="shared" si="4"/>
        <v/>
      </c>
      <c r="U101" s="46"/>
      <c r="V101" s="216"/>
      <c r="W101" s="216"/>
      <c r="X101" s="43"/>
      <c r="Y101" s="48"/>
      <c r="Z101" s="48"/>
      <c r="AA101" s="43"/>
      <c r="AB101" s="350"/>
      <c r="AC101" s="46"/>
      <c r="AD101" s="182" t="str">
        <f t="shared" si="3"/>
        <v/>
      </c>
      <c r="AE101" s="46"/>
    </row>
    <row r="102" spans="1:31" ht="36" customHeight="1" x14ac:dyDescent="0.3">
      <c r="A102" s="68"/>
      <c r="B102" s="68"/>
      <c r="C102" s="68"/>
      <c r="D102" s="48"/>
      <c r="E102" s="263"/>
      <c r="F102" s="232" t="str">
        <f t="shared" si="0"/>
        <v/>
      </c>
      <c r="G102" s="43"/>
      <c r="H102" s="209"/>
      <c r="I102" s="43"/>
      <c r="J102" s="86"/>
      <c r="K102" s="122"/>
      <c r="L102" s="217"/>
      <c r="M102" s="233"/>
      <c r="N102" s="234"/>
      <c r="O102" s="263"/>
      <c r="P102" s="215"/>
      <c r="Q102" s="217"/>
      <c r="R102" s="217"/>
      <c r="S102" s="235"/>
      <c r="T102" s="182" t="str">
        <f t="shared" si="4"/>
        <v/>
      </c>
      <c r="U102" s="46"/>
      <c r="V102" s="216"/>
      <c r="W102" s="216"/>
      <c r="X102" s="43"/>
      <c r="Y102" s="48"/>
      <c r="Z102" s="48"/>
      <c r="AA102" s="43"/>
      <c r="AB102" s="350"/>
      <c r="AC102" s="46"/>
      <c r="AD102" s="182" t="str">
        <f t="shared" si="3"/>
        <v/>
      </c>
      <c r="AE102" s="46"/>
    </row>
    <row r="103" spans="1:31" ht="36" customHeight="1" x14ac:dyDescent="0.3">
      <c r="A103" s="68"/>
      <c r="B103" s="68"/>
      <c r="C103" s="68"/>
      <c r="D103" s="48"/>
      <c r="E103" s="263"/>
      <c r="F103" s="232" t="str">
        <f t="shared" si="0"/>
        <v/>
      </c>
      <c r="G103" s="43"/>
      <c r="H103" s="209"/>
      <c r="I103" s="43"/>
      <c r="J103" s="86"/>
      <c r="K103" s="122"/>
      <c r="L103" s="217"/>
      <c r="M103" s="233"/>
      <c r="N103" s="234"/>
      <c r="O103" s="263"/>
      <c r="P103" s="215"/>
      <c r="Q103" s="217"/>
      <c r="R103" s="217"/>
      <c r="S103" s="235"/>
      <c r="T103" s="182" t="str">
        <f t="shared" si="4"/>
        <v/>
      </c>
      <c r="U103" s="46"/>
      <c r="V103" s="216"/>
      <c r="W103" s="216"/>
      <c r="X103" s="43"/>
      <c r="Y103" s="48"/>
      <c r="Z103" s="48"/>
      <c r="AA103" s="43"/>
      <c r="AB103" s="350"/>
      <c r="AC103" s="46"/>
      <c r="AD103" s="182" t="str">
        <f t="shared" si="3"/>
        <v/>
      </c>
      <c r="AE103" s="46"/>
    </row>
    <row r="104" spans="1:31" ht="36" customHeight="1" x14ac:dyDescent="0.3">
      <c r="A104" s="68"/>
      <c r="B104" s="68"/>
      <c r="C104" s="68"/>
      <c r="D104" s="48"/>
      <c r="E104" s="263"/>
      <c r="F104" s="232" t="str">
        <f t="shared" si="0"/>
        <v/>
      </c>
      <c r="G104" s="43"/>
      <c r="H104" s="209"/>
      <c r="I104" s="43"/>
      <c r="J104" s="86"/>
      <c r="K104" s="122"/>
      <c r="L104" s="217"/>
      <c r="M104" s="233"/>
      <c r="N104" s="234"/>
      <c r="O104" s="263"/>
      <c r="P104" s="215"/>
      <c r="Q104" s="217"/>
      <c r="R104" s="217"/>
      <c r="S104" s="235"/>
      <c r="T104" s="182" t="str">
        <f t="shared" si="4"/>
        <v/>
      </c>
      <c r="U104" s="46"/>
      <c r="V104" s="216"/>
      <c r="W104" s="216"/>
      <c r="X104" s="43"/>
      <c r="Y104" s="48"/>
      <c r="Z104" s="48"/>
      <c r="AA104" s="43"/>
      <c r="AB104" s="350"/>
      <c r="AC104" s="46"/>
      <c r="AD104" s="182" t="str">
        <f t="shared" si="3"/>
        <v/>
      </c>
      <c r="AE104" s="46"/>
    </row>
    <row r="105" spans="1:31" ht="36" customHeight="1" x14ac:dyDescent="0.3">
      <c r="A105" s="68"/>
      <c r="B105" s="68"/>
      <c r="C105" s="68"/>
      <c r="D105" s="48"/>
      <c r="E105" s="263"/>
      <c r="F105" s="232" t="str">
        <f t="shared" si="0"/>
        <v/>
      </c>
      <c r="G105" s="43"/>
      <c r="H105" s="209"/>
      <c r="I105" s="43"/>
      <c r="J105" s="86"/>
      <c r="K105" s="122"/>
      <c r="L105" s="217"/>
      <c r="M105" s="233"/>
      <c r="N105" s="234"/>
      <c r="O105" s="263"/>
      <c r="P105" s="215"/>
      <c r="Q105" s="217"/>
      <c r="R105" s="217"/>
      <c r="S105" s="235"/>
      <c r="T105" s="182" t="str">
        <f t="shared" si="4"/>
        <v/>
      </c>
      <c r="U105" s="46"/>
      <c r="V105" s="216"/>
      <c r="W105" s="216"/>
      <c r="X105" s="43"/>
      <c r="Y105" s="48"/>
      <c r="Z105" s="48"/>
      <c r="AA105" s="43"/>
      <c r="AB105" s="350"/>
      <c r="AC105" s="46"/>
      <c r="AD105" s="182" t="str">
        <f t="shared" si="3"/>
        <v/>
      </c>
      <c r="AE105" s="46"/>
    </row>
    <row r="106" spans="1:31" ht="36" customHeight="1" x14ac:dyDescent="0.3">
      <c r="A106" s="68"/>
      <c r="B106" s="68"/>
      <c r="C106" s="68"/>
      <c r="D106" s="48"/>
      <c r="E106" s="263"/>
      <c r="F106" s="232" t="str">
        <f t="shared" si="0"/>
        <v/>
      </c>
      <c r="G106" s="43"/>
      <c r="H106" s="209"/>
      <c r="I106" s="43"/>
      <c r="J106" s="86"/>
      <c r="K106" s="122"/>
      <c r="L106" s="217"/>
      <c r="M106" s="233"/>
      <c r="N106" s="234"/>
      <c r="O106" s="263"/>
      <c r="P106" s="215"/>
      <c r="Q106" s="217"/>
      <c r="R106" s="217"/>
      <c r="S106" s="235"/>
      <c r="T106" s="182" t="str">
        <f t="shared" si="4"/>
        <v/>
      </c>
      <c r="U106" s="46"/>
      <c r="V106" s="216"/>
      <c r="W106" s="216"/>
      <c r="X106" s="43"/>
      <c r="Y106" s="48"/>
      <c r="Z106" s="48"/>
      <c r="AA106" s="43"/>
      <c r="AB106" s="350"/>
      <c r="AC106" s="46"/>
      <c r="AD106" s="182" t="str">
        <f t="shared" si="3"/>
        <v/>
      </c>
      <c r="AE106" s="46"/>
    </row>
    <row r="107" spans="1:31" ht="36" customHeight="1" x14ac:dyDescent="0.3">
      <c r="A107" s="68"/>
      <c r="B107" s="68"/>
      <c r="C107" s="68"/>
      <c r="D107" s="48"/>
      <c r="E107" s="263"/>
      <c r="F107" s="232" t="str">
        <f t="shared" si="0"/>
        <v/>
      </c>
      <c r="G107" s="43"/>
      <c r="H107" s="209"/>
      <c r="I107" s="43"/>
      <c r="J107" s="86"/>
      <c r="K107" s="122"/>
      <c r="L107" s="217"/>
      <c r="M107" s="233"/>
      <c r="N107" s="234"/>
      <c r="O107" s="263"/>
      <c r="P107" s="215"/>
      <c r="Q107" s="217"/>
      <c r="R107" s="217"/>
      <c r="S107" s="235"/>
      <c r="T107" s="182" t="str">
        <f t="shared" si="4"/>
        <v/>
      </c>
      <c r="U107" s="46"/>
      <c r="V107" s="216"/>
      <c r="W107" s="216"/>
      <c r="X107" s="43"/>
      <c r="Y107" s="48"/>
      <c r="Z107" s="48"/>
      <c r="AA107" s="43"/>
      <c r="AB107" s="350"/>
      <c r="AC107" s="46"/>
      <c r="AD107" s="182" t="str">
        <f t="shared" si="3"/>
        <v/>
      </c>
      <c r="AE107" s="46"/>
    </row>
    <row r="108" spans="1:31" ht="36" customHeight="1" x14ac:dyDescent="0.3">
      <c r="A108" s="68"/>
      <c r="B108" s="68"/>
      <c r="C108" s="68"/>
      <c r="D108" s="48"/>
      <c r="E108" s="263"/>
      <c r="F108" s="232" t="str">
        <f t="shared" si="0"/>
        <v/>
      </c>
      <c r="G108" s="43"/>
      <c r="H108" s="209"/>
      <c r="I108" s="43"/>
      <c r="J108" s="86"/>
      <c r="K108" s="122"/>
      <c r="L108" s="217"/>
      <c r="M108" s="233"/>
      <c r="N108" s="234"/>
      <c r="O108" s="263"/>
      <c r="P108" s="215"/>
      <c r="Q108" s="217"/>
      <c r="R108" s="217"/>
      <c r="S108" s="235"/>
      <c r="T108" s="182" t="str">
        <f t="shared" si="4"/>
        <v/>
      </c>
      <c r="U108" s="46"/>
      <c r="V108" s="216"/>
      <c r="W108" s="216"/>
      <c r="X108" s="43"/>
      <c r="Y108" s="48"/>
      <c r="Z108" s="48"/>
      <c r="AA108" s="43"/>
      <c r="AB108" s="350"/>
      <c r="AC108" s="46"/>
      <c r="AD108" s="182" t="str">
        <f t="shared" si="3"/>
        <v/>
      </c>
      <c r="AE108" s="46"/>
    </row>
    <row r="109" spans="1:31" ht="36" customHeight="1" x14ac:dyDescent="0.3">
      <c r="A109" s="68"/>
      <c r="B109" s="68"/>
      <c r="C109" s="68"/>
      <c r="D109" s="48"/>
      <c r="E109" s="263"/>
      <c r="F109" s="232" t="str">
        <f t="shared" si="0"/>
        <v/>
      </c>
      <c r="G109" s="43"/>
      <c r="H109" s="209"/>
      <c r="I109" s="43"/>
      <c r="J109" s="86"/>
      <c r="K109" s="122"/>
      <c r="L109" s="217"/>
      <c r="M109" s="233"/>
      <c r="N109" s="234"/>
      <c r="O109" s="263"/>
      <c r="P109" s="215"/>
      <c r="Q109" s="217"/>
      <c r="R109" s="217"/>
      <c r="S109" s="235"/>
      <c r="T109" s="182" t="str">
        <f t="shared" si="4"/>
        <v/>
      </c>
      <c r="U109" s="46"/>
      <c r="V109" s="216"/>
      <c r="W109" s="216"/>
      <c r="X109" s="43"/>
      <c r="Y109" s="48"/>
      <c r="Z109" s="48"/>
      <c r="AA109" s="43"/>
      <c r="AB109" s="350"/>
      <c r="AC109" s="46"/>
      <c r="AD109" s="182" t="str">
        <f t="shared" si="3"/>
        <v/>
      </c>
      <c r="AE109" s="46"/>
    </row>
    <row r="110" spans="1:31" ht="36" customHeight="1" x14ac:dyDescent="0.3">
      <c r="A110" s="68"/>
      <c r="B110" s="68"/>
      <c r="C110" s="68"/>
      <c r="D110" s="48"/>
      <c r="E110" s="263"/>
      <c r="F110" s="232" t="str">
        <f t="shared" si="0"/>
        <v/>
      </c>
      <c r="G110" s="43"/>
      <c r="H110" s="209"/>
      <c r="I110" s="43"/>
      <c r="J110" s="86"/>
      <c r="K110" s="122"/>
      <c r="L110" s="217"/>
      <c r="M110" s="233"/>
      <c r="N110" s="234"/>
      <c r="O110" s="263"/>
      <c r="P110" s="215"/>
      <c r="Q110" s="217"/>
      <c r="R110" s="217"/>
      <c r="S110" s="235"/>
      <c r="T110" s="182" t="str">
        <f t="shared" si="4"/>
        <v/>
      </c>
      <c r="U110" s="46"/>
      <c r="V110" s="216"/>
      <c r="W110" s="216"/>
      <c r="X110" s="43"/>
      <c r="Y110" s="48"/>
      <c r="Z110" s="48"/>
      <c r="AA110" s="43"/>
      <c r="AB110" s="350"/>
      <c r="AC110" s="46"/>
      <c r="AD110" s="182" t="str">
        <f t="shared" si="3"/>
        <v/>
      </c>
      <c r="AE110" s="46"/>
    </row>
    <row r="111" spans="1:31" ht="36" customHeight="1" x14ac:dyDescent="0.3">
      <c r="A111" s="68"/>
      <c r="B111" s="68"/>
      <c r="C111" s="68"/>
      <c r="D111" s="48"/>
      <c r="E111" s="263"/>
      <c r="F111" s="232" t="str">
        <f t="shared" si="0"/>
        <v/>
      </c>
      <c r="G111" s="43"/>
      <c r="H111" s="209"/>
      <c r="I111" s="43"/>
      <c r="J111" s="86"/>
      <c r="K111" s="122"/>
      <c r="L111" s="217"/>
      <c r="M111" s="233"/>
      <c r="N111" s="234"/>
      <c r="O111" s="263"/>
      <c r="P111" s="215"/>
      <c r="Q111" s="217"/>
      <c r="R111" s="217"/>
      <c r="S111" s="235"/>
      <c r="T111" s="182" t="str">
        <f t="shared" si="4"/>
        <v/>
      </c>
      <c r="U111" s="46"/>
      <c r="V111" s="216"/>
      <c r="W111" s="216"/>
      <c r="X111" s="43"/>
      <c r="Y111" s="48"/>
      <c r="Z111" s="48"/>
      <c r="AA111" s="43"/>
      <c r="AB111" s="350"/>
      <c r="AC111" s="46"/>
      <c r="AD111" s="182" t="str">
        <f t="shared" si="3"/>
        <v/>
      </c>
      <c r="AE111" s="46"/>
    </row>
    <row r="112" spans="1:31" ht="36" customHeight="1" x14ac:dyDescent="0.3">
      <c r="A112" s="68"/>
      <c r="B112" s="68"/>
      <c r="C112" s="68"/>
      <c r="D112" s="48"/>
      <c r="E112" s="263"/>
      <c r="F112" s="232" t="str">
        <f t="shared" si="0"/>
        <v/>
      </c>
      <c r="G112" s="43"/>
      <c r="H112" s="209"/>
      <c r="I112" s="43"/>
      <c r="J112" s="86"/>
      <c r="K112" s="122"/>
      <c r="L112" s="217"/>
      <c r="M112" s="233"/>
      <c r="N112" s="234"/>
      <c r="O112" s="263"/>
      <c r="P112" s="215"/>
      <c r="Q112" s="217"/>
      <c r="R112" s="217"/>
      <c r="S112" s="235"/>
      <c r="T112" s="182" t="str">
        <f t="shared" si="4"/>
        <v/>
      </c>
      <c r="U112" s="46"/>
      <c r="V112" s="216"/>
      <c r="W112" s="216"/>
      <c r="X112" s="43"/>
      <c r="Y112" s="48"/>
      <c r="Z112" s="48"/>
      <c r="AA112" s="43"/>
      <c r="AB112" s="350"/>
      <c r="AC112" s="46"/>
      <c r="AD112" s="182" t="str">
        <f t="shared" si="3"/>
        <v/>
      </c>
      <c r="AE112" s="46"/>
    </row>
    <row r="113" spans="1:31" ht="36" customHeight="1" x14ac:dyDescent="0.3">
      <c r="A113" s="68"/>
      <c r="B113" s="68"/>
      <c r="C113" s="68"/>
      <c r="D113" s="48"/>
      <c r="E113" s="263"/>
      <c r="F113" s="232" t="str">
        <f t="shared" si="0"/>
        <v/>
      </c>
      <c r="G113" s="43"/>
      <c r="H113" s="209"/>
      <c r="I113" s="43"/>
      <c r="J113" s="86"/>
      <c r="K113" s="122"/>
      <c r="L113" s="217"/>
      <c r="M113" s="233"/>
      <c r="N113" s="234"/>
      <c r="O113" s="263"/>
      <c r="P113" s="215"/>
      <c r="Q113" s="217"/>
      <c r="R113" s="217"/>
      <c r="S113" s="235"/>
      <c r="T113" s="182" t="str">
        <f t="shared" si="4"/>
        <v/>
      </c>
      <c r="U113" s="46"/>
      <c r="V113" s="216"/>
      <c r="W113" s="216"/>
      <c r="X113" s="43"/>
      <c r="Y113" s="48"/>
      <c r="Z113" s="48"/>
      <c r="AA113" s="43"/>
      <c r="AB113" s="350"/>
      <c r="AC113" s="46"/>
      <c r="AD113" s="182" t="str">
        <f t="shared" si="3"/>
        <v/>
      </c>
      <c r="AE113" s="46"/>
    </row>
    <row r="114" spans="1:31" ht="36" customHeight="1" x14ac:dyDescent="0.3">
      <c r="A114" s="68"/>
      <c r="B114" s="68"/>
      <c r="C114" s="68"/>
      <c r="D114" s="48"/>
      <c r="E114" s="263"/>
      <c r="F114" s="232" t="str">
        <f t="shared" si="0"/>
        <v/>
      </c>
      <c r="G114" s="43"/>
      <c r="H114" s="209"/>
      <c r="I114" s="43"/>
      <c r="J114" s="86"/>
      <c r="K114" s="122"/>
      <c r="L114" s="217"/>
      <c r="M114" s="233"/>
      <c r="N114" s="234"/>
      <c r="O114" s="263"/>
      <c r="P114" s="215"/>
      <c r="Q114" s="217"/>
      <c r="R114" s="217"/>
      <c r="S114" s="235"/>
      <c r="T114" s="182" t="str">
        <f t="shared" si="4"/>
        <v/>
      </c>
      <c r="U114" s="46"/>
      <c r="V114" s="216"/>
      <c r="W114" s="216"/>
      <c r="X114" s="43"/>
      <c r="Y114" s="48"/>
      <c r="Z114" s="48"/>
      <c r="AA114" s="43"/>
      <c r="AB114" s="350"/>
      <c r="AC114" s="46"/>
      <c r="AD114" s="182" t="str">
        <f t="shared" si="3"/>
        <v/>
      </c>
      <c r="AE114" s="46"/>
    </row>
    <row r="115" spans="1:31" ht="36" customHeight="1" x14ac:dyDescent="0.3">
      <c r="A115" s="68"/>
      <c r="B115" s="68"/>
      <c r="C115" s="68"/>
      <c r="D115" s="48"/>
      <c r="E115" s="263"/>
      <c r="F115" s="232" t="str">
        <f t="shared" si="0"/>
        <v/>
      </c>
      <c r="G115" s="43"/>
      <c r="H115" s="209"/>
      <c r="I115" s="43"/>
      <c r="J115" s="86"/>
      <c r="K115" s="122"/>
      <c r="L115" s="217"/>
      <c r="M115" s="233"/>
      <c r="N115" s="234"/>
      <c r="O115" s="263"/>
      <c r="P115" s="215"/>
      <c r="Q115" s="217"/>
      <c r="R115" s="217"/>
      <c r="S115" s="235"/>
      <c r="T115" s="182" t="str">
        <f t="shared" si="4"/>
        <v/>
      </c>
      <c r="U115" s="46"/>
      <c r="V115" s="216"/>
      <c r="W115" s="216"/>
      <c r="X115" s="43"/>
      <c r="Y115" s="48"/>
      <c r="Z115" s="48"/>
      <c r="AA115" s="43"/>
      <c r="AB115" s="350"/>
      <c r="AC115" s="46"/>
      <c r="AD115" s="182" t="str">
        <f t="shared" si="3"/>
        <v/>
      </c>
      <c r="AE115" s="46"/>
    </row>
    <row r="116" spans="1:31" ht="36" customHeight="1" x14ac:dyDescent="0.3">
      <c r="A116" s="68"/>
      <c r="B116" s="68"/>
      <c r="C116" s="68"/>
      <c r="D116" s="48"/>
      <c r="E116" s="263"/>
      <c r="F116" s="232" t="str">
        <f t="shared" si="0"/>
        <v/>
      </c>
      <c r="G116" s="43"/>
      <c r="H116" s="209"/>
      <c r="I116" s="43"/>
      <c r="J116" s="86"/>
      <c r="K116" s="122"/>
      <c r="L116" s="217"/>
      <c r="M116" s="233"/>
      <c r="N116" s="234"/>
      <c r="O116" s="263"/>
      <c r="P116" s="215"/>
      <c r="Q116" s="217"/>
      <c r="R116" s="217"/>
      <c r="S116" s="235"/>
      <c r="T116" s="182" t="str">
        <f t="shared" si="4"/>
        <v/>
      </c>
      <c r="U116" s="46"/>
      <c r="V116" s="216"/>
      <c r="W116" s="216"/>
      <c r="X116" s="43"/>
      <c r="Y116" s="48"/>
      <c r="Z116" s="48"/>
      <c r="AA116" s="43"/>
      <c r="AB116" s="350"/>
      <c r="AC116" s="46"/>
      <c r="AD116" s="182" t="str">
        <f t="shared" si="3"/>
        <v/>
      </c>
      <c r="AE116" s="46"/>
    </row>
    <row r="117" spans="1:31" ht="36" customHeight="1" x14ac:dyDescent="0.3">
      <c r="A117" s="68"/>
      <c r="B117" s="68"/>
      <c r="C117" s="68"/>
      <c r="D117" s="48"/>
      <c r="E117" s="263"/>
      <c r="F117" s="232" t="str">
        <f t="shared" si="0"/>
        <v/>
      </c>
      <c r="G117" s="43"/>
      <c r="H117" s="209"/>
      <c r="I117" s="43"/>
      <c r="J117" s="86"/>
      <c r="K117" s="122"/>
      <c r="L117" s="217"/>
      <c r="M117" s="233"/>
      <c r="N117" s="234"/>
      <c r="O117" s="263"/>
      <c r="P117" s="215"/>
      <c r="Q117" s="217"/>
      <c r="R117" s="217"/>
      <c r="S117" s="235"/>
      <c r="T117" s="182" t="str">
        <f t="shared" si="4"/>
        <v/>
      </c>
      <c r="U117" s="46"/>
      <c r="V117" s="216"/>
      <c r="W117" s="216"/>
      <c r="X117" s="43"/>
      <c r="Y117" s="48"/>
      <c r="Z117" s="48"/>
      <c r="AA117" s="43"/>
      <c r="AB117" s="350"/>
      <c r="AC117" s="46"/>
      <c r="AD117" s="182" t="str">
        <f t="shared" si="3"/>
        <v/>
      </c>
      <c r="AE117" s="46"/>
    </row>
    <row r="118" spans="1:31" ht="36" customHeight="1" x14ac:dyDescent="0.3">
      <c r="A118" s="68"/>
      <c r="B118" s="68"/>
      <c r="C118" s="68"/>
      <c r="D118" s="48"/>
      <c r="E118" s="263"/>
      <c r="F118" s="232" t="str">
        <f t="shared" si="0"/>
        <v/>
      </c>
      <c r="G118" s="43"/>
      <c r="H118" s="209"/>
      <c r="I118" s="43"/>
      <c r="J118" s="86"/>
      <c r="K118" s="122"/>
      <c r="L118" s="217"/>
      <c r="M118" s="233"/>
      <c r="N118" s="234"/>
      <c r="O118" s="263"/>
      <c r="P118" s="215"/>
      <c r="Q118" s="217"/>
      <c r="R118" s="217"/>
      <c r="S118" s="235"/>
      <c r="T118" s="182" t="str">
        <f t="shared" si="4"/>
        <v/>
      </c>
      <c r="U118" s="46"/>
      <c r="V118" s="216"/>
      <c r="W118" s="216"/>
      <c r="X118" s="43"/>
      <c r="Y118" s="48"/>
      <c r="Z118" s="48"/>
      <c r="AA118" s="43"/>
      <c r="AB118" s="350"/>
      <c r="AC118" s="46"/>
      <c r="AD118" s="182" t="str">
        <f t="shared" si="3"/>
        <v/>
      </c>
      <c r="AE118" s="46"/>
    </row>
    <row r="119" spans="1:31" ht="36" customHeight="1" x14ac:dyDescent="0.3">
      <c r="A119" s="68"/>
      <c r="B119" s="68"/>
      <c r="C119" s="68"/>
      <c r="D119" s="48"/>
      <c r="E119" s="263"/>
      <c r="F119" s="232" t="str">
        <f t="shared" si="0"/>
        <v/>
      </c>
      <c r="G119" s="43"/>
      <c r="H119" s="209"/>
      <c r="I119" s="43"/>
      <c r="J119" s="86"/>
      <c r="K119" s="122"/>
      <c r="L119" s="217"/>
      <c r="M119" s="233"/>
      <c r="N119" s="234"/>
      <c r="O119" s="263"/>
      <c r="P119" s="215"/>
      <c r="Q119" s="217"/>
      <c r="R119" s="217"/>
      <c r="S119" s="235"/>
      <c r="T119" s="182" t="str">
        <f t="shared" si="4"/>
        <v/>
      </c>
      <c r="U119" s="46"/>
      <c r="V119" s="216"/>
      <c r="W119" s="216"/>
      <c r="X119" s="43"/>
      <c r="Y119" s="48"/>
      <c r="Z119" s="48"/>
      <c r="AA119" s="43"/>
      <c r="AB119" s="350"/>
      <c r="AC119" s="46"/>
      <c r="AD119" s="182" t="str">
        <f t="shared" si="3"/>
        <v/>
      </c>
      <c r="AE119" s="46"/>
    </row>
    <row r="120" spans="1:31" ht="36" customHeight="1" x14ac:dyDescent="0.3">
      <c r="A120" s="68"/>
      <c r="B120" s="68"/>
      <c r="C120" s="68"/>
      <c r="D120" s="48"/>
      <c r="E120" s="263"/>
      <c r="F120" s="232" t="str">
        <f t="shared" si="0"/>
        <v/>
      </c>
      <c r="G120" s="43"/>
      <c r="H120" s="209"/>
      <c r="I120" s="43"/>
      <c r="J120" s="86"/>
      <c r="K120" s="122"/>
      <c r="L120" s="217"/>
      <c r="M120" s="233"/>
      <c r="N120" s="234"/>
      <c r="O120" s="263"/>
      <c r="P120" s="215"/>
      <c r="Q120" s="217"/>
      <c r="R120" s="217"/>
      <c r="S120" s="235"/>
      <c r="T120" s="182" t="str">
        <f t="shared" si="4"/>
        <v/>
      </c>
      <c r="U120" s="46"/>
      <c r="V120" s="216"/>
      <c r="W120" s="216"/>
      <c r="X120" s="43"/>
      <c r="Y120" s="48"/>
      <c r="Z120" s="48"/>
      <c r="AA120" s="43"/>
      <c r="AB120" s="350"/>
      <c r="AC120" s="46"/>
      <c r="AD120" s="182" t="str">
        <f t="shared" si="3"/>
        <v/>
      </c>
      <c r="AE120" s="46"/>
    </row>
    <row r="121" spans="1:31" ht="36" customHeight="1" x14ac:dyDescent="0.3">
      <c r="A121" s="68"/>
      <c r="B121" s="68"/>
      <c r="C121" s="68"/>
      <c r="D121" s="48"/>
      <c r="E121" s="263"/>
      <c r="F121" s="232" t="str">
        <f t="shared" si="0"/>
        <v/>
      </c>
      <c r="G121" s="43"/>
      <c r="H121" s="209"/>
      <c r="I121" s="43"/>
      <c r="J121" s="86"/>
      <c r="K121" s="122"/>
      <c r="L121" s="217"/>
      <c r="M121" s="233"/>
      <c r="N121" s="234"/>
      <c r="O121" s="263"/>
      <c r="P121" s="215"/>
      <c r="Q121" s="217"/>
      <c r="R121" s="217"/>
      <c r="S121" s="235"/>
      <c r="T121" s="182" t="str">
        <f t="shared" si="4"/>
        <v/>
      </c>
      <c r="U121" s="46"/>
      <c r="V121" s="216"/>
      <c r="W121" s="216"/>
      <c r="X121" s="43"/>
      <c r="Y121" s="48"/>
      <c r="Z121" s="48"/>
      <c r="AA121" s="43"/>
      <c r="AB121" s="350"/>
      <c r="AC121" s="46"/>
      <c r="AD121" s="182" t="str">
        <f t="shared" si="3"/>
        <v/>
      </c>
      <c r="AE121" s="46"/>
    </row>
    <row r="122" spans="1:31" ht="36" customHeight="1" x14ac:dyDescent="0.3">
      <c r="A122" s="68"/>
      <c r="B122" s="68"/>
      <c r="C122" s="68"/>
      <c r="D122" s="48"/>
      <c r="E122" s="263"/>
      <c r="F122" s="232" t="str">
        <f t="shared" si="0"/>
        <v/>
      </c>
      <c r="G122" s="43"/>
      <c r="H122" s="209"/>
      <c r="I122" s="43"/>
      <c r="J122" s="86"/>
      <c r="K122" s="122"/>
      <c r="L122" s="217"/>
      <c r="M122" s="233"/>
      <c r="N122" s="234"/>
      <c r="O122" s="263"/>
      <c r="P122" s="215"/>
      <c r="Q122" s="217"/>
      <c r="R122" s="217"/>
      <c r="S122" s="235"/>
      <c r="T122" s="182" t="str">
        <f t="shared" si="4"/>
        <v/>
      </c>
      <c r="U122" s="46"/>
      <c r="V122" s="216"/>
      <c r="W122" s="216"/>
      <c r="X122" s="43"/>
      <c r="Y122" s="48"/>
      <c r="Z122" s="48"/>
      <c r="AA122" s="43"/>
      <c r="AB122" s="350"/>
      <c r="AC122" s="46"/>
      <c r="AD122" s="182" t="str">
        <f t="shared" si="3"/>
        <v/>
      </c>
      <c r="AE122" s="46"/>
    </row>
    <row r="123" spans="1:31" ht="36" customHeight="1" x14ac:dyDescent="0.3">
      <c r="A123" s="68"/>
      <c r="B123" s="68"/>
      <c r="C123" s="68"/>
      <c r="D123" s="48"/>
      <c r="E123" s="263"/>
      <c r="F123" s="232" t="str">
        <f t="shared" si="0"/>
        <v/>
      </c>
      <c r="G123" s="43"/>
      <c r="H123" s="209"/>
      <c r="I123" s="43"/>
      <c r="J123" s="86"/>
      <c r="K123" s="122"/>
      <c r="L123" s="217"/>
      <c r="M123" s="233"/>
      <c r="N123" s="234"/>
      <c r="O123" s="263"/>
      <c r="P123" s="215"/>
      <c r="Q123" s="217"/>
      <c r="R123" s="217"/>
      <c r="S123" s="235"/>
      <c r="T123" s="182" t="str">
        <f t="shared" si="4"/>
        <v/>
      </c>
      <c r="U123" s="46"/>
      <c r="V123" s="216"/>
      <c r="W123" s="216"/>
      <c r="X123" s="43"/>
      <c r="Y123" s="48"/>
      <c r="Z123" s="48"/>
      <c r="AA123" s="43"/>
      <c r="AB123" s="350"/>
      <c r="AC123" s="46"/>
      <c r="AD123" s="182" t="str">
        <f t="shared" si="3"/>
        <v/>
      </c>
      <c r="AE123" s="46"/>
    </row>
    <row r="124" spans="1:31" ht="36" customHeight="1" x14ac:dyDescent="0.3">
      <c r="A124" s="68"/>
      <c r="B124" s="68"/>
      <c r="C124" s="68"/>
      <c r="D124" s="48"/>
      <c r="E124" s="263"/>
      <c r="F124" s="232" t="str">
        <f t="shared" si="0"/>
        <v/>
      </c>
      <c r="G124" s="43"/>
      <c r="H124" s="209"/>
      <c r="I124" s="43"/>
      <c r="J124" s="86"/>
      <c r="K124" s="122"/>
      <c r="L124" s="217"/>
      <c r="M124" s="233"/>
      <c r="N124" s="234"/>
      <c r="O124" s="263"/>
      <c r="P124" s="215"/>
      <c r="Q124" s="217"/>
      <c r="R124" s="217"/>
      <c r="S124" s="235"/>
      <c r="T124" s="182" t="str">
        <f t="shared" si="4"/>
        <v/>
      </c>
      <c r="U124" s="46"/>
      <c r="V124" s="216"/>
      <c r="W124" s="216"/>
      <c r="X124" s="43"/>
      <c r="Y124" s="48"/>
      <c r="Z124" s="48"/>
      <c r="AA124" s="43"/>
      <c r="AB124" s="350"/>
      <c r="AC124" s="46"/>
      <c r="AD124" s="182" t="str">
        <f t="shared" si="3"/>
        <v/>
      </c>
      <c r="AE124" s="46"/>
    </row>
    <row r="125" spans="1:31" ht="36" customHeight="1" x14ac:dyDescent="0.3">
      <c r="A125" s="68"/>
      <c r="B125" s="68"/>
      <c r="C125" s="68"/>
      <c r="D125" s="48"/>
      <c r="E125" s="263"/>
      <c r="F125" s="232" t="str">
        <f t="shared" si="0"/>
        <v/>
      </c>
      <c r="G125" s="43"/>
      <c r="H125" s="209"/>
      <c r="I125" s="43"/>
      <c r="J125" s="86"/>
      <c r="K125" s="122"/>
      <c r="L125" s="217"/>
      <c r="M125" s="233"/>
      <c r="N125" s="234"/>
      <c r="O125" s="263"/>
      <c r="P125" s="215"/>
      <c r="Q125" s="217"/>
      <c r="R125" s="217"/>
      <c r="S125" s="235"/>
      <c r="T125" s="182" t="str">
        <f t="shared" si="4"/>
        <v/>
      </c>
      <c r="U125" s="46"/>
      <c r="V125" s="216"/>
      <c r="W125" s="216"/>
      <c r="X125" s="43"/>
      <c r="Y125" s="48"/>
      <c r="Z125" s="48"/>
      <c r="AA125" s="43"/>
      <c r="AB125" s="350"/>
      <c r="AC125" s="46"/>
      <c r="AD125" s="182" t="str">
        <f t="shared" si="3"/>
        <v/>
      </c>
      <c r="AE125" s="46"/>
    </row>
    <row r="126" spans="1:31" ht="36" customHeight="1" x14ac:dyDescent="0.3">
      <c r="A126" s="68"/>
      <c r="B126" s="68"/>
      <c r="C126" s="68"/>
      <c r="D126" s="48"/>
      <c r="E126" s="263"/>
      <c r="F126" s="232" t="str">
        <f t="shared" si="0"/>
        <v/>
      </c>
      <c r="G126" s="43"/>
      <c r="H126" s="209"/>
      <c r="I126" s="43"/>
      <c r="J126" s="86"/>
      <c r="K126" s="122"/>
      <c r="L126" s="217"/>
      <c r="M126" s="233"/>
      <c r="N126" s="234"/>
      <c r="O126" s="263"/>
      <c r="P126" s="215"/>
      <c r="Q126" s="217"/>
      <c r="R126" s="217"/>
      <c r="S126" s="235"/>
      <c r="T126" s="182" t="str">
        <f t="shared" si="4"/>
        <v/>
      </c>
      <c r="U126" s="46"/>
      <c r="V126" s="216"/>
      <c r="W126" s="216"/>
      <c r="X126" s="43"/>
      <c r="Y126" s="48"/>
      <c r="Z126" s="48"/>
      <c r="AA126" s="43"/>
      <c r="AB126" s="350"/>
      <c r="AC126" s="46"/>
      <c r="AD126" s="182" t="str">
        <f t="shared" si="3"/>
        <v/>
      </c>
      <c r="AE126" s="46"/>
    </row>
    <row r="127" spans="1:31" ht="36" customHeight="1" x14ac:dyDescent="0.3">
      <c r="A127" s="68"/>
      <c r="B127" s="68"/>
      <c r="C127" s="68"/>
      <c r="D127" s="48"/>
      <c r="E127" s="263"/>
      <c r="F127" s="232" t="str">
        <f t="shared" si="0"/>
        <v/>
      </c>
      <c r="G127" s="43"/>
      <c r="H127" s="209"/>
      <c r="I127" s="43"/>
      <c r="J127" s="86"/>
      <c r="K127" s="122"/>
      <c r="L127" s="217"/>
      <c r="M127" s="233"/>
      <c r="N127" s="234"/>
      <c r="O127" s="263"/>
      <c r="P127" s="215"/>
      <c r="Q127" s="217"/>
      <c r="R127" s="217"/>
      <c r="S127" s="235"/>
      <c r="T127" s="182" t="str">
        <f t="shared" si="4"/>
        <v/>
      </c>
      <c r="U127" s="46"/>
      <c r="V127" s="216"/>
      <c r="W127" s="216"/>
      <c r="X127" s="43"/>
      <c r="Y127" s="48"/>
      <c r="Z127" s="48"/>
      <c r="AA127" s="43"/>
      <c r="AB127" s="350"/>
      <c r="AC127" s="46"/>
      <c r="AD127" s="182" t="str">
        <f t="shared" si="3"/>
        <v/>
      </c>
      <c r="AE127" s="46"/>
    </row>
    <row r="128" spans="1:31" ht="36" customHeight="1" x14ac:dyDescent="0.3">
      <c r="A128" s="68"/>
      <c r="B128" s="68"/>
      <c r="C128" s="68"/>
      <c r="D128" s="48"/>
      <c r="E128" s="263"/>
      <c r="F128" s="232" t="str">
        <f t="shared" si="0"/>
        <v/>
      </c>
      <c r="G128" s="43"/>
      <c r="H128" s="209"/>
      <c r="I128" s="43"/>
      <c r="J128" s="86"/>
      <c r="K128" s="122"/>
      <c r="L128" s="217"/>
      <c r="M128" s="233"/>
      <c r="N128" s="234"/>
      <c r="O128" s="263"/>
      <c r="P128" s="215"/>
      <c r="Q128" s="217"/>
      <c r="R128" s="217"/>
      <c r="S128" s="235"/>
      <c r="T128" s="182" t="str">
        <f t="shared" si="4"/>
        <v/>
      </c>
      <c r="U128" s="46"/>
      <c r="V128" s="216"/>
      <c r="W128" s="216"/>
      <c r="X128" s="43"/>
      <c r="Y128" s="48"/>
      <c r="Z128" s="48"/>
      <c r="AA128" s="43"/>
      <c r="AB128" s="350"/>
      <c r="AC128" s="46"/>
      <c r="AD128" s="182" t="str">
        <f t="shared" si="3"/>
        <v/>
      </c>
      <c r="AE128" s="46"/>
    </row>
    <row r="129" spans="1:31" ht="36" customHeight="1" x14ac:dyDescent="0.3">
      <c r="A129" s="68"/>
      <c r="B129" s="68"/>
      <c r="C129" s="68"/>
      <c r="D129" s="48"/>
      <c r="E129" s="263"/>
      <c r="F129" s="232" t="str">
        <f t="shared" si="0"/>
        <v/>
      </c>
      <c r="G129" s="43"/>
      <c r="H129" s="209"/>
      <c r="I129" s="43"/>
      <c r="J129" s="86"/>
      <c r="K129" s="122"/>
      <c r="L129" s="217"/>
      <c r="M129" s="233"/>
      <c r="N129" s="234"/>
      <c r="O129" s="263"/>
      <c r="P129" s="215"/>
      <c r="Q129" s="217"/>
      <c r="R129" s="217"/>
      <c r="S129" s="235"/>
      <c r="T129" s="182" t="str">
        <f t="shared" si="4"/>
        <v/>
      </c>
      <c r="U129" s="46"/>
      <c r="V129" s="216"/>
      <c r="W129" s="216"/>
      <c r="X129" s="43"/>
      <c r="Y129" s="48"/>
      <c r="Z129" s="48"/>
      <c r="AA129" s="43"/>
      <c r="AB129" s="350"/>
      <c r="AC129" s="46"/>
      <c r="AD129" s="182" t="str">
        <f t="shared" si="3"/>
        <v/>
      </c>
      <c r="AE129" s="46"/>
    </row>
    <row r="130" spans="1:31" ht="36" customHeight="1" x14ac:dyDescent="0.3">
      <c r="A130" s="68"/>
      <c r="B130" s="68"/>
      <c r="C130" s="68"/>
      <c r="D130" s="48"/>
      <c r="E130" s="263"/>
      <c r="F130" s="232" t="str">
        <f t="shared" si="0"/>
        <v/>
      </c>
      <c r="G130" s="43"/>
      <c r="H130" s="209"/>
      <c r="I130" s="43"/>
      <c r="J130" s="86"/>
      <c r="K130" s="122"/>
      <c r="L130" s="217"/>
      <c r="M130" s="233"/>
      <c r="N130" s="234"/>
      <c r="O130" s="263"/>
      <c r="P130" s="215"/>
      <c r="Q130" s="217"/>
      <c r="R130" s="217"/>
      <c r="S130" s="235"/>
      <c r="T130" s="182" t="str">
        <f t="shared" si="4"/>
        <v/>
      </c>
      <c r="U130" s="46"/>
      <c r="V130" s="216"/>
      <c r="W130" s="216"/>
      <c r="X130" s="43"/>
      <c r="Y130" s="48"/>
      <c r="Z130" s="48"/>
      <c r="AA130" s="43"/>
      <c r="AB130" s="350"/>
      <c r="AC130" s="46"/>
      <c r="AD130" s="182" t="str">
        <f t="shared" si="3"/>
        <v/>
      </c>
      <c r="AE130" s="46"/>
    </row>
    <row r="131" spans="1:31" ht="36" customHeight="1" x14ac:dyDescent="0.3">
      <c r="A131" s="68"/>
      <c r="B131" s="68"/>
      <c r="C131" s="68"/>
      <c r="D131" s="48"/>
      <c r="E131" s="263"/>
      <c r="F131" s="232" t="str">
        <f t="shared" si="0"/>
        <v/>
      </c>
      <c r="G131" s="43"/>
      <c r="H131" s="209"/>
      <c r="I131" s="43"/>
      <c r="J131" s="86"/>
      <c r="K131" s="122"/>
      <c r="L131" s="217"/>
      <c r="M131" s="233"/>
      <c r="N131" s="234"/>
      <c r="O131" s="263"/>
      <c r="P131" s="215"/>
      <c r="Q131" s="217"/>
      <c r="R131" s="217"/>
      <c r="S131" s="235"/>
      <c r="T131" s="182" t="str">
        <f t="shared" si="4"/>
        <v/>
      </c>
      <c r="U131" s="46"/>
      <c r="V131" s="216"/>
      <c r="W131" s="216"/>
      <c r="X131" s="43"/>
      <c r="Y131" s="48"/>
      <c r="Z131" s="48"/>
      <c r="AA131" s="43"/>
      <c r="AB131" s="350"/>
      <c r="AC131" s="46"/>
      <c r="AD131" s="182" t="str">
        <f t="shared" si="3"/>
        <v/>
      </c>
      <c r="AE131" s="46"/>
    </row>
    <row r="132" spans="1:31" ht="36" customHeight="1" x14ac:dyDescent="0.3">
      <c r="A132" s="68"/>
      <c r="B132" s="68"/>
      <c r="C132" s="68"/>
      <c r="D132" s="48"/>
      <c r="E132" s="263"/>
      <c r="F132" s="232" t="str">
        <f t="shared" si="0"/>
        <v/>
      </c>
      <c r="G132" s="43"/>
      <c r="H132" s="209"/>
      <c r="I132" s="43"/>
      <c r="J132" s="86"/>
      <c r="K132" s="122"/>
      <c r="L132" s="217"/>
      <c r="M132" s="233"/>
      <c r="N132" s="234"/>
      <c r="O132" s="263"/>
      <c r="P132" s="215"/>
      <c r="Q132" s="217"/>
      <c r="R132" s="217"/>
      <c r="S132" s="235"/>
      <c r="T132" s="182" t="str">
        <f t="shared" si="4"/>
        <v/>
      </c>
      <c r="U132" s="46"/>
      <c r="V132" s="216"/>
      <c r="W132" s="216"/>
      <c r="X132" s="43"/>
      <c r="Y132" s="48"/>
      <c r="Z132" s="48"/>
      <c r="AA132" s="43"/>
      <c r="AB132" s="350"/>
      <c r="AC132" s="46"/>
      <c r="AD132" s="182" t="str">
        <f t="shared" si="3"/>
        <v/>
      </c>
      <c r="AE132" s="46"/>
    </row>
    <row r="133" spans="1:31" ht="36" customHeight="1" x14ac:dyDescent="0.3">
      <c r="A133" s="68"/>
      <c r="B133" s="68"/>
      <c r="C133" s="68"/>
      <c r="D133" s="48"/>
      <c r="E133" s="263"/>
      <c r="F133" s="232" t="str">
        <f t="shared" si="0"/>
        <v/>
      </c>
      <c r="G133" s="43"/>
      <c r="H133" s="209"/>
      <c r="I133" s="43"/>
      <c r="J133" s="86"/>
      <c r="K133" s="122"/>
      <c r="L133" s="217"/>
      <c r="M133" s="233"/>
      <c r="N133" s="234"/>
      <c r="O133" s="263"/>
      <c r="P133" s="215"/>
      <c r="Q133" s="217"/>
      <c r="R133" s="217"/>
      <c r="S133" s="235"/>
      <c r="T133" s="182" t="str">
        <f t="shared" si="4"/>
        <v/>
      </c>
      <c r="U133" s="46"/>
      <c r="V133" s="216"/>
      <c r="W133" s="216"/>
      <c r="X133" s="43"/>
      <c r="Y133" s="48"/>
      <c r="Z133" s="48"/>
      <c r="AA133" s="43"/>
      <c r="AB133" s="350"/>
      <c r="AC133" s="46"/>
      <c r="AD133" s="182" t="str">
        <f t="shared" si="3"/>
        <v/>
      </c>
      <c r="AE133" s="46"/>
    </row>
    <row r="134" spans="1:31" ht="36" customHeight="1" x14ac:dyDescent="0.3">
      <c r="A134" s="68"/>
      <c r="B134" s="68"/>
      <c r="C134" s="68"/>
      <c r="D134" s="48"/>
      <c r="E134" s="263"/>
      <c r="F134" s="232" t="str">
        <f t="shared" si="0"/>
        <v/>
      </c>
      <c r="G134" s="43"/>
      <c r="H134" s="209"/>
      <c r="I134" s="43"/>
      <c r="J134" s="86"/>
      <c r="K134" s="122"/>
      <c r="L134" s="217"/>
      <c r="M134" s="233"/>
      <c r="N134" s="234"/>
      <c r="O134" s="263"/>
      <c r="P134" s="215"/>
      <c r="Q134" s="217"/>
      <c r="R134" s="217"/>
      <c r="S134" s="235"/>
      <c r="T134" s="182" t="str">
        <f t="shared" si="4"/>
        <v/>
      </c>
      <c r="U134" s="46"/>
      <c r="V134" s="216"/>
      <c r="W134" s="216"/>
      <c r="X134" s="43"/>
      <c r="Y134" s="48"/>
      <c r="Z134" s="48"/>
      <c r="AA134" s="43"/>
      <c r="AB134" s="350"/>
      <c r="AC134" s="46"/>
      <c r="AD134" s="182" t="str">
        <f t="shared" si="3"/>
        <v/>
      </c>
      <c r="AE134" s="46"/>
    </row>
    <row r="135" spans="1:31" ht="36" customHeight="1" x14ac:dyDescent="0.3">
      <c r="A135" s="68"/>
      <c r="B135" s="68"/>
      <c r="C135" s="68"/>
      <c r="D135" s="48"/>
      <c r="E135" s="263"/>
      <c r="F135" s="232" t="str">
        <f t="shared" si="0"/>
        <v/>
      </c>
      <c r="G135" s="43"/>
      <c r="H135" s="209"/>
      <c r="I135" s="43"/>
      <c r="J135" s="86"/>
      <c r="K135" s="122"/>
      <c r="L135" s="217"/>
      <c r="M135" s="233"/>
      <c r="N135" s="234"/>
      <c r="O135" s="263"/>
      <c r="P135" s="215"/>
      <c r="Q135" s="217"/>
      <c r="R135" s="217"/>
      <c r="S135" s="235"/>
      <c r="T135" s="182" t="str">
        <f t="shared" si="4"/>
        <v/>
      </c>
      <c r="U135" s="46"/>
      <c r="V135" s="216"/>
      <c r="W135" s="216"/>
      <c r="X135" s="43"/>
      <c r="Y135" s="48"/>
      <c r="Z135" s="48"/>
      <c r="AA135" s="43"/>
      <c r="AB135" s="350"/>
      <c r="AC135" s="46"/>
      <c r="AD135" s="182" t="str">
        <f t="shared" si="3"/>
        <v/>
      </c>
      <c r="AE135" s="46"/>
    </row>
    <row r="136" spans="1:31" ht="36" customHeight="1" x14ac:dyDescent="0.3">
      <c r="A136" s="68"/>
      <c r="B136" s="68"/>
      <c r="C136" s="68"/>
      <c r="D136" s="48"/>
      <c r="E136" s="263"/>
      <c r="F136" s="232" t="str">
        <f t="shared" si="0"/>
        <v/>
      </c>
      <c r="G136" s="43"/>
      <c r="H136" s="209"/>
      <c r="I136" s="43"/>
      <c r="J136" s="86"/>
      <c r="K136" s="122"/>
      <c r="L136" s="217"/>
      <c r="M136" s="233"/>
      <c r="N136" s="234"/>
      <c r="O136" s="263"/>
      <c r="P136" s="215"/>
      <c r="Q136" s="217"/>
      <c r="R136" s="217"/>
      <c r="S136" s="235"/>
      <c r="T136" s="182" t="str">
        <f t="shared" si="4"/>
        <v/>
      </c>
      <c r="U136" s="46"/>
      <c r="V136" s="216"/>
      <c r="W136" s="216"/>
      <c r="X136" s="43"/>
      <c r="Y136" s="48"/>
      <c r="Z136" s="48"/>
      <c r="AA136" s="43"/>
      <c r="AB136" s="350"/>
      <c r="AC136" s="46"/>
      <c r="AD136" s="182" t="str">
        <f t="shared" si="3"/>
        <v/>
      </c>
      <c r="AE136" s="46"/>
    </row>
    <row r="137" spans="1:31" ht="36" customHeight="1" x14ac:dyDescent="0.3">
      <c r="A137" s="68"/>
      <c r="B137" s="68"/>
      <c r="C137" s="68"/>
      <c r="D137" s="48"/>
      <c r="E137" s="263"/>
      <c r="F137" s="232" t="str">
        <f t="shared" si="0"/>
        <v/>
      </c>
      <c r="G137" s="43"/>
      <c r="H137" s="209"/>
      <c r="I137" s="43"/>
      <c r="J137" s="86"/>
      <c r="K137" s="122"/>
      <c r="L137" s="217"/>
      <c r="M137" s="233"/>
      <c r="N137" s="234"/>
      <c r="O137" s="263"/>
      <c r="P137" s="215"/>
      <c r="Q137" s="217"/>
      <c r="R137" s="217"/>
      <c r="S137" s="235"/>
      <c r="T137" s="182" t="str">
        <f t="shared" si="4"/>
        <v/>
      </c>
      <c r="U137" s="46"/>
      <c r="V137" s="216"/>
      <c r="W137" s="216"/>
      <c r="X137" s="43"/>
      <c r="Y137" s="48"/>
      <c r="Z137" s="48"/>
      <c r="AA137" s="43"/>
      <c r="AB137" s="350"/>
      <c r="AC137" s="46"/>
      <c r="AD137" s="182" t="str">
        <f t="shared" si="3"/>
        <v/>
      </c>
      <c r="AE137" s="46"/>
    </row>
    <row r="138" spans="1:31" ht="36" customHeight="1" x14ac:dyDescent="0.3">
      <c r="A138" s="68"/>
      <c r="B138" s="68"/>
      <c r="C138" s="68"/>
      <c r="D138" s="48"/>
      <c r="E138" s="263"/>
      <c r="F138" s="232" t="str">
        <f t="shared" si="0"/>
        <v/>
      </c>
      <c r="G138" s="43"/>
      <c r="H138" s="209"/>
      <c r="I138" s="43"/>
      <c r="J138" s="86"/>
      <c r="K138" s="122"/>
      <c r="L138" s="217"/>
      <c r="M138" s="233"/>
      <c r="N138" s="234"/>
      <c r="O138" s="263"/>
      <c r="P138" s="215"/>
      <c r="Q138" s="217"/>
      <c r="R138" s="217"/>
      <c r="S138" s="235"/>
      <c r="T138" s="182" t="str">
        <f t="shared" si="4"/>
        <v/>
      </c>
      <c r="U138" s="46"/>
      <c r="V138" s="216"/>
      <c r="W138" s="216"/>
      <c r="X138" s="43"/>
      <c r="Y138" s="48"/>
      <c r="Z138" s="48"/>
      <c r="AA138" s="43"/>
      <c r="AB138" s="350"/>
      <c r="AC138" s="46"/>
      <c r="AD138" s="182" t="str">
        <f t="shared" si="3"/>
        <v/>
      </c>
      <c r="AE138" s="46"/>
    </row>
    <row r="139" spans="1:31" ht="36" customHeight="1" x14ac:dyDescent="0.3">
      <c r="A139" s="68"/>
      <c r="B139" s="68"/>
      <c r="C139" s="68"/>
      <c r="D139" s="48"/>
      <c r="E139" s="263"/>
      <c r="F139" s="232" t="str">
        <f t="shared" si="0"/>
        <v/>
      </c>
      <c r="G139" s="43"/>
      <c r="H139" s="209"/>
      <c r="I139" s="43"/>
      <c r="J139" s="86"/>
      <c r="K139" s="122"/>
      <c r="L139" s="217"/>
      <c r="M139" s="233"/>
      <c r="N139" s="234"/>
      <c r="O139" s="263"/>
      <c r="P139" s="215"/>
      <c r="Q139" s="217"/>
      <c r="R139" s="217"/>
      <c r="S139" s="235"/>
      <c r="T139" s="182" t="str">
        <f t="shared" si="4"/>
        <v/>
      </c>
      <c r="U139" s="46"/>
      <c r="V139" s="216"/>
      <c r="W139" s="216"/>
      <c r="X139" s="43"/>
      <c r="Y139" s="48"/>
      <c r="Z139" s="48"/>
      <c r="AA139" s="43"/>
      <c r="AB139" s="350"/>
      <c r="AC139" s="46"/>
      <c r="AD139" s="182" t="str">
        <f t="shared" ref="AD139:AD202" si="5">IF(AC139="YES",(J139-AB139)/365,"")</f>
        <v/>
      </c>
      <c r="AE139" s="46"/>
    </row>
    <row r="140" spans="1:31" ht="36" customHeight="1" x14ac:dyDescent="0.3">
      <c r="A140" s="68"/>
      <c r="B140" s="68"/>
      <c r="C140" s="68"/>
      <c r="D140" s="48"/>
      <c r="E140" s="263"/>
      <c r="F140" s="232" t="str">
        <f t="shared" si="0"/>
        <v/>
      </c>
      <c r="G140" s="43"/>
      <c r="H140" s="209"/>
      <c r="I140" s="43"/>
      <c r="J140" s="86"/>
      <c r="K140" s="122"/>
      <c r="L140" s="217"/>
      <c r="M140" s="233"/>
      <c r="N140" s="234"/>
      <c r="O140" s="263"/>
      <c r="P140" s="215"/>
      <c r="Q140" s="217"/>
      <c r="R140" s="217"/>
      <c r="S140" s="235"/>
      <c r="T140" s="182" t="str">
        <f t="shared" ref="T140:T203" si="6">IF(ISBLANK(P140),"",DATEDIF(J140,P140,"d")/365)</f>
        <v/>
      </c>
      <c r="U140" s="46"/>
      <c r="V140" s="216"/>
      <c r="W140" s="216"/>
      <c r="X140" s="43"/>
      <c r="Y140" s="48"/>
      <c r="Z140" s="48"/>
      <c r="AA140" s="43"/>
      <c r="AB140" s="350"/>
      <c r="AC140" s="46"/>
      <c r="AD140" s="182" t="str">
        <f t="shared" si="5"/>
        <v/>
      </c>
      <c r="AE140" s="46"/>
    </row>
    <row r="141" spans="1:31" ht="36" customHeight="1" x14ac:dyDescent="0.3">
      <c r="A141" s="68"/>
      <c r="B141" s="68"/>
      <c r="C141" s="68"/>
      <c r="D141" s="48"/>
      <c r="E141" s="263"/>
      <c r="F141" s="232" t="str">
        <f t="shared" si="0"/>
        <v/>
      </c>
      <c r="G141" s="43"/>
      <c r="H141" s="209"/>
      <c r="I141" s="43"/>
      <c r="J141" s="86"/>
      <c r="K141" s="122"/>
      <c r="L141" s="217"/>
      <c r="M141" s="233"/>
      <c r="N141" s="234"/>
      <c r="O141" s="263"/>
      <c r="P141" s="215"/>
      <c r="Q141" s="217"/>
      <c r="R141" s="217"/>
      <c r="S141" s="235"/>
      <c r="T141" s="182" t="str">
        <f t="shared" si="6"/>
        <v/>
      </c>
      <c r="U141" s="46"/>
      <c r="V141" s="216"/>
      <c r="W141" s="216"/>
      <c r="X141" s="43"/>
      <c r="Y141" s="48"/>
      <c r="Z141" s="48"/>
      <c r="AA141" s="43"/>
      <c r="AB141" s="350"/>
      <c r="AC141" s="46"/>
      <c r="AD141" s="182" t="str">
        <f t="shared" si="5"/>
        <v/>
      </c>
      <c r="AE141" s="46"/>
    </row>
    <row r="142" spans="1:31" ht="36" customHeight="1" x14ac:dyDescent="0.3">
      <c r="A142" s="68"/>
      <c r="B142" s="68"/>
      <c r="C142" s="68"/>
      <c r="D142" s="48"/>
      <c r="E142" s="263"/>
      <c r="F142" s="232" t="str">
        <f t="shared" si="0"/>
        <v/>
      </c>
      <c r="G142" s="43"/>
      <c r="H142" s="209"/>
      <c r="I142" s="43"/>
      <c r="J142" s="86"/>
      <c r="K142" s="122"/>
      <c r="L142" s="217"/>
      <c r="M142" s="233"/>
      <c r="N142" s="234"/>
      <c r="O142" s="263"/>
      <c r="P142" s="215"/>
      <c r="Q142" s="217"/>
      <c r="R142" s="217"/>
      <c r="S142" s="235"/>
      <c r="T142" s="182" t="str">
        <f t="shared" si="6"/>
        <v/>
      </c>
      <c r="U142" s="46"/>
      <c r="V142" s="216"/>
      <c r="W142" s="216"/>
      <c r="X142" s="43"/>
      <c r="Y142" s="48"/>
      <c r="Z142" s="48"/>
      <c r="AA142" s="43"/>
      <c r="AB142" s="350"/>
      <c r="AC142" s="46"/>
      <c r="AD142" s="182" t="str">
        <f t="shared" si="5"/>
        <v/>
      </c>
      <c r="AE142" s="46"/>
    </row>
    <row r="143" spans="1:31" ht="36" customHeight="1" x14ac:dyDescent="0.3">
      <c r="A143" s="68"/>
      <c r="B143" s="68"/>
      <c r="C143" s="68"/>
      <c r="D143" s="48"/>
      <c r="E143" s="263"/>
      <c r="F143" s="232" t="str">
        <f t="shared" si="0"/>
        <v/>
      </c>
      <c r="G143" s="43"/>
      <c r="H143" s="209"/>
      <c r="I143" s="43"/>
      <c r="J143" s="86"/>
      <c r="K143" s="122"/>
      <c r="L143" s="217"/>
      <c r="M143" s="233"/>
      <c r="N143" s="234"/>
      <c r="O143" s="263"/>
      <c r="P143" s="215"/>
      <c r="Q143" s="217"/>
      <c r="R143" s="217"/>
      <c r="S143" s="235"/>
      <c r="T143" s="182" t="str">
        <f t="shared" si="6"/>
        <v/>
      </c>
      <c r="U143" s="46"/>
      <c r="V143" s="216"/>
      <c r="W143" s="216"/>
      <c r="X143" s="43"/>
      <c r="Y143" s="48"/>
      <c r="Z143" s="48"/>
      <c r="AA143" s="43"/>
      <c r="AB143" s="350"/>
      <c r="AC143" s="46"/>
      <c r="AD143" s="182" t="str">
        <f t="shared" si="5"/>
        <v/>
      </c>
      <c r="AE143" s="46"/>
    </row>
    <row r="144" spans="1:31" ht="36" customHeight="1" x14ac:dyDescent="0.3">
      <c r="A144" s="68"/>
      <c r="B144" s="68"/>
      <c r="C144" s="68"/>
      <c r="D144" s="48"/>
      <c r="E144" s="263"/>
      <c r="F144" s="232" t="str">
        <f t="shared" si="0"/>
        <v/>
      </c>
      <c r="G144" s="43"/>
      <c r="H144" s="209"/>
      <c r="I144" s="43"/>
      <c r="J144" s="86"/>
      <c r="K144" s="122"/>
      <c r="L144" s="217"/>
      <c r="M144" s="233"/>
      <c r="N144" s="234"/>
      <c r="O144" s="263"/>
      <c r="P144" s="215"/>
      <c r="Q144" s="217"/>
      <c r="R144" s="217"/>
      <c r="S144" s="235"/>
      <c r="T144" s="182" t="str">
        <f t="shared" si="6"/>
        <v/>
      </c>
      <c r="U144" s="46"/>
      <c r="V144" s="216"/>
      <c r="W144" s="216"/>
      <c r="X144" s="43"/>
      <c r="Y144" s="48"/>
      <c r="Z144" s="48"/>
      <c r="AA144" s="43"/>
      <c r="AB144" s="350"/>
      <c r="AC144" s="46"/>
      <c r="AD144" s="182" t="str">
        <f t="shared" si="5"/>
        <v/>
      </c>
      <c r="AE144" s="46"/>
    </row>
    <row r="145" spans="1:31" ht="36" customHeight="1" x14ac:dyDescent="0.3">
      <c r="A145" s="68"/>
      <c r="B145" s="68"/>
      <c r="C145" s="68"/>
      <c r="D145" s="48"/>
      <c r="E145" s="263"/>
      <c r="F145" s="232" t="str">
        <f t="shared" si="0"/>
        <v/>
      </c>
      <c r="G145" s="43"/>
      <c r="H145" s="209"/>
      <c r="I145" s="43"/>
      <c r="J145" s="86"/>
      <c r="K145" s="122"/>
      <c r="L145" s="217"/>
      <c r="M145" s="233"/>
      <c r="N145" s="234"/>
      <c r="O145" s="263"/>
      <c r="P145" s="215"/>
      <c r="Q145" s="217"/>
      <c r="R145" s="217"/>
      <c r="S145" s="235"/>
      <c r="T145" s="182" t="str">
        <f t="shared" si="6"/>
        <v/>
      </c>
      <c r="U145" s="46"/>
      <c r="V145" s="216"/>
      <c r="W145" s="216"/>
      <c r="X145" s="43"/>
      <c r="Y145" s="48"/>
      <c r="Z145" s="48"/>
      <c r="AA145" s="43"/>
      <c r="AB145" s="350"/>
      <c r="AC145" s="46"/>
      <c r="AD145" s="182" t="str">
        <f t="shared" si="5"/>
        <v/>
      </c>
      <c r="AE145" s="46"/>
    </row>
    <row r="146" spans="1:31" ht="36" customHeight="1" x14ac:dyDescent="0.3">
      <c r="A146" s="68"/>
      <c r="B146" s="68"/>
      <c r="C146" s="68"/>
      <c r="D146" s="48"/>
      <c r="E146" s="263"/>
      <c r="F146" s="232" t="str">
        <f t="shared" si="0"/>
        <v/>
      </c>
      <c r="G146" s="43"/>
      <c r="H146" s="209"/>
      <c r="I146" s="43"/>
      <c r="J146" s="86"/>
      <c r="K146" s="122"/>
      <c r="L146" s="217"/>
      <c r="M146" s="233"/>
      <c r="N146" s="234"/>
      <c r="O146" s="263"/>
      <c r="P146" s="215"/>
      <c r="Q146" s="217"/>
      <c r="R146" s="217"/>
      <c r="S146" s="235"/>
      <c r="T146" s="182" t="str">
        <f t="shared" si="6"/>
        <v/>
      </c>
      <c r="U146" s="46"/>
      <c r="V146" s="216"/>
      <c r="W146" s="216"/>
      <c r="X146" s="43"/>
      <c r="Y146" s="48"/>
      <c r="Z146" s="48"/>
      <c r="AA146" s="43"/>
      <c r="AB146" s="350"/>
      <c r="AC146" s="46"/>
      <c r="AD146" s="182" t="str">
        <f t="shared" si="5"/>
        <v/>
      </c>
      <c r="AE146" s="46"/>
    </row>
    <row r="147" spans="1:31" ht="36" customHeight="1" x14ac:dyDescent="0.3">
      <c r="A147" s="68"/>
      <c r="B147" s="68"/>
      <c r="C147" s="68"/>
      <c r="D147" s="48"/>
      <c r="E147" s="263"/>
      <c r="F147" s="232" t="str">
        <f t="shared" si="0"/>
        <v/>
      </c>
      <c r="G147" s="43"/>
      <c r="H147" s="209"/>
      <c r="I147" s="43"/>
      <c r="J147" s="86"/>
      <c r="K147" s="122"/>
      <c r="L147" s="217"/>
      <c r="M147" s="233"/>
      <c r="N147" s="234"/>
      <c r="O147" s="263"/>
      <c r="P147" s="215"/>
      <c r="Q147" s="217"/>
      <c r="R147" s="217"/>
      <c r="S147" s="235"/>
      <c r="T147" s="182" t="str">
        <f t="shared" si="6"/>
        <v/>
      </c>
      <c r="U147" s="46"/>
      <c r="V147" s="216"/>
      <c r="W147" s="216"/>
      <c r="X147" s="43"/>
      <c r="Y147" s="48"/>
      <c r="Z147" s="48"/>
      <c r="AA147" s="43"/>
      <c r="AB147" s="350"/>
      <c r="AC147" s="46"/>
      <c r="AD147" s="182" t="str">
        <f t="shared" si="5"/>
        <v/>
      </c>
      <c r="AE147" s="46"/>
    </row>
    <row r="148" spans="1:31" ht="36" customHeight="1" x14ac:dyDescent="0.3">
      <c r="A148" s="68"/>
      <c r="B148" s="68"/>
      <c r="C148" s="68"/>
      <c r="D148" s="48"/>
      <c r="E148" s="263"/>
      <c r="F148" s="232" t="str">
        <f t="shared" si="0"/>
        <v/>
      </c>
      <c r="G148" s="43"/>
      <c r="H148" s="209"/>
      <c r="I148" s="43"/>
      <c r="J148" s="86"/>
      <c r="K148" s="122"/>
      <c r="L148" s="217"/>
      <c r="M148" s="233"/>
      <c r="N148" s="234"/>
      <c r="O148" s="263"/>
      <c r="P148" s="215"/>
      <c r="Q148" s="217"/>
      <c r="R148" s="217"/>
      <c r="S148" s="235"/>
      <c r="T148" s="182" t="str">
        <f t="shared" si="6"/>
        <v/>
      </c>
      <c r="U148" s="46"/>
      <c r="V148" s="216"/>
      <c r="W148" s="216"/>
      <c r="X148" s="43"/>
      <c r="Y148" s="48"/>
      <c r="Z148" s="48"/>
      <c r="AA148" s="43"/>
      <c r="AB148" s="350"/>
      <c r="AC148" s="46"/>
      <c r="AD148" s="182" t="str">
        <f t="shared" si="5"/>
        <v/>
      </c>
      <c r="AE148" s="46"/>
    </row>
    <row r="149" spans="1:31" ht="36" customHeight="1" x14ac:dyDescent="0.3">
      <c r="A149" s="68"/>
      <c r="B149" s="68"/>
      <c r="C149" s="68"/>
      <c r="D149" s="48"/>
      <c r="E149" s="263"/>
      <c r="F149" s="232" t="str">
        <f t="shared" si="0"/>
        <v/>
      </c>
      <c r="G149" s="43"/>
      <c r="H149" s="209"/>
      <c r="I149" s="43"/>
      <c r="J149" s="86"/>
      <c r="K149" s="122"/>
      <c r="L149" s="217"/>
      <c r="M149" s="233"/>
      <c r="N149" s="234"/>
      <c r="O149" s="263"/>
      <c r="P149" s="215"/>
      <c r="Q149" s="217"/>
      <c r="R149" s="217"/>
      <c r="S149" s="235"/>
      <c r="T149" s="182" t="str">
        <f t="shared" si="6"/>
        <v/>
      </c>
      <c r="U149" s="46"/>
      <c r="V149" s="216"/>
      <c r="W149" s="216"/>
      <c r="X149" s="43"/>
      <c r="Y149" s="48"/>
      <c r="Z149" s="48"/>
      <c r="AA149" s="43"/>
      <c r="AB149" s="350"/>
      <c r="AC149" s="46"/>
      <c r="AD149" s="182" t="str">
        <f t="shared" si="5"/>
        <v/>
      </c>
      <c r="AE149" s="46"/>
    </row>
    <row r="150" spans="1:31" ht="36" customHeight="1" x14ac:dyDescent="0.3">
      <c r="A150" s="68"/>
      <c r="B150" s="68"/>
      <c r="C150" s="68"/>
      <c r="D150" s="48"/>
      <c r="E150" s="263"/>
      <c r="F150" s="232" t="str">
        <f t="shared" si="0"/>
        <v/>
      </c>
      <c r="G150" s="43"/>
      <c r="H150" s="209"/>
      <c r="I150" s="43"/>
      <c r="J150" s="86"/>
      <c r="K150" s="122"/>
      <c r="L150" s="217"/>
      <c r="M150" s="233"/>
      <c r="N150" s="234"/>
      <c r="O150" s="263"/>
      <c r="P150" s="215"/>
      <c r="Q150" s="217"/>
      <c r="R150" s="217"/>
      <c r="S150" s="235"/>
      <c r="T150" s="182" t="str">
        <f t="shared" si="6"/>
        <v/>
      </c>
      <c r="U150" s="46"/>
      <c r="V150" s="216"/>
      <c r="W150" s="216"/>
      <c r="X150" s="43"/>
      <c r="Y150" s="48"/>
      <c r="Z150" s="48"/>
      <c r="AA150" s="43"/>
      <c r="AB150" s="350"/>
      <c r="AC150" s="46"/>
      <c r="AD150" s="182" t="str">
        <f t="shared" si="5"/>
        <v/>
      </c>
      <c r="AE150" s="46"/>
    </row>
    <row r="151" spans="1:31" ht="36" customHeight="1" x14ac:dyDescent="0.3">
      <c r="A151" s="68"/>
      <c r="B151" s="68"/>
      <c r="C151" s="68"/>
      <c r="D151" s="48"/>
      <c r="E151" s="263"/>
      <c r="F151" s="232" t="str">
        <f t="shared" si="0"/>
        <v/>
      </c>
      <c r="G151" s="43"/>
      <c r="H151" s="209"/>
      <c r="I151" s="43"/>
      <c r="J151" s="86"/>
      <c r="K151" s="122"/>
      <c r="L151" s="217"/>
      <c r="M151" s="233"/>
      <c r="N151" s="234"/>
      <c r="O151" s="263"/>
      <c r="P151" s="215"/>
      <c r="Q151" s="217"/>
      <c r="R151" s="217"/>
      <c r="S151" s="235"/>
      <c r="T151" s="182" t="str">
        <f t="shared" si="6"/>
        <v/>
      </c>
      <c r="U151" s="46"/>
      <c r="V151" s="216"/>
      <c r="W151" s="216"/>
      <c r="X151" s="43"/>
      <c r="Y151" s="48"/>
      <c r="Z151" s="48"/>
      <c r="AA151" s="43"/>
      <c r="AB151" s="350"/>
      <c r="AC151" s="46"/>
      <c r="AD151" s="182" t="str">
        <f t="shared" si="5"/>
        <v/>
      </c>
      <c r="AE151" s="46"/>
    </row>
    <row r="152" spans="1:31" ht="36" customHeight="1" x14ac:dyDescent="0.3">
      <c r="A152" s="68"/>
      <c r="B152" s="68"/>
      <c r="C152" s="68"/>
      <c r="D152" s="48"/>
      <c r="E152" s="263"/>
      <c r="F152" s="232" t="str">
        <f t="shared" si="0"/>
        <v/>
      </c>
      <c r="G152" s="43"/>
      <c r="H152" s="209"/>
      <c r="I152" s="43"/>
      <c r="J152" s="86"/>
      <c r="K152" s="122"/>
      <c r="L152" s="217"/>
      <c r="M152" s="233"/>
      <c r="N152" s="234"/>
      <c r="O152" s="263"/>
      <c r="P152" s="215"/>
      <c r="Q152" s="217"/>
      <c r="R152" s="217"/>
      <c r="S152" s="235"/>
      <c r="T152" s="182" t="str">
        <f t="shared" si="6"/>
        <v/>
      </c>
      <c r="U152" s="46"/>
      <c r="V152" s="216"/>
      <c r="W152" s="216"/>
      <c r="X152" s="43"/>
      <c r="Y152" s="48"/>
      <c r="Z152" s="48"/>
      <c r="AA152" s="43"/>
      <c r="AB152" s="350"/>
      <c r="AC152" s="46"/>
      <c r="AD152" s="182" t="str">
        <f t="shared" si="5"/>
        <v/>
      </c>
      <c r="AE152" s="46"/>
    </row>
    <row r="153" spans="1:31" ht="36" customHeight="1" x14ac:dyDescent="0.3">
      <c r="A153" s="68"/>
      <c r="B153" s="68"/>
      <c r="C153" s="68"/>
      <c r="D153" s="48"/>
      <c r="E153" s="263"/>
      <c r="F153" s="232" t="str">
        <f t="shared" si="0"/>
        <v/>
      </c>
      <c r="G153" s="43"/>
      <c r="H153" s="209"/>
      <c r="I153" s="43"/>
      <c r="J153" s="86"/>
      <c r="K153" s="122"/>
      <c r="L153" s="217"/>
      <c r="M153" s="233"/>
      <c r="N153" s="234"/>
      <c r="O153" s="263"/>
      <c r="P153" s="215"/>
      <c r="Q153" s="217"/>
      <c r="R153" s="217"/>
      <c r="S153" s="235"/>
      <c r="T153" s="182" t="str">
        <f t="shared" si="6"/>
        <v/>
      </c>
      <c r="U153" s="46"/>
      <c r="V153" s="216"/>
      <c r="W153" s="216"/>
      <c r="X153" s="43"/>
      <c r="Y153" s="48"/>
      <c r="Z153" s="48"/>
      <c r="AA153" s="43"/>
      <c r="AB153" s="350"/>
      <c r="AC153" s="46"/>
      <c r="AD153" s="182" t="str">
        <f t="shared" si="5"/>
        <v/>
      </c>
      <c r="AE153" s="46"/>
    </row>
    <row r="154" spans="1:31" ht="36" customHeight="1" x14ac:dyDescent="0.3">
      <c r="A154" s="68"/>
      <c r="B154" s="68"/>
      <c r="C154" s="68"/>
      <c r="D154" s="48"/>
      <c r="E154" s="263"/>
      <c r="F154" s="232" t="str">
        <f t="shared" si="0"/>
        <v/>
      </c>
      <c r="G154" s="43"/>
      <c r="H154" s="209"/>
      <c r="I154" s="43"/>
      <c r="J154" s="86"/>
      <c r="K154" s="122"/>
      <c r="L154" s="217"/>
      <c r="M154" s="233"/>
      <c r="N154" s="234"/>
      <c r="O154" s="263"/>
      <c r="P154" s="215"/>
      <c r="Q154" s="217"/>
      <c r="R154" s="217"/>
      <c r="S154" s="235"/>
      <c r="T154" s="182" t="str">
        <f t="shared" si="6"/>
        <v/>
      </c>
      <c r="U154" s="46"/>
      <c r="V154" s="216"/>
      <c r="W154" s="216"/>
      <c r="X154" s="43"/>
      <c r="Y154" s="48"/>
      <c r="Z154" s="48"/>
      <c r="AA154" s="43"/>
      <c r="AB154" s="350"/>
      <c r="AC154" s="46"/>
      <c r="AD154" s="182" t="str">
        <f t="shared" si="5"/>
        <v/>
      </c>
      <c r="AE154" s="46"/>
    </row>
    <row r="155" spans="1:31" ht="36" customHeight="1" x14ac:dyDescent="0.3">
      <c r="A155" s="68"/>
      <c r="B155" s="68"/>
      <c r="C155" s="68"/>
      <c r="D155" s="48"/>
      <c r="E155" s="263"/>
      <c r="F155" s="232" t="str">
        <f t="shared" si="0"/>
        <v/>
      </c>
      <c r="G155" s="43"/>
      <c r="H155" s="209"/>
      <c r="I155" s="43"/>
      <c r="J155" s="86"/>
      <c r="K155" s="122"/>
      <c r="L155" s="217"/>
      <c r="M155" s="233"/>
      <c r="N155" s="234"/>
      <c r="O155" s="263"/>
      <c r="P155" s="215"/>
      <c r="Q155" s="217"/>
      <c r="R155" s="217"/>
      <c r="S155" s="235"/>
      <c r="T155" s="182" t="str">
        <f t="shared" si="6"/>
        <v/>
      </c>
      <c r="U155" s="46"/>
      <c r="V155" s="216"/>
      <c r="W155" s="216"/>
      <c r="X155" s="43"/>
      <c r="Y155" s="48"/>
      <c r="Z155" s="48"/>
      <c r="AA155" s="43"/>
      <c r="AB155" s="350"/>
      <c r="AC155" s="46"/>
      <c r="AD155" s="182" t="str">
        <f t="shared" si="5"/>
        <v/>
      </c>
      <c r="AE155" s="46"/>
    </row>
    <row r="156" spans="1:31" ht="36" customHeight="1" x14ac:dyDescent="0.3">
      <c r="A156" s="68"/>
      <c r="B156" s="68"/>
      <c r="C156" s="68"/>
      <c r="D156" s="48"/>
      <c r="E156" s="263"/>
      <c r="F156" s="232" t="str">
        <f t="shared" si="0"/>
        <v/>
      </c>
      <c r="G156" s="43"/>
      <c r="H156" s="209"/>
      <c r="I156" s="43"/>
      <c r="J156" s="86"/>
      <c r="K156" s="122"/>
      <c r="L156" s="217"/>
      <c r="M156" s="233"/>
      <c r="N156" s="234"/>
      <c r="O156" s="263"/>
      <c r="P156" s="215"/>
      <c r="Q156" s="217"/>
      <c r="R156" s="217"/>
      <c r="S156" s="235"/>
      <c r="T156" s="182" t="str">
        <f t="shared" si="6"/>
        <v/>
      </c>
      <c r="U156" s="46"/>
      <c r="V156" s="216"/>
      <c r="W156" s="216"/>
      <c r="X156" s="43"/>
      <c r="Y156" s="48"/>
      <c r="Z156" s="48"/>
      <c r="AA156" s="43"/>
      <c r="AB156" s="350"/>
      <c r="AC156" s="46"/>
      <c r="AD156" s="182" t="str">
        <f t="shared" si="5"/>
        <v/>
      </c>
      <c r="AE156" s="46"/>
    </row>
    <row r="157" spans="1:31" ht="36" customHeight="1" x14ac:dyDescent="0.3">
      <c r="A157" s="68"/>
      <c r="B157" s="68"/>
      <c r="C157" s="68"/>
      <c r="D157" s="48"/>
      <c r="E157" s="263"/>
      <c r="F157" s="232" t="str">
        <f t="shared" si="0"/>
        <v/>
      </c>
      <c r="G157" s="43"/>
      <c r="H157" s="209"/>
      <c r="I157" s="43"/>
      <c r="J157" s="86"/>
      <c r="K157" s="122"/>
      <c r="L157" s="217"/>
      <c r="M157" s="233"/>
      <c r="N157" s="234"/>
      <c r="O157" s="263"/>
      <c r="P157" s="215"/>
      <c r="Q157" s="217"/>
      <c r="R157" s="217"/>
      <c r="S157" s="235"/>
      <c r="T157" s="182" t="str">
        <f t="shared" si="6"/>
        <v/>
      </c>
      <c r="U157" s="46"/>
      <c r="V157" s="216"/>
      <c r="W157" s="216"/>
      <c r="X157" s="43"/>
      <c r="Y157" s="48"/>
      <c r="Z157" s="48"/>
      <c r="AA157" s="43"/>
      <c r="AB157" s="350"/>
      <c r="AC157" s="46"/>
      <c r="AD157" s="182" t="str">
        <f t="shared" si="5"/>
        <v/>
      </c>
      <c r="AE157" s="46"/>
    </row>
    <row r="158" spans="1:31" ht="36" customHeight="1" x14ac:dyDescent="0.3">
      <c r="A158" s="68"/>
      <c r="B158" s="68"/>
      <c r="C158" s="68"/>
      <c r="D158" s="48"/>
      <c r="E158" s="263"/>
      <c r="F158" s="232" t="str">
        <f t="shared" si="0"/>
        <v/>
      </c>
      <c r="G158" s="43"/>
      <c r="H158" s="209"/>
      <c r="I158" s="43"/>
      <c r="J158" s="86"/>
      <c r="K158" s="122"/>
      <c r="L158" s="217"/>
      <c r="M158" s="233"/>
      <c r="N158" s="234"/>
      <c r="O158" s="263"/>
      <c r="P158" s="215"/>
      <c r="Q158" s="217"/>
      <c r="R158" s="217"/>
      <c r="S158" s="235"/>
      <c r="T158" s="182" t="str">
        <f t="shared" si="6"/>
        <v/>
      </c>
      <c r="U158" s="46"/>
      <c r="V158" s="216"/>
      <c r="W158" s="216"/>
      <c r="X158" s="43"/>
      <c r="Y158" s="48"/>
      <c r="Z158" s="48"/>
      <c r="AA158" s="43"/>
      <c r="AB158" s="350"/>
      <c r="AC158" s="46"/>
      <c r="AD158" s="182" t="str">
        <f t="shared" si="5"/>
        <v/>
      </c>
      <c r="AE158" s="46"/>
    </row>
    <row r="159" spans="1:31" ht="36" customHeight="1" x14ac:dyDescent="0.3">
      <c r="A159" s="68"/>
      <c r="B159" s="68"/>
      <c r="C159" s="68"/>
      <c r="D159" s="48"/>
      <c r="E159" s="263"/>
      <c r="F159" s="232" t="str">
        <f t="shared" si="0"/>
        <v/>
      </c>
      <c r="G159" s="43"/>
      <c r="H159" s="209"/>
      <c r="I159" s="43"/>
      <c r="J159" s="86"/>
      <c r="K159" s="122"/>
      <c r="L159" s="217"/>
      <c r="M159" s="233"/>
      <c r="N159" s="234"/>
      <c r="O159" s="263"/>
      <c r="P159" s="215"/>
      <c r="Q159" s="217"/>
      <c r="R159" s="217"/>
      <c r="S159" s="235"/>
      <c r="T159" s="182" t="str">
        <f t="shared" si="6"/>
        <v/>
      </c>
      <c r="U159" s="46"/>
      <c r="V159" s="216"/>
      <c r="W159" s="216"/>
      <c r="X159" s="43"/>
      <c r="Y159" s="48"/>
      <c r="Z159" s="48"/>
      <c r="AA159" s="43"/>
      <c r="AB159" s="350"/>
      <c r="AC159" s="46"/>
      <c r="AD159" s="182" t="str">
        <f t="shared" si="5"/>
        <v/>
      </c>
      <c r="AE159" s="46"/>
    </row>
    <row r="160" spans="1:31" ht="36" customHeight="1" x14ac:dyDescent="0.3">
      <c r="A160" s="68"/>
      <c r="B160" s="68"/>
      <c r="C160" s="68"/>
      <c r="D160" s="48"/>
      <c r="E160" s="263"/>
      <c r="F160" s="232" t="str">
        <f t="shared" si="0"/>
        <v/>
      </c>
      <c r="G160" s="43"/>
      <c r="H160" s="209"/>
      <c r="I160" s="43"/>
      <c r="J160" s="86"/>
      <c r="K160" s="122"/>
      <c r="L160" s="217"/>
      <c r="M160" s="233"/>
      <c r="N160" s="234"/>
      <c r="O160" s="263"/>
      <c r="P160" s="215"/>
      <c r="Q160" s="217"/>
      <c r="R160" s="217"/>
      <c r="S160" s="235"/>
      <c r="T160" s="182" t="str">
        <f t="shared" si="6"/>
        <v/>
      </c>
      <c r="U160" s="46"/>
      <c r="V160" s="216"/>
      <c r="W160" s="216"/>
      <c r="X160" s="43"/>
      <c r="Y160" s="48"/>
      <c r="Z160" s="48"/>
      <c r="AA160" s="43"/>
      <c r="AB160" s="350"/>
      <c r="AC160" s="46"/>
      <c r="AD160" s="182" t="str">
        <f t="shared" si="5"/>
        <v/>
      </c>
      <c r="AE160" s="46"/>
    </row>
    <row r="161" spans="1:31" ht="36" customHeight="1" x14ac:dyDescent="0.3">
      <c r="A161" s="68"/>
      <c r="B161" s="68"/>
      <c r="C161" s="68"/>
      <c r="D161" s="48"/>
      <c r="E161" s="263"/>
      <c r="F161" s="232" t="str">
        <f t="shared" si="0"/>
        <v/>
      </c>
      <c r="G161" s="43"/>
      <c r="H161" s="209"/>
      <c r="I161" s="43"/>
      <c r="J161" s="86"/>
      <c r="K161" s="122"/>
      <c r="L161" s="217"/>
      <c r="M161" s="233"/>
      <c r="N161" s="234"/>
      <c r="O161" s="263"/>
      <c r="P161" s="215"/>
      <c r="Q161" s="217"/>
      <c r="R161" s="217"/>
      <c r="S161" s="235"/>
      <c r="T161" s="182" t="str">
        <f t="shared" si="6"/>
        <v/>
      </c>
      <c r="U161" s="46"/>
      <c r="V161" s="216"/>
      <c r="W161" s="216"/>
      <c r="X161" s="43"/>
      <c r="Y161" s="48"/>
      <c r="Z161" s="48"/>
      <c r="AA161" s="43"/>
      <c r="AB161" s="350"/>
      <c r="AC161" s="46"/>
      <c r="AD161" s="182" t="str">
        <f t="shared" si="5"/>
        <v/>
      </c>
      <c r="AE161" s="46"/>
    </row>
    <row r="162" spans="1:31" ht="36" customHeight="1" x14ac:dyDescent="0.3">
      <c r="A162" s="68"/>
      <c r="B162" s="68"/>
      <c r="C162" s="68"/>
      <c r="D162" s="48"/>
      <c r="E162" s="263"/>
      <c r="F162" s="232" t="str">
        <f t="shared" si="0"/>
        <v/>
      </c>
      <c r="G162" s="43"/>
      <c r="H162" s="209"/>
      <c r="I162" s="43"/>
      <c r="J162" s="86"/>
      <c r="K162" s="122"/>
      <c r="L162" s="217"/>
      <c r="M162" s="233"/>
      <c r="N162" s="234"/>
      <c r="O162" s="263"/>
      <c r="P162" s="215"/>
      <c r="Q162" s="217"/>
      <c r="R162" s="217"/>
      <c r="S162" s="235"/>
      <c r="T162" s="182" t="str">
        <f t="shared" si="6"/>
        <v/>
      </c>
      <c r="U162" s="46"/>
      <c r="V162" s="216"/>
      <c r="W162" s="216"/>
      <c r="X162" s="43"/>
      <c r="Y162" s="48"/>
      <c r="Z162" s="48"/>
      <c r="AA162" s="43"/>
      <c r="AB162" s="350"/>
      <c r="AC162" s="46"/>
      <c r="AD162" s="182" t="str">
        <f t="shared" si="5"/>
        <v/>
      </c>
      <c r="AE162" s="46"/>
    </row>
    <row r="163" spans="1:31" ht="36" customHeight="1" x14ac:dyDescent="0.3">
      <c r="A163" s="68"/>
      <c r="B163" s="68"/>
      <c r="C163" s="68"/>
      <c r="D163" s="48"/>
      <c r="E163" s="263"/>
      <c r="F163" s="232" t="str">
        <f t="shared" si="0"/>
        <v/>
      </c>
      <c r="G163" s="43"/>
      <c r="H163" s="209"/>
      <c r="I163" s="43"/>
      <c r="J163" s="86"/>
      <c r="K163" s="122"/>
      <c r="L163" s="217"/>
      <c r="M163" s="233"/>
      <c r="N163" s="234"/>
      <c r="O163" s="263"/>
      <c r="P163" s="215"/>
      <c r="Q163" s="217"/>
      <c r="R163" s="217"/>
      <c r="S163" s="235"/>
      <c r="T163" s="182" t="str">
        <f t="shared" si="6"/>
        <v/>
      </c>
      <c r="U163" s="46"/>
      <c r="V163" s="216"/>
      <c r="W163" s="216"/>
      <c r="X163" s="43"/>
      <c r="Y163" s="48"/>
      <c r="Z163" s="48"/>
      <c r="AA163" s="43"/>
      <c r="AB163" s="350"/>
      <c r="AC163" s="46"/>
      <c r="AD163" s="182" t="str">
        <f t="shared" si="5"/>
        <v/>
      </c>
      <c r="AE163" s="46"/>
    </row>
    <row r="164" spans="1:31" ht="36" customHeight="1" x14ac:dyDescent="0.3">
      <c r="A164" s="68"/>
      <c r="B164" s="68"/>
      <c r="C164" s="68"/>
      <c r="D164" s="48"/>
      <c r="E164" s="263"/>
      <c r="F164" s="232" t="str">
        <f t="shared" si="0"/>
        <v/>
      </c>
      <c r="G164" s="43"/>
      <c r="H164" s="209"/>
      <c r="I164" s="43"/>
      <c r="J164" s="86"/>
      <c r="K164" s="122"/>
      <c r="L164" s="217"/>
      <c r="M164" s="233"/>
      <c r="N164" s="234"/>
      <c r="O164" s="263"/>
      <c r="P164" s="215"/>
      <c r="Q164" s="217"/>
      <c r="R164" s="217"/>
      <c r="S164" s="235"/>
      <c r="T164" s="182" t="str">
        <f t="shared" si="6"/>
        <v/>
      </c>
      <c r="U164" s="46"/>
      <c r="V164" s="216"/>
      <c r="W164" s="216"/>
      <c r="X164" s="43"/>
      <c r="Y164" s="48"/>
      <c r="Z164" s="48"/>
      <c r="AA164" s="43"/>
      <c r="AB164" s="350"/>
      <c r="AC164" s="46"/>
      <c r="AD164" s="182" t="str">
        <f t="shared" si="5"/>
        <v/>
      </c>
      <c r="AE164" s="46"/>
    </row>
    <row r="165" spans="1:31" ht="36" customHeight="1" x14ac:dyDescent="0.3">
      <c r="A165" s="68"/>
      <c r="B165" s="68"/>
      <c r="C165" s="68"/>
      <c r="D165" s="48"/>
      <c r="E165" s="263"/>
      <c r="F165" s="232" t="str">
        <f t="shared" si="0"/>
        <v/>
      </c>
      <c r="G165" s="43"/>
      <c r="H165" s="209"/>
      <c r="I165" s="43"/>
      <c r="J165" s="86"/>
      <c r="K165" s="122"/>
      <c r="L165" s="217"/>
      <c r="M165" s="233"/>
      <c r="N165" s="234"/>
      <c r="O165" s="263"/>
      <c r="P165" s="215"/>
      <c r="Q165" s="217"/>
      <c r="R165" s="217"/>
      <c r="S165" s="235"/>
      <c r="T165" s="182" t="str">
        <f t="shared" si="6"/>
        <v/>
      </c>
      <c r="U165" s="46"/>
      <c r="V165" s="216"/>
      <c r="W165" s="216"/>
      <c r="X165" s="43"/>
      <c r="Y165" s="48"/>
      <c r="Z165" s="48"/>
      <c r="AA165" s="43"/>
      <c r="AB165" s="350"/>
      <c r="AC165" s="46"/>
      <c r="AD165" s="182" t="str">
        <f t="shared" si="5"/>
        <v/>
      </c>
      <c r="AE165" s="46"/>
    </row>
    <row r="166" spans="1:31" ht="36" customHeight="1" x14ac:dyDescent="0.3">
      <c r="A166" s="68"/>
      <c r="B166" s="68"/>
      <c r="C166" s="68"/>
      <c r="D166" s="48"/>
      <c r="E166" s="263"/>
      <c r="F166" s="232" t="str">
        <f t="shared" si="0"/>
        <v/>
      </c>
      <c r="G166" s="43"/>
      <c r="H166" s="209"/>
      <c r="I166" s="43"/>
      <c r="J166" s="86"/>
      <c r="K166" s="122"/>
      <c r="L166" s="217"/>
      <c r="M166" s="233"/>
      <c r="N166" s="234"/>
      <c r="O166" s="263"/>
      <c r="P166" s="215"/>
      <c r="Q166" s="217"/>
      <c r="R166" s="217"/>
      <c r="S166" s="235"/>
      <c r="T166" s="182" t="str">
        <f t="shared" si="6"/>
        <v/>
      </c>
      <c r="U166" s="46"/>
      <c r="V166" s="216"/>
      <c r="W166" s="216"/>
      <c r="X166" s="43"/>
      <c r="Y166" s="48"/>
      <c r="Z166" s="48"/>
      <c r="AA166" s="43"/>
      <c r="AB166" s="350"/>
      <c r="AC166" s="46"/>
      <c r="AD166" s="182" t="str">
        <f t="shared" si="5"/>
        <v/>
      </c>
      <c r="AE166" s="46"/>
    </row>
    <row r="167" spans="1:31" ht="36" customHeight="1" x14ac:dyDescent="0.3">
      <c r="A167" s="68"/>
      <c r="B167" s="68"/>
      <c r="C167" s="68"/>
      <c r="D167" s="48"/>
      <c r="E167" s="263"/>
      <c r="F167" s="232" t="str">
        <f t="shared" si="0"/>
        <v/>
      </c>
      <c r="G167" s="43"/>
      <c r="H167" s="209"/>
      <c r="I167" s="43"/>
      <c r="J167" s="86"/>
      <c r="K167" s="122"/>
      <c r="L167" s="217"/>
      <c r="M167" s="233"/>
      <c r="N167" s="234"/>
      <c r="O167" s="263"/>
      <c r="P167" s="215"/>
      <c r="Q167" s="217"/>
      <c r="R167" s="217"/>
      <c r="S167" s="235"/>
      <c r="T167" s="182" t="str">
        <f t="shared" si="6"/>
        <v/>
      </c>
      <c r="U167" s="46"/>
      <c r="V167" s="216"/>
      <c r="W167" s="216"/>
      <c r="X167" s="43"/>
      <c r="Y167" s="48"/>
      <c r="Z167" s="48"/>
      <c r="AA167" s="43"/>
      <c r="AB167" s="350"/>
      <c r="AC167" s="46"/>
      <c r="AD167" s="182" t="str">
        <f t="shared" si="5"/>
        <v/>
      </c>
      <c r="AE167" s="46"/>
    </row>
    <row r="168" spans="1:31" ht="36" customHeight="1" x14ac:dyDescent="0.3">
      <c r="A168" s="68"/>
      <c r="B168" s="68"/>
      <c r="C168" s="68"/>
      <c r="D168" s="48"/>
      <c r="E168" s="263"/>
      <c r="F168" s="232" t="str">
        <f t="shared" si="0"/>
        <v/>
      </c>
      <c r="G168" s="43"/>
      <c r="H168" s="209"/>
      <c r="I168" s="43"/>
      <c r="J168" s="86"/>
      <c r="K168" s="122"/>
      <c r="L168" s="217"/>
      <c r="M168" s="233"/>
      <c r="N168" s="234"/>
      <c r="O168" s="263"/>
      <c r="P168" s="215"/>
      <c r="Q168" s="217"/>
      <c r="R168" s="217"/>
      <c r="S168" s="235"/>
      <c r="T168" s="182" t="str">
        <f t="shared" si="6"/>
        <v/>
      </c>
      <c r="U168" s="46"/>
      <c r="V168" s="216"/>
      <c r="W168" s="216"/>
      <c r="X168" s="43"/>
      <c r="Y168" s="48"/>
      <c r="Z168" s="48"/>
      <c r="AA168" s="43"/>
      <c r="AB168" s="350"/>
      <c r="AC168" s="46"/>
      <c r="AD168" s="182" t="str">
        <f t="shared" si="5"/>
        <v/>
      </c>
      <c r="AE168" s="46"/>
    </row>
    <row r="169" spans="1:31" ht="36" customHeight="1" x14ac:dyDescent="0.3">
      <c r="A169" s="68"/>
      <c r="B169" s="68"/>
      <c r="C169" s="68"/>
      <c r="D169" s="48"/>
      <c r="E169" s="263"/>
      <c r="F169" s="232" t="str">
        <f t="shared" si="0"/>
        <v/>
      </c>
      <c r="G169" s="43"/>
      <c r="H169" s="209"/>
      <c r="I169" s="43"/>
      <c r="J169" s="86"/>
      <c r="K169" s="122"/>
      <c r="L169" s="217"/>
      <c r="M169" s="233"/>
      <c r="N169" s="234"/>
      <c r="O169" s="263"/>
      <c r="P169" s="215"/>
      <c r="Q169" s="217"/>
      <c r="R169" s="217"/>
      <c r="S169" s="235"/>
      <c r="T169" s="182" t="str">
        <f t="shared" si="6"/>
        <v/>
      </c>
      <c r="U169" s="46"/>
      <c r="V169" s="216"/>
      <c r="W169" s="216"/>
      <c r="X169" s="43"/>
      <c r="Y169" s="48"/>
      <c r="Z169" s="48"/>
      <c r="AA169" s="43"/>
      <c r="AB169" s="350"/>
      <c r="AC169" s="46"/>
      <c r="AD169" s="182" t="str">
        <f t="shared" si="5"/>
        <v/>
      </c>
      <c r="AE169" s="46"/>
    </row>
    <row r="170" spans="1:31" ht="36" customHeight="1" x14ac:dyDescent="0.3">
      <c r="A170" s="68"/>
      <c r="B170" s="68"/>
      <c r="C170" s="68"/>
      <c r="D170" s="48"/>
      <c r="E170" s="263"/>
      <c r="F170" s="232" t="str">
        <f t="shared" si="0"/>
        <v/>
      </c>
      <c r="G170" s="43"/>
      <c r="H170" s="209"/>
      <c r="I170" s="43"/>
      <c r="J170" s="86"/>
      <c r="K170" s="122"/>
      <c r="L170" s="217"/>
      <c r="M170" s="233"/>
      <c r="N170" s="234"/>
      <c r="O170" s="263"/>
      <c r="P170" s="215"/>
      <c r="Q170" s="217"/>
      <c r="R170" s="217"/>
      <c r="S170" s="235"/>
      <c r="T170" s="182" t="str">
        <f t="shared" si="6"/>
        <v/>
      </c>
      <c r="U170" s="46"/>
      <c r="V170" s="216"/>
      <c r="W170" s="216"/>
      <c r="X170" s="43"/>
      <c r="Y170" s="48"/>
      <c r="Z170" s="48"/>
      <c r="AA170" s="43"/>
      <c r="AB170" s="350"/>
      <c r="AC170" s="46"/>
      <c r="AD170" s="182" t="str">
        <f t="shared" si="5"/>
        <v/>
      </c>
      <c r="AE170" s="46"/>
    </row>
    <row r="171" spans="1:31" ht="36" customHeight="1" x14ac:dyDescent="0.3">
      <c r="A171" s="68"/>
      <c r="B171" s="68"/>
      <c r="C171" s="68"/>
      <c r="D171" s="48"/>
      <c r="E171" s="263"/>
      <c r="F171" s="232" t="str">
        <f t="shared" si="0"/>
        <v/>
      </c>
      <c r="G171" s="43"/>
      <c r="H171" s="209"/>
      <c r="I171" s="43"/>
      <c r="J171" s="86"/>
      <c r="K171" s="122"/>
      <c r="L171" s="217"/>
      <c r="M171" s="233"/>
      <c r="N171" s="234"/>
      <c r="O171" s="263"/>
      <c r="P171" s="215"/>
      <c r="Q171" s="217"/>
      <c r="R171" s="217"/>
      <c r="S171" s="235"/>
      <c r="T171" s="182" t="str">
        <f t="shared" si="6"/>
        <v/>
      </c>
      <c r="U171" s="46"/>
      <c r="V171" s="216"/>
      <c r="W171" s="216"/>
      <c r="X171" s="43"/>
      <c r="Y171" s="48"/>
      <c r="Z171" s="48"/>
      <c r="AA171" s="43"/>
      <c r="AB171" s="350"/>
      <c r="AC171" s="46"/>
      <c r="AD171" s="182" t="str">
        <f t="shared" si="5"/>
        <v/>
      </c>
      <c r="AE171" s="46"/>
    </row>
    <row r="172" spans="1:31" ht="36" customHeight="1" x14ac:dyDescent="0.3">
      <c r="A172" s="68"/>
      <c r="B172" s="68"/>
      <c r="C172" s="68"/>
      <c r="D172" s="48"/>
      <c r="E172" s="263"/>
      <c r="F172" s="232" t="str">
        <f t="shared" si="0"/>
        <v/>
      </c>
      <c r="G172" s="43"/>
      <c r="H172" s="209"/>
      <c r="I172" s="43"/>
      <c r="J172" s="86"/>
      <c r="K172" s="122"/>
      <c r="L172" s="217"/>
      <c r="M172" s="233"/>
      <c r="N172" s="234"/>
      <c r="O172" s="263"/>
      <c r="P172" s="215"/>
      <c r="Q172" s="217"/>
      <c r="R172" s="217"/>
      <c r="S172" s="235"/>
      <c r="T172" s="182" t="str">
        <f t="shared" si="6"/>
        <v/>
      </c>
      <c r="U172" s="46"/>
      <c r="V172" s="216"/>
      <c r="W172" s="216"/>
      <c r="X172" s="43"/>
      <c r="Y172" s="48"/>
      <c r="Z172" s="48"/>
      <c r="AA172" s="43"/>
      <c r="AB172" s="350"/>
      <c r="AC172" s="46"/>
      <c r="AD172" s="182" t="str">
        <f t="shared" si="5"/>
        <v/>
      </c>
      <c r="AE172" s="46"/>
    </row>
    <row r="173" spans="1:31" ht="36" customHeight="1" x14ac:dyDescent="0.3">
      <c r="A173" s="68"/>
      <c r="B173" s="68"/>
      <c r="C173" s="68"/>
      <c r="D173" s="48"/>
      <c r="E173" s="263"/>
      <c r="F173" s="232" t="str">
        <f t="shared" si="0"/>
        <v/>
      </c>
      <c r="G173" s="43"/>
      <c r="H173" s="209"/>
      <c r="I173" s="43"/>
      <c r="J173" s="86"/>
      <c r="K173" s="122"/>
      <c r="L173" s="217"/>
      <c r="M173" s="233"/>
      <c r="N173" s="234"/>
      <c r="O173" s="263"/>
      <c r="P173" s="215"/>
      <c r="Q173" s="217"/>
      <c r="R173" s="217"/>
      <c r="S173" s="235"/>
      <c r="T173" s="182" t="str">
        <f t="shared" si="6"/>
        <v/>
      </c>
      <c r="U173" s="46"/>
      <c r="V173" s="216"/>
      <c r="W173" s="216"/>
      <c r="X173" s="43"/>
      <c r="Y173" s="48"/>
      <c r="Z173" s="48"/>
      <c r="AA173" s="43"/>
      <c r="AB173" s="350"/>
      <c r="AC173" s="46"/>
      <c r="AD173" s="182" t="str">
        <f t="shared" si="5"/>
        <v/>
      </c>
      <c r="AE173" s="46"/>
    </row>
    <row r="174" spans="1:31" ht="36" customHeight="1" x14ac:dyDescent="0.3">
      <c r="A174" s="68"/>
      <c r="B174" s="68"/>
      <c r="C174" s="68"/>
      <c r="D174" s="48"/>
      <c r="E174" s="263"/>
      <c r="F174" s="232" t="str">
        <f t="shared" si="0"/>
        <v/>
      </c>
      <c r="G174" s="43"/>
      <c r="H174" s="209"/>
      <c r="I174" s="43"/>
      <c r="J174" s="86"/>
      <c r="K174" s="122"/>
      <c r="L174" s="217"/>
      <c r="M174" s="233"/>
      <c r="N174" s="234"/>
      <c r="O174" s="263"/>
      <c r="P174" s="215"/>
      <c r="Q174" s="217"/>
      <c r="R174" s="217"/>
      <c r="S174" s="235"/>
      <c r="T174" s="182" t="str">
        <f t="shared" si="6"/>
        <v/>
      </c>
      <c r="U174" s="46"/>
      <c r="V174" s="216"/>
      <c r="W174" s="216"/>
      <c r="X174" s="43"/>
      <c r="Y174" s="48"/>
      <c r="Z174" s="48"/>
      <c r="AA174" s="43"/>
      <c r="AB174" s="350"/>
      <c r="AC174" s="46"/>
      <c r="AD174" s="182" t="str">
        <f t="shared" si="5"/>
        <v/>
      </c>
      <c r="AE174" s="46"/>
    </row>
    <row r="175" spans="1:31" ht="36" customHeight="1" x14ac:dyDescent="0.3">
      <c r="A175" s="68"/>
      <c r="B175" s="68"/>
      <c r="C175" s="68"/>
      <c r="D175" s="48"/>
      <c r="E175" s="263"/>
      <c r="F175" s="232" t="str">
        <f t="shared" si="0"/>
        <v/>
      </c>
      <c r="G175" s="43"/>
      <c r="H175" s="209"/>
      <c r="I175" s="43"/>
      <c r="J175" s="86"/>
      <c r="K175" s="122"/>
      <c r="L175" s="217"/>
      <c r="M175" s="233"/>
      <c r="N175" s="234"/>
      <c r="O175" s="263"/>
      <c r="P175" s="215"/>
      <c r="Q175" s="217"/>
      <c r="R175" s="217"/>
      <c r="S175" s="235"/>
      <c r="T175" s="182" t="str">
        <f t="shared" si="6"/>
        <v/>
      </c>
      <c r="U175" s="46"/>
      <c r="V175" s="216"/>
      <c r="W175" s="216"/>
      <c r="X175" s="43"/>
      <c r="Y175" s="48"/>
      <c r="Z175" s="48"/>
      <c r="AA175" s="43"/>
      <c r="AB175" s="350"/>
      <c r="AC175" s="46"/>
      <c r="AD175" s="182" t="str">
        <f t="shared" si="5"/>
        <v/>
      </c>
      <c r="AE175" s="46"/>
    </row>
    <row r="176" spans="1:31" ht="36" customHeight="1" x14ac:dyDescent="0.3">
      <c r="A176" s="68"/>
      <c r="B176" s="68"/>
      <c r="C176" s="68"/>
      <c r="D176" s="48"/>
      <c r="E176" s="263"/>
      <c r="F176" s="232" t="str">
        <f t="shared" si="0"/>
        <v/>
      </c>
      <c r="G176" s="43"/>
      <c r="H176" s="209"/>
      <c r="I176" s="43"/>
      <c r="J176" s="86"/>
      <c r="K176" s="122"/>
      <c r="L176" s="217"/>
      <c r="M176" s="233"/>
      <c r="N176" s="234"/>
      <c r="O176" s="263"/>
      <c r="P176" s="215"/>
      <c r="Q176" s="217"/>
      <c r="R176" s="217"/>
      <c r="S176" s="235"/>
      <c r="T176" s="182" t="str">
        <f t="shared" si="6"/>
        <v/>
      </c>
      <c r="U176" s="46"/>
      <c r="V176" s="216"/>
      <c r="W176" s="216"/>
      <c r="X176" s="43"/>
      <c r="Y176" s="48"/>
      <c r="Z176" s="48"/>
      <c r="AA176" s="43"/>
      <c r="AB176" s="350"/>
      <c r="AC176" s="46"/>
      <c r="AD176" s="182" t="str">
        <f t="shared" si="5"/>
        <v/>
      </c>
      <c r="AE176" s="46"/>
    </row>
    <row r="177" spans="1:31" ht="36" customHeight="1" x14ac:dyDescent="0.3">
      <c r="A177" s="68"/>
      <c r="B177" s="68"/>
      <c r="C177" s="68"/>
      <c r="D177" s="48"/>
      <c r="E177" s="263"/>
      <c r="F177" s="232" t="str">
        <f t="shared" si="0"/>
        <v/>
      </c>
      <c r="G177" s="43"/>
      <c r="H177" s="209"/>
      <c r="I177" s="43"/>
      <c r="J177" s="86"/>
      <c r="K177" s="122"/>
      <c r="L177" s="217"/>
      <c r="M177" s="233"/>
      <c r="N177" s="234"/>
      <c r="O177" s="263"/>
      <c r="P177" s="215"/>
      <c r="Q177" s="217"/>
      <c r="R177" s="217"/>
      <c r="S177" s="235"/>
      <c r="T177" s="182" t="str">
        <f t="shared" si="6"/>
        <v/>
      </c>
      <c r="U177" s="46"/>
      <c r="V177" s="216"/>
      <c r="W177" s="216"/>
      <c r="X177" s="43"/>
      <c r="Y177" s="48"/>
      <c r="Z177" s="48"/>
      <c r="AA177" s="43"/>
      <c r="AB177" s="350"/>
      <c r="AC177" s="46"/>
      <c r="AD177" s="182" t="str">
        <f t="shared" si="5"/>
        <v/>
      </c>
      <c r="AE177" s="46"/>
    </row>
    <row r="178" spans="1:31" ht="36" customHeight="1" x14ac:dyDescent="0.3">
      <c r="A178" s="68"/>
      <c r="B178" s="68"/>
      <c r="C178" s="68"/>
      <c r="D178" s="48"/>
      <c r="E178" s="263"/>
      <c r="F178" s="232" t="str">
        <f t="shared" si="0"/>
        <v/>
      </c>
      <c r="G178" s="43"/>
      <c r="H178" s="209"/>
      <c r="I178" s="43"/>
      <c r="J178" s="86"/>
      <c r="K178" s="122"/>
      <c r="L178" s="217"/>
      <c r="M178" s="233"/>
      <c r="N178" s="234"/>
      <c r="O178" s="263"/>
      <c r="P178" s="215"/>
      <c r="Q178" s="217"/>
      <c r="R178" s="217"/>
      <c r="S178" s="235"/>
      <c r="T178" s="182" t="str">
        <f t="shared" si="6"/>
        <v/>
      </c>
      <c r="U178" s="46"/>
      <c r="V178" s="216"/>
      <c r="W178" s="216"/>
      <c r="X178" s="43"/>
      <c r="Y178" s="48"/>
      <c r="Z178" s="48"/>
      <c r="AA178" s="43"/>
      <c r="AB178" s="350"/>
      <c r="AC178" s="46"/>
      <c r="AD178" s="182" t="str">
        <f t="shared" si="5"/>
        <v/>
      </c>
      <c r="AE178" s="46"/>
    </row>
    <row r="179" spans="1:31" ht="36" customHeight="1" x14ac:dyDescent="0.3">
      <c r="A179" s="68"/>
      <c r="B179" s="68"/>
      <c r="C179" s="68"/>
      <c r="D179" s="48"/>
      <c r="E179" s="263"/>
      <c r="F179" s="232" t="str">
        <f t="shared" si="0"/>
        <v/>
      </c>
      <c r="G179" s="43"/>
      <c r="H179" s="209"/>
      <c r="I179" s="43"/>
      <c r="J179" s="86"/>
      <c r="K179" s="122"/>
      <c r="L179" s="217"/>
      <c r="M179" s="233"/>
      <c r="N179" s="234"/>
      <c r="O179" s="263"/>
      <c r="P179" s="215"/>
      <c r="Q179" s="217"/>
      <c r="R179" s="217"/>
      <c r="S179" s="235"/>
      <c r="T179" s="182" t="str">
        <f t="shared" si="6"/>
        <v/>
      </c>
      <c r="U179" s="46"/>
      <c r="V179" s="216"/>
      <c r="W179" s="216"/>
      <c r="X179" s="43"/>
      <c r="Y179" s="48"/>
      <c r="Z179" s="48"/>
      <c r="AA179" s="43"/>
      <c r="AB179" s="350"/>
      <c r="AC179" s="46"/>
      <c r="AD179" s="182" t="str">
        <f t="shared" si="5"/>
        <v/>
      </c>
      <c r="AE179" s="46"/>
    </row>
    <row r="180" spans="1:31" ht="36" customHeight="1" x14ac:dyDescent="0.3">
      <c r="A180" s="68"/>
      <c r="B180" s="68"/>
      <c r="C180" s="68"/>
      <c r="D180" s="48"/>
      <c r="E180" s="263"/>
      <c r="F180" s="232" t="str">
        <f t="shared" si="0"/>
        <v/>
      </c>
      <c r="G180" s="43"/>
      <c r="H180" s="209"/>
      <c r="I180" s="43"/>
      <c r="J180" s="86"/>
      <c r="K180" s="122"/>
      <c r="L180" s="217"/>
      <c r="M180" s="233"/>
      <c r="N180" s="234"/>
      <c r="O180" s="263"/>
      <c r="P180" s="215"/>
      <c r="Q180" s="217"/>
      <c r="R180" s="217"/>
      <c r="S180" s="235"/>
      <c r="T180" s="182" t="str">
        <f t="shared" si="6"/>
        <v/>
      </c>
      <c r="U180" s="46"/>
      <c r="V180" s="216"/>
      <c r="W180" s="216"/>
      <c r="X180" s="43"/>
      <c r="Y180" s="48"/>
      <c r="Z180" s="48"/>
      <c r="AA180" s="43"/>
      <c r="AB180" s="350"/>
      <c r="AC180" s="46"/>
      <c r="AD180" s="182" t="str">
        <f t="shared" si="5"/>
        <v/>
      </c>
      <c r="AE180" s="46"/>
    </row>
    <row r="181" spans="1:31" ht="36" customHeight="1" x14ac:dyDescent="0.3">
      <c r="A181" s="68"/>
      <c r="B181" s="68"/>
      <c r="C181" s="68"/>
      <c r="D181" s="48"/>
      <c r="E181" s="263"/>
      <c r="F181" s="232" t="str">
        <f t="shared" si="0"/>
        <v/>
      </c>
      <c r="G181" s="43"/>
      <c r="H181" s="209"/>
      <c r="I181" s="43"/>
      <c r="J181" s="86"/>
      <c r="K181" s="122"/>
      <c r="L181" s="217"/>
      <c r="M181" s="233"/>
      <c r="N181" s="234"/>
      <c r="O181" s="263"/>
      <c r="P181" s="215"/>
      <c r="Q181" s="217"/>
      <c r="R181" s="217"/>
      <c r="S181" s="235"/>
      <c r="T181" s="182" t="str">
        <f t="shared" si="6"/>
        <v/>
      </c>
      <c r="U181" s="46"/>
      <c r="V181" s="216"/>
      <c r="W181" s="216"/>
      <c r="X181" s="43"/>
      <c r="Y181" s="48"/>
      <c r="Z181" s="48"/>
      <c r="AA181" s="43"/>
      <c r="AB181" s="350"/>
      <c r="AC181" s="46"/>
      <c r="AD181" s="182" t="str">
        <f t="shared" si="5"/>
        <v/>
      </c>
      <c r="AE181" s="46"/>
    </row>
    <row r="182" spans="1:31" ht="36" customHeight="1" x14ac:dyDescent="0.3">
      <c r="A182" s="68"/>
      <c r="B182" s="68"/>
      <c r="C182" s="68"/>
      <c r="D182" s="48"/>
      <c r="E182" s="263"/>
      <c r="F182" s="232" t="str">
        <f t="shared" si="0"/>
        <v/>
      </c>
      <c r="G182" s="43"/>
      <c r="H182" s="209"/>
      <c r="I182" s="43"/>
      <c r="J182" s="86"/>
      <c r="K182" s="122"/>
      <c r="L182" s="217"/>
      <c r="M182" s="233"/>
      <c r="N182" s="234"/>
      <c r="O182" s="263"/>
      <c r="P182" s="215"/>
      <c r="Q182" s="217"/>
      <c r="R182" s="217"/>
      <c r="S182" s="235"/>
      <c r="T182" s="182" t="str">
        <f t="shared" si="6"/>
        <v/>
      </c>
      <c r="U182" s="46"/>
      <c r="V182" s="216"/>
      <c r="W182" s="216"/>
      <c r="X182" s="43"/>
      <c r="Y182" s="48"/>
      <c r="Z182" s="48"/>
      <c r="AA182" s="43"/>
      <c r="AB182" s="350"/>
      <c r="AC182" s="46"/>
      <c r="AD182" s="182" t="str">
        <f t="shared" si="5"/>
        <v/>
      </c>
      <c r="AE182" s="46"/>
    </row>
    <row r="183" spans="1:31" ht="36" customHeight="1" x14ac:dyDescent="0.3">
      <c r="A183" s="68"/>
      <c r="B183" s="68"/>
      <c r="C183" s="68"/>
      <c r="D183" s="48"/>
      <c r="E183" s="263"/>
      <c r="F183" s="232" t="str">
        <f t="shared" si="0"/>
        <v/>
      </c>
      <c r="G183" s="43"/>
      <c r="H183" s="209"/>
      <c r="I183" s="43"/>
      <c r="J183" s="86"/>
      <c r="K183" s="122"/>
      <c r="L183" s="217"/>
      <c r="M183" s="233"/>
      <c r="N183" s="234"/>
      <c r="O183" s="263"/>
      <c r="P183" s="215"/>
      <c r="Q183" s="217"/>
      <c r="R183" s="217"/>
      <c r="S183" s="235"/>
      <c r="T183" s="182" t="str">
        <f t="shared" si="6"/>
        <v/>
      </c>
      <c r="U183" s="46"/>
      <c r="V183" s="216"/>
      <c r="W183" s="216"/>
      <c r="X183" s="43"/>
      <c r="Y183" s="48"/>
      <c r="Z183" s="48"/>
      <c r="AA183" s="43"/>
      <c r="AB183" s="350"/>
      <c r="AC183" s="46"/>
      <c r="AD183" s="182" t="str">
        <f t="shared" si="5"/>
        <v/>
      </c>
      <c r="AE183" s="46"/>
    </row>
    <row r="184" spans="1:31" ht="36" customHeight="1" x14ac:dyDescent="0.3">
      <c r="A184" s="68"/>
      <c r="B184" s="68"/>
      <c r="C184" s="68"/>
      <c r="D184" s="48"/>
      <c r="E184" s="263"/>
      <c r="F184" s="232" t="str">
        <f t="shared" si="0"/>
        <v/>
      </c>
      <c r="G184" s="43"/>
      <c r="H184" s="209"/>
      <c r="I184" s="43"/>
      <c r="J184" s="86"/>
      <c r="K184" s="122"/>
      <c r="L184" s="217"/>
      <c r="M184" s="233"/>
      <c r="N184" s="234"/>
      <c r="O184" s="263"/>
      <c r="P184" s="215"/>
      <c r="Q184" s="217"/>
      <c r="R184" s="217"/>
      <c r="S184" s="235"/>
      <c r="T184" s="182" t="str">
        <f t="shared" si="6"/>
        <v/>
      </c>
      <c r="U184" s="46"/>
      <c r="V184" s="216"/>
      <c r="W184" s="216"/>
      <c r="X184" s="43"/>
      <c r="Y184" s="48"/>
      <c r="Z184" s="48"/>
      <c r="AA184" s="43"/>
      <c r="AB184" s="350"/>
      <c r="AC184" s="46"/>
      <c r="AD184" s="182" t="str">
        <f t="shared" si="5"/>
        <v/>
      </c>
      <c r="AE184" s="46"/>
    </row>
    <row r="185" spans="1:31" ht="36" customHeight="1" x14ac:dyDescent="0.3">
      <c r="A185" s="68"/>
      <c r="B185" s="68"/>
      <c r="C185" s="68"/>
      <c r="D185" s="48"/>
      <c r="E185" s="263"/>
      <c r="F185" s="232" t="str">
        <f t="shared" si="0"/>
        <v/>
      </c>
      <c r="G185" s="43"/>
      <c r="H185" s="209"/>
      <c r="I185" s="43"/>
      <c r="J185" s="86"/>
      <c r="K185" s="122"/>
      <c r="L185" s="217"/>
      <c r="M185" s="233"/>
      <c r="N185" s="234"/>
      <c r="O185" s="263"/>
      <c r="P185" s="215"/>
      <c r="Q185" s="217"/>
      <c r="R185" s="217"/>
      <c r="S185" s="235"/>
      <c r="T185" s="182" t="str">
        <f t="shared" si="6"/>
        <v/>
      </c>
      <c r="U185" s="46"/>
      <c r="V185" s="216"/>
      <c r="W185" s="216"/>
      <c r="X185" s="43"/>
      <c r="Y185" s="48"/>
      <c r="Z185" s="48"/>
      <c r="AA185" s="43"/>
      <c r="AB185" s="350"/>
      <c r="AC185" s="46"/>
      <c r="AD185" s="182" t="str">
        <f t="shared" si="5"/>
        <v/>
      </c>
      <c r="AE185" s="46"/>
    </row>
    <row r="186" spans="1:31" ht="36" customHeight="1" x14ac:dyDescent="0.3">
      <c r="A186" s="68"/>
      <c r="B186" s="68"/>
      <c r="C186" s="68"/>
      <c r="D186" s="48"/>
      <c r="E186" s="263"/>
      <c r="F186" s="232" t="str">
        <f t="shared" si="0"/>
        <v/>
      </c>
      <c r="G186" s="43"/>
      <c r="H186" s="209"/>
      <c r="I186" s="43"/>
      <c r="J186" s="86"/>
      <c r="K186" s="122"/>
      <c r="L186" s="217"/>
      <c r="M186" s="233"/>
      <c r="N186" s="234"/>
      <c r="O186" s="263"/>
      <c r="P186" s="215"/>
      <c r="Q186" s="217"/>
      <c r="R186" s="217"/>
      <c r="S186" s="235"/>
      <c r="T186" s="182" t="str">
        <f t="shared" si="6"/>
        <v/>
      </c>
      <c r="U186" s="46"/>
      <c r="V186" s="216"/>
      <c r="W186" s="216"/>
      <c r="X186" s="43"/>
      <c r="Y186" s="48"/>
      <c r="Z186" s="48"/>
      <c r="AA186" s="43"/>
      <c r="AB186" s="350"/>
      <c r="AC186" s="46"/>
      <c r="AD186" s="182" t="str">
        <f t="shared" si="5"/>
        <v/>
      </c>
      <c r="AE186" s="46"/>
    </row>
    <row r="187" spans="1:31" ht="36" customHeight="1" x14ac:dyDescent="0.3">
      <c r="A187" s="68"/>
      <c r="B187" s="68"/>
      <c r="C187" s="68"/>
      <c r="D187" s="48"/>
      <c r="E187" s="263"/>
      <c r="F187" s="232" t="str">
        <f t="shared" si="0"/>
        <v/>
      </c>
      <c r="G187" s="43"/>
      <c r="H187" s="209"/>
      <c r="I187" s="43"/>
      <c r="J187" s="86"/>
      <c r="K187" s="122"/>
      <c r="L187" s="217"/>
      <c r="M187" s="233"/>
      <c r="N187" s="234"/>
      <c r="O187" s="263"/>
      <c r="P187" s="215"/>
      <c r="Q187" s="217"/>
      <c r="R187" s="217"/>
      <c r="S187" s="235"/>
      <c r="T187" s="182" t="str">
        <f t="shared" si="6"/>
        <v/>
      </c>
      <c r="U187" s="46"/>
      <c r="V187" s="216"/>
      <c r="W187" s="216"/>
      <c r="X187" s="43"/>
      <c r="Y187" s="48"/>
      <c r="Z187" s="48"/>
      <c r="AA187" s="43"/>
      <c r="AB187" s="350"/>
      <c r="AC187" s="46"/>
      <c r="AD187" s="182" t="str">
        <f t="shared" si="5"/>
        <v/>
      </c>
      <c r="AE187" s="46"/>
    </row>
    <row r="188" spans="1:31" ht="36" customHeight="1" x14ac:dyDescent="0.3">
      <c r="A188" s="68"/>
      <c r="B188" s="68"/>
      <c r="C188" s="68"/>
      <c r="D188" s="48"/>
      <c r="E188" s="263"/>
      <c r="F188" s="232" t="str">
        <f t="shared" si="0"/>
        <v/>
      </c>
      <c r="G188" s="43"/>
      <c r="H188" s="209"/>
      <c r="I188" s="43"/>
      <c r="J188" s="86"/>
      <c r="K188" s="122"/>
      <c r="L188" s="217"/>
      <c r="M188" s="233"/>
      <c r="N188" s="234"/>
      <c r="O188" s="263"/>
      <c r="P188" s="215"/>
      <c r="Q188" s="217"/>
      <c r="R188" s="217"/>
      <c r="S188" s="235"/>
      <c r="T188" s="182" t="str">
        <f t="shared" si="6"/>
        <v/>
      </c>
      <c r="U188" s="46"/>
      <c r="V188" s="216"/>
      <c r="W188" s="216"/>
      <c r="X188" s="43"/>
      <c r="Y188" s="48"/>
      <c r="Z188" s="48"/>
      <c r="AA188" s="43"/>
      <c r="AB188" s="350"/>
      <c r="AC188" s="46"/>
      <c r="AD188" s="182" t="str">
        <f t="shared" si="5"/>
        <v/>
      </c>
      <c r="AE188" s="46"/>
    </row>
    <row r="189" spans="1:31" ht="36" customHeight="1" x14ac:dyDescent="0.3">
      <c r="A189" s="68"/>
      <c r="B189" s="68"/>
      <c r="C189" s="68"/>
      <c r="D189" s="48"/>
      <c r="E189" s="263"/>
      <c r="F189" s="232" t="str">
        <f t="shared" si="0"/>
        <v/>
      </c>
      <c r="G189" s="43"/>
      <c r="H189" s="209"/>
      <c r="I189" s="43"/>
      <c r="J189" s="86"/>
      <c r="K189" s="122"/>
      <c r="L189" s="217"/>
      <c r="M189" s="233"/>
      <c r="N189" s="234"/>
      <c r="O189" s="263"/>
      <c r="P189" s="215"/>
      <c r="Q189" s="217"/>
      <c r="R189" s="217"/>
      <c r="S189" s="235"/>
      <c r="T189" s="182" t="str">
        <f t="shared" si="6"/>
        <v/>
      </c>
      <c r="U189" s="46"/>
      <c r="V189" s="216"/>
      <c r="W189" s="216"/>
      <c r="X189" s="43"/>
      <c r="Y189" s="48"/>
      <c r="Z189" s="48"/>
      <c r="AA189" s="43"/>
      <c r="AB189" s="350"/>
      <c r="AC189" s="46"/>
      <c r="AD189" s="182" t="str">
        <f t="shared" si="5"/>
        <v/>
      </c>
      <c r="AE189" s="46"/>
    </row>
    <row r="190" spans="1:31" ht="36" customHeight="1" x14ac:dyDescent="0.3">
      <c r="A190" s="68"/>
      <c r="B190" s="68"/>
      <c r="C190" s="68"/>
      <c r="D190" s="48"/>
      <c r="E190" s="263"/>
      <c r="F190" s="232" t="str">
        <f t="shared" si="0"/>
        <v/>
      </c>
      <c r="G190" s="43"/>
      <c r="H190" s="209"/>
      <c r="I190" s="43"/>
      <c r="J190" s="86"/>
      <c r="K190" s="122"/>
      <c r="L190" s="217"/>
      <c r="M190" s="233"/>
      <c r="N190" s="234"/>
      <c r="O190" s="263"/>
      <c r="P190" s="215"/>
      <c r="Q190" s="217"/>
      <c r="R190" s="217"/>
      <c r="S190" s="235"/>
      <c r="T190" s="182" t="str">
        <f t="shared" si="6"/>
        <v/>
      </c>
      <c r="U190" s="46"/>
      <c r="V190" s="216"/>
      <c r="W190" s="216"/>
      <c r="X190" s="43"/>
      <c r="Y190" s="48"/>
      <c r="Z190" s="48"/>
      <c r="AA190" s="43"/>
      <c r="AB190" s="350"/>
      <c r="AC190" s="46"/>
      <c r="AD190" s="182" t="str">
        <f t="shared" si="5"/>
        <v/>
      </c>
      <c r="AE190" s="46"/>
    </row>
    <row r="191" spans="1:31" ht="36" customHeight="1" x14ac:dyDescent="0.3">
      <c r="A191" s="68"/>
      <c r="B191" s="68"/>
      <c r="C191" s="68"/>
      <c r="D191" s="48"/>
      <c r="E191" s="263"/>
      <c r="F191" s="232" t="str">
        <f t="shared" si="0"/>
        <v/>
      </c>
      <c r="G191" s="43"/>
      <c r="H191" s="209"/>
      <c r="I191" s="43"/>
      <c r="J191" s="86"/>
      <c r="K191" s="122"/>
      <c r="L191" s="217"/>
      <c r="M191" s="233"/>
      <c r="N191" s="234"/>
      <c r="O191" s="263"/>
      <c r="P191" s="215"/>
      <c r="Q191" s="217"/>
      <c r="R191" s="217"/>
      <c r="S191" s="235"/>
      <c r="T191" s="182" t="str">
        <f t="shared" si="6"/>
        <v/>
      </c>
      <c r="U191" s="46"/>
      <c r="V191" s="216"/>
      <c r="W191" s="216"/>
      <c r="X191" s="43"/>
      <c r="Y191" s="48"/>
      <c r="Z191" s="48"/>
      <c r="AA191" s="43"/>
      <c r="AB191" s="350"/>
      <c r="AC191" s="46"/>
      <c r="AD191" s="182" t="str">
        <f t="shared" si="5"/>
        <v/>
      </c>
      <c r="AE191" s="46"/>
    </row>
    <row r="192" spans="1:31" ht="36" customHeight="1" x14ac:dyDescent="0.3">
      <c r="A192" s="68"/>
      <c r="B192" s="68"/>
      <c r="C192" s="68"/>
      <c r="D192" s="48"/>
      <c r="E192" s="263"/>
      <c r="F192" s="232" t="str">
        <f t="shared" si="0"/>
        <v/>
      </c>
      <c r="G192" s="43"/>
      <c r="H192" s="209"/>
      <c r="I192" s="43"/>
      <c r="J192" s="86"/>
      <c r="K192" s="122"/>
      <c r="L192" s="217"/>
      <c r="M192" s="233"/>
      <c r="N192" s="234"/>
      <c r="O192" s="263"/>
      <c r="P192" s="215"/>
      <c r="Q192" s="217"/>
      <c r="R192" s="217"/>
      <c r="S192" s="235"/>
      <c r="T192" s="182" t="str">
        <f t="shared" si="6"/>
        <v/>
      </c>
      <c r="U192" s="46"/>
      <c r="V192" s="216"/>
      <c r="W192" s="216"/>
      <c r="X192" s="43"/>
      <c r="Y192" s="48"/>
      <c r="Z192" s="48"/>
      <c r="AA192" s="43"/>
      <c r="AB192" s="350"/>
      <c r="AC192" s="46"/>
      <c r="AD192" s="182" t="str">
        <f t="shared" si="5"/>
        <v/>
      </c>
      <c r="AE192" s="46"/>
    </row>
    <row r="193" spans="1:31" ht="36" customHeight="1" x14ac:dyDescent="0.3">
      <c r="A193" s="68"/>
      <c r="B193" s="68"/>
      <c r="C193" s="68"/>
      <c r="D193" s="48"/>
      <c r="E193" s="263"/>
      <c r="F193" s="232" t="str">
        <f t="shared" si="0"/>
        <v/>
      </c>
      <c r="G193" s="43"/>
      <c r="H193" s="209"/>
      <c r="I193" s="43"/>
      <c r="J193" s="86"/>
      <c r="K193" s="122"/>
      <c r="L193" s="217"/>
      <c r="M193" s="233"/>
      <c r="N193" s="234"/>
      <c r="O193" s="263"/>
      <c r="P193" s="215"/>
      <c r="Q193" s="217"/>
      <c r="R193" s="217"/>
      <c r="S193" s="235"/>
      <c r="T193" s="182" t="str">
        <f t="shared" si="6"/>
        <v/>
      </c>
      <c r="U193" s="46"/>
      <c r="V193" s="216"/>
      <c r="W193" s="216"/>
      <c r="X193" s="43"/>
      <c r="Y193" s="48"/>
      <c r="Z193" s="48"/>
      <c r="AA193" s="43"/>
      <c r="AB193" s="350"/>
      <c r="AC193" s="46"/>
      <c r="AD193" s="182" t="str">
        <f t="shared" si="5"/>
        <v/>
      </c>
      <c r="AE193" s="46"/>
    </row>
    <row r="194" spans="1:31" ht="36" customHeight="1" x14ac:dyDescent="0.3">
      <c r="A194" s="68"/>
      <c r="B194" s="68"/>
      <c r="C194" s="68"/>
      <c r="D194" s="48"/>
      <c r="E194" s="263"/>
      <c r="F194" s="232" t="str">
        <f t="shared" si="0"/>
        <v/>
      </c>
      <c r="G194" s="43"/>
      <c r="H194" s="209"/>
      <c r="I194" s="43"/>
      <c r="J194" s="86"/>
      <c r="K194" s="122"/>
      <c r="L194" s="217"/>
      <c r="M194" s="233"/>
      <c r="N194" s="234"/>
      <c r="O194" s="263"/>
      <c r="P194" s="215"/>
      <c r="Q194" s="217"/>
      <c r="R194" s="217"/>
      <c r="S194" s="235"/>
      <c r="T194" s="182" t="str">
        <f t="shared" si="6"/>
        <v/>
      </c>
      <c r="U194" s="46"/>
      <c r="V194" s="216"/>
      <c r="W194" s="216"/>
      <c r="X194" s="43"/>
      <c r="Y194" s="48"/>
      <c r="Z194" s="48"/>
      <c r="AA194" s="43"/>
      <c r="AB194" s="350"/>
      <c r="AC194" s="46"/>
      <c r="AD194" s="182" t="str">
        <f t="shared" si="5"/>
        <v/>
      </c>
      <c r="AE194" s="46"/>
    </row>
    <row r="195" spans="1:31" ht="36" customHeight="1" x14ac:dyDescent="0.3">
      <c r="A195" s="68"/>
      <c r="B195" s="68"/>
      <c r="C195" s="68"/>
      <c r="D195" s="48"/>
      <c r="E195" s="263"/>
      <c r="F195" s="232" t="str">
        <f t="shared" si="0"/>
        <v/>
      </c>
      <c r="G195" s="43"/>
      <c r="H195" s="209"/>
      <c r="I195" s="43"/>
      <c r="J195" s="86"/>
      <c r="K195" s="122"/>
      <c r="L195" s="217"/>
      <c r="M195" s="233"/>
      <c r="N195" s="234"/>
      <c r="O195" s="263"/>
      <c r="P195" s="215"/>
      <c r="Q195" s="217"/>
      <c r="R195" s="217"/>
      <c r="S195" s="235"/>
      <c r="T195" s="182" t="str">
        <f t="shared" si="6"/>
        <v/>
      </c>
      <c r="U195" s="46"/>
      <c r="V195" s="216"/>
      <c r="W195" s="216"/>
      <c r="X195" s="43"/>
      <c r="Y195" s="48"/>
      <c r="Z195" s="48"/>
      <c r="AA195" s="43"/>
      <c r="AB195" s="350"/>
      <c r="AC195" s="46"/>
      <c r="AD195" s="182" t="str">
        <f t="shared" si="5"/>
        <v/>
      </c>
      <c r="AE195" s="46"/>
    </row>
    <row r="196" spans="1:31" ht="36" customHeight="1" x14ac:dyDescent="0.3">
      <c r="A196" s="68"/>
      <c r="B196" s="68"/>
      <c r="C196" s="68"/>
      <c r="D196" s="48"/>
      <c r="E196" s="263"/>
      <c r="F196" s="232" t="str">
        <f t="shared" si="0"/>
        <v/>
      </c>
      <c r="G196" s="43"/>
      <c r="H196" s="209"/>
      <c r="I196" s="43"/>
      <c r="J196" s="86"/>
      <c r="K196" s="122"/>
      <c r="L196" s="217"/>
      <c r="M196" s="233"/>
      <c r="N196" s="234"/>
      <c r="O196" s="263"/>
      <c r="P196" s="215"/>
      <c r="Q196" s="217"/>
      <c r="R196" s="217"/>
      <c r="S196" s="235"/>
      <c r="T196" s="182" t="str">
        <f t="shared" si="6"/>
        <v/>
      </c>
      <c r="U196" s="46"/>
      <c r="V196" s="216"/>
      <c r="W196" s="216"/>
      <c r="X196" s="43"/>
      <c r="Y196" s="48"/>
      <c r="Z196" s="48"/>
      <c r="AA196" s="43"/>
      <c r="AB196" s="350"/>
      <c r="AC196" s="46"/>
      <c r="AD196" s="182" t="str">
        <f t="shared" si="5"/>
        <v/>
      </c>
      <c r="AE196" s="46"/>
    </row>
    <row r="197" spans="1:31" ht="36" customHeight="1" x14ac:dyDescent="0.3">
      <c r="A197" s="68"/>
      <c r="B197" s="68"/>
      <c r="C197" s="68"/>
      <c r="D197" s="48"/>
      <c r="E197" s="263"/>
      <c r="F197" s="232" t="str">
        <f t="shared" si="0"/>
        <v/>
      </c>
      <c r="G197" s="43"/>
      <c r="H197" s="209"/>
      <c r="I197" s="43"/>
      <c r="J197" s="86"/>
      <c r="K197" s="122"/>
      <c r="L197" s="217"/>
      <c r="M197" s="233"/>
      <c r="N197" s="234"/>
      <c r="O197" s="263"/>
      <c r="P197" s="215"/>
      <c r="Q197" s="217"/>
      <c r="R197" s="217"/>
      <c r="S197" s="235"/>
      <c r="T197" s="182" t="str">
        <f t="shared" si="6"/>
        <v/>
      </c>
      <c r="U197" s="46"/>
      <c r="V197" s="216"/>
      <c r="W197" s="216"/>
      <c r="X197" s="43"/>
      <c r="Y197" s="48"/>
      <c r="Z197" s="48"/>
      <c r="AA197" s="43"/>
      <c r="AB197" s="350"/>
      <c r="AC197" s="46"/>
      <c r="AD197" s="182" t="str">
        <f t="shared" si="5"/>
        <v/>
      </c>
      <c r="AE197" s="46"/>
    </row>
    <row r="198" spans="1:31" ht="36" customHeight="1" x14ac:dyDescent="0.3">
      <c r="A198" s="68"/>
      <c r="B198" s="68"/>
      <c r="C198" s="68"/>
      <c r="D198" s="48"/>
      <c r="E198" s="263"/>
      <c r="F198" s="232" t="str">
        <f t="shared" si="0"/>
        <v/>
      </c>
      <c r="G198" s="43"/>
      <c r="H198" s="209"/>
      <c r="I198" s="43"/>
      <c r="J198" s="86"/>
      <c r="K198" s="122"/>
      <c r="L198" s="217"/>
      <c r="M198" s="233"/>
      <c r="N198" s="234"/>
      <c r="O198" s="263"/>
      <c r="P198" s="215"/>
      <c r="Q198" s="217"/>
      <c r="R198" s="217"/>
      <c r="S198" s="235"/>
      <c r="T198" s="182" t="str">
        <f t="shared" si="6"/>
        <v/>
      </c>
      <c r="U198" s="46"/>
      <c r="V198" s="216"/>
      <c r="W198" s="216"/>
      <c r="X198" s="43"/>
      <c r="Y198" s="48"/>
      <c r="Z198" s="48"/>
      <c r="AA198" s="43"/>
      <c r="AB198" s="350"/>
      <c r="AC198" s="46"/>
      <c r="AD198" s="182" t="str">
        <f t="shared" si="5"/>
        <v/>
      </c>
      <c r="AE198" s="46"/>
    </row>
    <row r="199" spans="1:31" ht="36" customHeight="1" x14ac:dyDescent="0.3">
      <c r="A199" s="68"/>
      <c r="B199" s="68"/>
      <c r="C199" s="68"/>
      <c r="D199" s="48"/>
      <c r="E199" s="263"/>
      <c r="F199" s="232" t="str">
        <f t="shared" si="0"/>
        <v/>
      </c>
      <c r="G199" s="43"/>
      <c r="H199" s="209"/>
      <c r="I199" s="43"/>
      <c r="J199" s="86"/>
      <c r="K199" s="122"/>
      <c r="L199" s="217"/>
      <c r="M199" s="233"/>
      <c r="N199" s="234"/>
      <c r="O199" s="263"/>
      <c r="P199" s="215"/>
      <c r="Q199" s="217"/>
      <c r="R199" s="217"/>
      <c r="S199" s="235"/>
      <c r="T199" s="182" t="str">
        <f t="shared" si="6"/>
        <v/>
      </c>
      <c r="U199" s="46"/>
      <c r="V199" s="216"/>
      <c r="W199" s="216"/>
      <c r="X199" s="43"/>
      <c r="Y199" s="48"/>
      <c r="Z199" s="48"/>
      <c r="AA199" s="43"/>
      <c r="AB199" s="350"/>
      <c r="AC199" s="46"/>
      <c r="AD199" s="182" t="str">
        <f t="shared" si="5"/>
        <v/>
      </c>
      <c r="AE199" s="46"/>
    </row>
    <row r="200" spans="1:31" ht="36" customHeight="1" x14ac:dyDescent="0.3">
      <c r="A200" s="68"/>
      <c r="B200" s="68"/>
      <c r="C200" s="68"/>
      <c r="D200" s="48"/>
      <c r="E200" s="263"/>
      <c r="F200" s="232" t="str">
        <f t="shared" si="0"/>
        <v/>
      </c>
      <c r="G200" s="43"/>
      <c r="H200" s="209"/>
      <c r="I200" s="43"/>
      <c r="J200" s="86"/>
      <c r="K200" s="122"/>
      <c r="L200" s="217"/>
      <c r="M200" s="233"/>
      <c r="N200" s="234"/>
      <c r="O200" s="263"/>
      <c r="P200" s="215"/>
      <c r="Q200" s="217"/>
      <c r="R200" s="217"/>
      <c r="S200" s="235"/>
      <c r="T200" s="182" t="str">
        <f t="shared" si="6"/>
        <v/>
      </c>
      <c r="U200" s="46"/>
      <c r="V200" s="216"/>
      <c r="W200" s="216"/>
      <c r="X200" s="43"/>
      <c r="Y200" s="48"/>
      <c r="Z200" s="48"/>
      <c r="AA200" s="43"/>
      <c r="AB200" s="350"/>
      <c r="AC200" s="46"/>
      <c r="AD200" s="182" t="str">
        <f t="shared" si="5"/>
        <v/>
      </c>
      <c r="AE200" s="46"/>
    </row>
    <row r="201" spans="1:31" ht="36" customHeight="1" x14ac:dyDescent="0.3">
      <c r="A201" s="68"/>
      <c r="B201" s="68"/>
      <c r="C201" s="68"/>
      <c r="D201" s="48"/>
      <c r="E201" s="263"/>
      <c r="F201" s="232" t="str">
        <f t="shared" si="0"/>
        <v/>
      </c>
      <c r="G201" s="43"/>
      <c r="H201" s="209"/>
      <c r="I201" s="43"/>
      <c r="J201" s="86"/>
      <c r="K201" s="122"/>
      <c r="L201" s="217"/>
      <c r="M201" s="233"/>
      <c r="N201" s="234"/>
      <c r="O201" s="263"/>
      <c r="P201" s="215"/>
      <c r="Q201" s="217"/>
      <c r="R201" s="217"/>
      <c r="S201" s="235"/>
      <c r="T201" s="182" t="str">
        <f t="shared" si="6"/>
        <v/>
      </c>
      <c r="U201" s="46"/>
      <c r="V201" s="216"/>
      <c r="W201" s="216"/>
      <c r="X201" s="43"/>
      <c r="Y201" s="48"/>
      <c r="Z201" s="48"/>
      <c r="AA201" s="43"/>
      <c r="AB201" s="350"/>
      <c r="AC201" s="46"/>
      <c r="AD201" s="182" t="str">
        <f t="shared" si="5"/>
        <v/>
      </c>
      <c r="AE201" s="46"/>
    </row>
    <row r="202" spans="1:31" ht="36" customHeight="1" x14ac:dyDescent="0.3">
      <c r="A202" s="68"/>
      <c r="B202" s="68"/>
      <c r="C202" s="68"/>
      <c r="D202" s="48"/>
      <c r="E202" s="263"/>
      <c r="F202" s="232" t="str">
        <f t="shared" si="0"/>
        <v/>
      </c>
      <c r="G202" s="43"/>
      <c r="H202" s="209"/>
      <c r="I202" s="43"/>
      <c r="J202" s="86"/>
      <c r="K202" s="122"/>
      <c r="L202" s="217"/>
      <c r="M202" s="233"/>
      <c r="N202" s="234"/>
      <c r="O202" s="263"/>
      <c r="P202" s="215"/>
      <c r="Q202" s="217"/>
      <c r="R202" s="217"/>
      <c r="S202" s="235"/>
      <c r="T202" s="182" t="str">
        <f t="shared" si="6"/>
        <v/>
      </c>
      <c r="U202" s="46"/>
      <c r="V202" s="216"/>
      <c r="W202" s="216"/>
      <c r="X202" s="43"/>
      <c r="Y202" s="48"/>
      <c r="Z202" s="48"/>
      <c r="AA202" s="43"/>
      <c r="AB202" s="350"/>
      <c r="AC202" s="46"/>
      <c r="AD202" s="182" t="str">
        <f t="shared" si="5"/>
        <v/>
      </c>
      <c r="AE202" s="46"/>
    </row>
    <row r="203" spans="1:31" ht="36" customHeight="1" x14ac:dyDescent="0.3">
      <c r="A203" s="68"/>
      <c r="B203" s="68"/>
      <c r="C203" s="68"/>
      <c r="D203" s="48"/>
      <c r="E203" s="263"/>
      <c r="F203" s="232" t="str">
        <f t="shared" si="0"/>
        <v/>
      </c>
      <c r="G203" s="43"/>
      <c r="H203" s="209"/>
      <c r="I203" s="43"/>
      <c r="J203" s="86"/>
      <c r="K203" s="122"/>
      <c r="L203" s="217"/>
      <c r="M203" s="233"/>
      <c r="N203" s="234"/>
      <c r="O203" s="263"/>
      <c r="P203" s="215"/>
      <c r="Q203" s="217"/>
      <c r="R203" s="217"/>
      <c r="S203" s="235"/>
      <c r="T203" s="182" t="str">
        <f t="shared" si="6"/>
        <v/>
      </c>
      <c r="U203" s="46"/>
      <c r="V203" s="216"/>
      <c r="W203" s="216"/>
      <c r="X203" s="43"/>
      <c r="Y203" s="48"/>
      <c r="Z203" s="48"/>
      <c r="AA203" s="43"/>
      <c r="AB203" s="350"/>
      <c r="AC203" s="46"/>
      <c r="AD203" s="182" t="str">
        <f t="shared" ref="AD203:AD266" si="7">IF(AC203="YES",(J203-AB203)/365,"")</f>
        <v/>
      </c>
      <c r="AE203" s="46"/>
    </row>
    <row r="204" spans="1:31" ht="36" customHeight="1" x14ac:dyDescent="0.3">
      <c r="A204" s="68"/>
      <c r="B204" s="68"/>
      <c r="C204" s="68"/>
      <c r="D204" s="48"/>
      <c r="E204" s="263"/>
      <c r="F204" s="232" t="str">
        <f t="shared" si="0"/>
        <v/>
      </c>
      <c r="G204" s="43"/>
      <c r="H204" s="209"/>
      <c r="I204" s="43"/>
      <c r="J204" s="86"/>
      <c r="K204" s="122"/>
      <c r="L204" s="217"/>
      <c r="M204" s="233"/>
      <c r="N204" s="234"/>
      <c r="O204" s="263"/>
      <c r="P204" s="215"/>
      <c r="Q204" s="217"/>
      <c r="R204" s="217"/>
      <c r="S204" s="235"/>
      <c r="T204" s="182" t="str">
        <f t="shared" ref="T204:T267" si="8">IF(ISBLANK(P204),"",DATEDIF(J204,P204,"d")/365)</f>
        <v/>
      </c>
      <c r="U204" s="46"/>
      <c r="V204" s="216"/>
      <c r="W204" s="216"/>
      <c r="X204" s="43"/>
      <c r="Y204" s="48"/>
      <c r="Z204" s="48"/>
      <c r="AA204" s="43"/>
      <c r="AB204" s="350"/>
      <c r="AC204" s="46"/>
      <c r="AD204" s="182" t="str">
        <f t="shared" si="7"/>
        <v/>
      </c>
      <c r="AE204" s="46"/>
    </row>
    <row r="205" spans="1:31" ht="36" customHeight="1" x14ac:dyDescent="0.3">
      <c r="A205" s="68"/>
      <c r="B205" s="68"/>
      <c r="C205" s="68"/>
      <c r="D205" s="48"/>
      <c r="E205" s="263"/>
      <c r="F205" s="232" t="str">
        <f t="shared" si="0"/>
        <v/>
      </c>
      <c r="G205" s="43"/>
      <c r="H205" s="209"/>
      <c r="I205" s="43"/>
      <c r="J205" s="86"/>
      <c r="K205" s="122"/>
      <c r="L205" s="217"/>
      <c r="M205" s="233"/>
      <c r="N205" s="234"/>
      <c r="O205" s="263"/>
      <c r="P205" s="215"/>
      <c r="Q205" s="217"/>
      <c r="R205" s="217"/>
      <c r="S205" s="235"/>
      <c r="T205" s="182" t="str">
        <f t="shared" si="8"/>
        <v/>
      </c>
      <c r="U205" s="46"/>
      <c r="V205" s="216"/>
      <c r="W205" s="216"/>
      <c r="X205" s="43"/>
      <c r="Y205" s="48"/>
      <c r="Z205" s="48"/>
      <c r="AA205" s="43"/>
      <c r="AB205" s="350"/>
      <c r="AC205" s="46"/>
      <c r="AD205" s="182" t="str">
        <f t="shared" si="7"/>
        <v/>
      </c>
      <c r="AE205" s="46"/>
    </row>
    <row r="206" spans="1:31" ht="36" customHeight="1" x14ac:dyDescent="0.3">
      <c r="A206" s="68"/>
      <c r="B206" s="68"/>
      <c r="C206" s="68"/>
      <c r="D206" s="48"/>
      <c r="E206" s="263"/>
      <c r="F206" s="232" t="str">
        <f t="shared" si="0"/>
        <v/>
      </c>
      <c r="G206" s="43"/>
      <c r="H206" s="209"/>
      <c r="I206" s="43"/>
      <c r="J206" s="86"/>
      <c r="K206" s="122"/>
      <c r="L206" s="217"/>
      <c r="M206" s="233"/>
      <c r="N206" s="234"/>
      <c r="O206" s="263"/>
      <c r="P206" s="215"/>
      <c r="Q206" s="217"/>
      <c r="R206" s="217"/>
      <c r="S206" s="235"/>
      <c r="T206" s="182" t="str">
        <f t="shared" si="8"/>
        <v/>
      </c>
      <c r="U206" s="46"/>
      <c r="V206" s="216"/>
      <c r="W206" s="216"/>
      <c r="X206" s="43"/>
      <c r="Y206" s="48"/>
      <c r="Z206" s="48"/>
      <c r="AA206" s="43"/>
      <c r="AB206" s="350"/>
      <c r="AC206" s="46"/>
      <c r="AD206" s="182" t="str">
        <f t="shared" si="7"/>
        <v/>
      </c>
      <c r="AE206" s="46"/>
    </row>
    <row r="207" spans="1:31" ht="36" customHeight="1" x14ac:dyDescent="0.3">
      <c r="A207" s="68"/>
      <c r="B207" s="68"/>
      <c r="C207" s="68"/>
      <c r="D207" s="48"/>
      <c r="E207" s="263"/>
      <c r="F207" s="232" t="str">
        <f t="shared" ref="F207:F270" si="9">IF(ISBLANK($E207),"",VLOOKUP($E207,제안사_펀드현황,2,FALSE))</f>
        <v/>
      </c>
      <c r="G207" s="43"/>
      <c r="H207" s="209"/>
      <c r="I207" s="43"/>
      <c r="J207" s="86"/>
      <c r="K207" s="122"/>
      <c r="L207" s="217"/>
      <c r="M207" s="233"/>
      <c r="N207" s="234"/>
      <c r="O207" s="263"/>
      <c r="P207" s="215"/>
      <c r="Q207" s="217"/>
      <c r="R207" s="217"/>
      <c r="S207" s="235"/>
      <c r="T207" s="182" t="str">
        <f t="shared" si="8"/>
        <v/>
      </c>
      <c r="U207" s="46"/>
      <c r="V207" s="216"/>
      <c r="W207" s="216"/>
      <c r="X207" s="43"/>
      <c r="Y207" s="48"/>
      <c r="Z207" s="48"/>
      <c r="AA207" s="43"/>
      <c r="AB207" s="350"/>
      <c r="AC207" s="46"/>
      <c r="AD207" s="182" t="str">
        <f t="shared" si="7"/>
        <v/>
      </c>
      <c r="AE207" s="46"/>
    </row>
    <row r="208" spans="1:31" ht="36" customHeight="1" x14ac:dyDescent="0.3">
      <c r="A208" s="68"/>
      <c r="B208" s="68"/>
      <c r="C208" s="68"/>
      <c r="D208" s="48"/>
      <c r="E208" s="263"/>
      <c r="F208" s="232" t="str">
        <f t="shared" si="9"/>
        <v/>
      </c>
      <c r="G208" s="43"/>
      <c r="H208" s="209"/>
      <c r="I208" s="43"/>
      <c r="J208" s="86"/>
      <c r="K208" s="122"/>
      <c r="L208" s="217"/>
      <c r="M208" s="233"/>
      <c r="N208" s="234"/>
      <c r="O208" s="263"/>
      <c r="P208" s="215"/>
      <c r="Q208" s="217"/>
      <c r="R208" s="217"/>
      <c r="S208" s="235"/>
      <c r="T208" s="182" t="str">
        <f t="shared" si="8"/>
        <v/>
      </c>
      <c r="U208" s="46"/>
      <c r="V208" s="216"/>
      <c r="W208" s="216"/>
      <c r="X208" s="43"/>
      <c r="Y208" s="48"/>
      <c r="Z208" s="48"/>
      <c r="AA208" s="43"/>
      <c r="AB208" s="350"/>
      <c r="AC208" s="46"/>
      <c r="AD208" s="182" t="str">
        <f t="shared" si="7"/>
        <v/>
      </c>
      <c r="AE208" s="46"/>
    </row>
    <row r="209" spans="1:31" ht="36" customHeight="1" x14ac:dyDescent="0.3">
      <c r="A209" s="68"/>
      <c r="B209" s="68"/>
      <c r="C209" s="68"/>
      <c r="D209" s="48"/>
      <c r="E209" s="263"/>
      <c r="F209" s="232" t="str">
        <f t="shared" si="9"/>
        <v/>
      </c>
      <c r="G209" s="43"/>
      <c r="H209" s="209"/>
      <c r="I209" s="43"/>
      <c r="J209" s="86"/>
      <c r="K209" s="122"/>
      <c r="L209" s="217"/>
      <c r="M209" s="233"/>
      <c r="N209" s="234"/>
      <c r="O209" s="263"/>
      <c r="P209" s="215"/>
      <c r="Q209" s="217"/>
      <c r="R209" s="217"/>
      <c r="S209" s="235"/>
      <c r="T209" s="182" t="str">
        <f t="shared" si="8"/>
        <v/>
      </c>
      <c r="U209" s="46"/>
      <c r="V209" s="216"/>
      <c r="W209" s="216"/>
      <c r="X209" s="43"/>
      <c r="Y209" s="48"/>
      <c r="Z209" s="48"/>
      <c r="AA209" s="43"/>
      <c r="AB209" s="350"/>
      <c r="AC209" s="46"/>
      <c r="AD209" s="182" t="str">
        <f t="shared" si="7"/>
        <v/>
      </c>
      <c r="AE209" s="46"/>
    </row>
    <row r="210" spans="1:31" ht="36" customHeight="1" x14ac:dyDescent="0.3">
      <c r="A210" s="68"/>
      <c r="B210" s="68"/>
      <c r="C210" s="68"/>
      <c r="D210" s="48"/>
      <c r="E210" s="263"/>
      <c r="F210" s="232" t="str">
        <f t="shared" si="9"/>
        <v/>
      </c>
      <c r="G210" s="43"/>
      <c r="H210" s="209"/>
      <c r="I210" s="43"/>
      <c r="J210" s="86"/>
      <c r="K210" s="122"/>
      <c r="L210" s="217"/>
      <c r="M210" s="233"/>
      <c r="N210" s="234"/>
      <c r="O210" s="263"/>
      <c r="P210" s="215"/>
      <c r="Q210" s="217"/>
      <c r="R210" s="217"/>
      <c r="S210" s="235"/>
      <c r="T210" s="182" t="str">
        <f t="shared" si="8"/>
        <v/>
      </c>
      <c r="U210" s="46"/>
      <c r="V210" s="216"/>
      <c r="W210" s="216"/>
      <c r="X210" s="43"/>
      <c r="Y210" s="48"/>
      <c r="Z210" s="48"/>
      <c r="AA210" s="43"/>
      <c r="AB210" s="350"/>
      <c r="AC210" s="46"/>
      <c r="AD210" s="182" t="str">
        <f t="shared" si="7"/>
        <v/>
      </c>
      <c r="AE210" s="46"/>
    </row>
    <row r="211" spans="1:31" ht="36" customHeight="1" x14ac:dyDescent="0.3">
      <c r="A211" s="68"/>
      <c r="B211" s="68"/>
      <c r="C211" s="68"/>
      <c r="D211" s="48"/>
      <c r="E211" s="263"/>
      <c r="F211" s="232" t="str">
        <f t="shared" si="9"/>
        <v/>
      </c>
      <c r="G211" s="43"/>
      <c r="H211" s="209"/>
      <c r="I211" s="43"/>
      <c r="J211" s="86"/>
      <c r="K211" s="122"/>
      <c r="L211" s="217"/>
      <c r="M211" s="233"/>
      <c r="N211" s="234"/>
      <c r="O211" s="263"/>
      <c r="P211" s="215"/>
      <c r="Q211" s="217"/>
      <c r="R211" s="217"/>
      <c r="S211" s="235"/>
      <c r="T211" s="182" t="str">
        <f t="shared" si="8"/>
        <v/>
      </c>
      <c r="U211" s="46"/>
      <c r="V211" s="216"/>
      <c r="W211" s="216"/>
      <c r="X211" s="43"/>
      <c r="Y211" s="48"/>
      <c r="Z211" s="48"/>
      <c r="AA211" s="43"/>
      <c r="AB211" s="350"/>
      <c r="AC211" s="46"/>
      <c r="AD211" s="182" t="str">
        <f t="shared" si="7"/>
        <v/>
      </c>
      <c r="AE211" s="46"/>
    </row>
    <row r="212" spans="1:31" ht="36" customHeight="1" x14ac:dyDescent="0.3">
      <c r="A212" s="68"/>
      <c r="B212" s="68"/>
      <c r="C212" s="68"/>
      <c r="D212" s="48"/>
      <c r="E212" s="263"/>
      <c r="F212" s="232" t="str">
        <f t="shared" si="9"/>
        <v/>
      </c>
      <c r="G212" s="43"/>
      <c r="H212" s="209"/>
      <c r="I212" s="43"/>
      <c r="J212" s="86"/>
      <c r="K212" s="122"/>
      <c r="L212" s="217"/>
      <c r="M212" s="233"/>
      <c r="N212" s="234"/>
      <c r="O212" s="263"/>
      <c r="P212" s="215"/>
      <c r="Q212" s="217"/>
      <c r="R212" s="217"/>
      <c r="S212" s="235"/>
      <c r="T212" s="182" t="str">
        <f t="shared" si="8"/>
        <v/>
      </c>
      <c r="U212" s="46"/>
      <c r="V212" s="216"/>
      <c r="W212" s="216"/>
      <c r="X212" s="43"/>
      <c r="Y212" s="48"/>
      <c r="Z212" s="48"/>
      <c r="AA212" s="43"/>
      <c r="AB212" s="350"/>
      <c r="AC212" s="46"/>
      <c r="AD212" s="182" t="str">
        <f t="shared" si="7"/>
        <v/>
      </c>
      <c r="AE212" s="46"/>
    </row>
    <row r="213" spans="1:31" ht="36" customHeight="1" x14ac:dyDescent="0.3">
      <c r="A213" s="68"/>
      <c r="B213" s="68"/>
      <c r="C213" s="68"/>
      <c r="D213" s="48"/>
      <c r="E213" s="263"/>
      <c r="F213" s="232" t="str">
        <f t="shared" si="9"/>
        <v/>
      </c>
      <c r="G213" s="43"/>
      <c r="H213" s="209"/>
      <c r="I213" s="43"/>
      <c r="J213" s="86"/>
      <c r="K213" s="122"/>
      <c r="L213" s="217"/>
      <c r="M213" s="233"/>
      <c r="N213" s="234"/>
      <c r="O213" s="263"/>
      <c r="P213" s="215"/>
      <c r="Q213" s="217"/>
      <c r="R213" s="217"/>
      <c r="S213" s="235"/>
      <c r="T213" s="182" t="str">
        <f t="shared" si="8"/>
        <v/>
      </c>
      <c r="U213" s="46"/>
      <c r="V213" s="216"/>
      <c r="W213" s="216"/>
      <c r="X213" s="43"/>
      <c r="Y213" s="48"/>
      <c r="Z213" s="48"/>
      <c r="AA213" s="43"/>
      <c r="AB213" s="350"/>
      <c r="AC213" s="46"/>
      <c r="AD213" s="182" t="str">
        <f t="shared" si="7"/>
        <v/>
      </c>
      <c r="AE213" s="46"/>
    </row>
    <row r="214" spans="1:31" ht="36" customHeight="1" x14ac:dyDescent="0.3">
      <c r="A214" s="68"/>
      <c r="B214" s="68"/>
      <c r="C214" s="68"/>
      <c r="D214" s="48"/>
      <c r="E214" s="263"/>
      <c r="F214" s="232" t="str">
        <f t="shared" si="9"/>
        <v/>
      </c>
      <c r="G214" s="43"/>
      <c r="H214" s="209"/>
      <c r="I214" s="43"/>
      <c r="J214" s="86"/>
      <c r="K214" s="122"/>
      <c r="L214" s="217"/>
      <c r="M214" s="233"/>
      <c r="N214" s="234"/>
      <c r="O214" s="263"/>
      <c r="P214" s="215"/>
      <c r="Q214" s="217"/>
      <c r="R214" s="217"/>
      <c r="S214" s="235"/>
      <c r="T214" s="182" t="str">
        <f t="shared" si="8"/>
        <v/>
      </c>
      <c r="U214" s="46"/>
      <c r="V214" s="216"/>
      <c r="W214" s="216"/>
      <c r="X214" s="43"/>
      <c r="Y214" s="48"/>
      <c r="Z214" s="48"/>
      <c r="AA214" s="43"/>
      <c r="AB214" s="350"/>
      <c r="AC214" s="46"/>
      <c r="AD214" s="182" t="str">
        <f t="shared" si="7"/>
        <v/>
      </c>
      <c r="AE214" s="46"/>
    </row>
    <row r="215" spans="1:31" ht="36" customHeight="1" x14ac:dyDescent="0.3">
      <c r="A215" s="68"/>
      <c r="B215" s="68"/>
      <c r="C215" s="68"/>
      <c r="D215" s="48"/>
      <c r="E215" s="263"/>
      <c r="F215" s="232" t="str">
        <f t="shared" si="9"/>
        <v/>
      </c>
      <c r="G215" s="43"/>
      <c r="H215" s="209"/>
      <c r="I215" s="43"/>
      <c r="J215" s="86"/>
      <c r="K215" s="122"/>
      <c r="L215" s="217"/>
      <c r="M215" s="233"/>
      <c r="N215" s="234"/>
      <c r="O215" s="263"/>
      <c r="P215" s="215"/>
      <c r="Q215" s="217"/>
      <c r="R215" s="217"/>
      <c r="S215" s="235"/>
      <c r="T215" s="182" t="str">
        <f t="shared" si="8"/>
        <v/>
      </c>
      <c r="U215" s="46"/>
      <c r="V215" s="216"/>
      <c r="W215" s="216"/>
      <c r="X215" s="43"/>
      <c r="Y215" s="48"/>
      <c r="Z215" s="48"/>
      <c r="AA215" s="43"/>
      <c r="AB215" s="350"/>
      <c r="AC215" s="46"/>
      <c r="AD215" s="182" t="str">
        <f t="shared" si="7"/>
        <v/>
      </c>
      <c r="AE215" s="46"/>
    </row>
    <row r="216" spans="1:31" ht="36" customHeight="1" x14ac:dyDescent="0.3">
      <c r="A216" s="68"/>
      <c r="B216" s="68"/>
      <c r="C216" s="68"/>
      <c r="D216" s="48"/>
      <c r="E216" s="263"/>
      <c r="F216" s="232" t="str">
        <f t="shared" si="9"/>
        <v/>
      </c>
      <c r="G216" s="43"/>
      <c r="H216" s="209"/>
      <c r="I216" s="43"/>
      <c r="J216" s="86"/>
      <c r="K216" s="122"/>
      <c r="L216" s="217"/>
      <c r="M216" s="233"/>
      <c r="N216" s="234"/>
      <c r="O216" s="263"/>
      <c r="P216" s="215"/>
      <c r="Q216" s="217"/>
      <c r="R216" s="217"/>
      <c r="S216" s="235"/>
      <c r="T216" s="182" t="str">
        <f t="shared" si="8"/>
        <v/>
      </c>
      <c r="U216" s="46"/>
      <c r="V216" s="216"/>
      <c r="W216" s="216"/>
      <c r="X216" s="43"/>
      <c r="Y216" s="48"/>
      <c r="Z216" s="48"/>
      <c r="AA216" s="43"/>
      <c r="AB216" s="350"/>
      <c r="AC216" s="46"/>
      <c r="AD216" s="182" t="str">
        <f t="shared" si="7"/>
        <v/>
      </c>
      <c r="AE216" s="46"/>
    </row>
    <row r="217" spans="1:31" ht="36" customHeight="1" x14ac:dyDescent="0.3">
      <c r="A217" s="68"/>
      <c r="B217" s="68"/>
      <c r="C217" s="68"/>
      <c r="D217" s="48"/>
      <c r="E217" s="263"/>
      <c r="F217" s="232" t="str">
        <f t="shared" si="9"/>
        <v/>
      </c>
      <c r="G217" s="43"/>
      <c r="H217" s="209"/>
      <c r="I217" s="43"/>
      <c r="J217" s="86"/>
      <c r="K217" s="122"/>
      <c r="L217" s="217"/>
      <c r="M217" s="233"/>
      <c r="N217" s="234"/>
      <c r="O217" s="263"/>
      <c r="P217" s="215"/>
      <c r="Q217" s="217"/>
      <c r="R217" s="217"/>
      <c r="S217" s="235"/>
      <c r="T217" s="182" t="str">
        <f t="shared" si="8"/>
        <v/>
      </c>
      <c r="U217" s="46"/>
      <c r="V217" s="216"/>
      <c r="W217" s="216"/>
      <c r="X217" s="43"/>
      <c r="Y217" s="48"/>
      <c r="Z217" s="48"/>
      <c r="AA217" s="43"/>
      <c r="AB217" s="350"/>
      <c r="AC217" s="46"/>
      <c r="AD217" s="182" t="str">
        <f t="shared" si="7"/>
        <v/>
      </c>
      <c r="AE217" s="46"/>
    </row>
    <row r="218" spans="1:31" ht="36" customHeight="1" x14ac:dyDescent="0.3">
      <c r="A218" s="68"/>
      <c r="B218" s="68"/>
      <c r="C218" s="68"/>
      <c r="D218" s="48"/>
      <c r="E218" s="263"/>
      <c r="F218" s="232" t="str">
        <f t="shared" si="9"/>
        <v/>
      </c>
      <c r="G218" s="43"/>
      <c r="H218" s="209"/>
      <c r="I218" s="43"/>
      <c r="J218" s="86"/>
      <c r="K218" s="122"/>
      <c r="L218" s="217"/>
      <c r="M218" s="233"/>
      <c r="N218" s="234"/>
      <c r="O218" s="263"/>
      <c r="P218" s="215"/>
      <c r="Q218" s="217"/>
      <c r="R218" s="217"/>
      <c r="S218" s="235"/>
      <c r="T218" s="182" t="str">
        <f t="shared" si="8"/>
        <v/>
      </c>
      <c r="U218" s="46"/>
      <c r="V218" s="216"/>
      <c r="W218" s="216"/>
      <c r="X218" s="43"/>
      <c r="Y218" s="48"/>
      <c r="Z218" s="48"/>
      <c r="AA218" s="43"/>
      <c r="AB218" s="350"/>
      <c r="AC218" s="46"/>
      <c r="AD218" s="182" t="str">
        <f t="shared" si="7"/>
        <v/>
      </c>
      <c r="AE218" s="46"/>
    </row>
    <row r="219" spans="1:31" ht="36" customHeight="1" x14ac:dyDescent="0.3">
      <c r="A219" s="68"/>
      <c r="B219" s="68"/>
      <c r="C219" s="68"/>
      <c r="D219" s="48"/>
      <c r="E219" s="263"/>
      <c r="F219" s="232" t="str">
        <f t="shared" si="9"/>
        <v/>
      </c>
      <c r="G219" s="43"/>
      <c r="H219" s="209"/>
      <c r="I219" s="43"/>
      <c r="J219" s="86"/>
      <c r="K219" s="122"/>
      <c r="L219" s="217"/>
      <c r="M219" s="233"/>
      <c r="N219" s="234"/>
      <c r="O219" s="263"/>
      <c r="P219" s="215"/>
      <c r="Q219" s="217"/>
      <c r="R219" s="217"/>
      <c r="S219" s="235"/>
      <c r="T219" s="182" t="str">
        <f t="shared" si="8"/>
        <v/>
      </c>
      <c r="U219" s="46"/>
      <c r="V219" s="216"/>
      <c r="W219" s="216"/>
      <c r="X219" s="43"/>
      <c r="Y219" s="48"/>
      <c r="Z219" s="48"/>
      <c r="AA219" s="43"/>
      <c r="AB219" s="350"/>
      <c r="AC219" s="46"/>
      <c r="AD219" s="182" t="str">
        <f t="shared" si="7"/>
        <v/>
      </c>
      <c r="AE219" s="46"/>
    </row>
    <row r="220" spans="1:31" ht="36" customHeight="1" x14ac:dyDescent="0.3">
      <c r="A220" s="68"/>
      <c r="B220" s="68"/>
      <c r="C220" s="68"/>
      <c r="D220" s="48"/>
      <c r="E220" s="263"/>
      <c r="F220" s="232" t="str">
        <f t="shared" si="9"/>
        <v/>
      </c>
      <c r="G220" s="43"/>
      <c r="H220" s="209"/>
      <c r="I220" s="43"/>
      <c r="J220" s="86"/>
      <c r="K220" s="122"/>
      <c r="L220" s="217"/>
      <c r="M220" s="233"/>
      <c r="N220" s="234"/>
      <c r="O220" s="263"/>
      <c r="P220" s="215"/>
      <c r="Q220" s="217"/>
      <c r="R220" s="217"/>
      <c r="S220" s="235"/>
      <c r="T220" s="182" t="str">
        <f t="shared" si="8"/>
        <v/>
      </c>
      <c r="U220" s="46"/>
      <c r="V220" s="216"/>
      <c r="W220" s="216"/>
      <c r="X220" s="43"/>
      <c r="Y220" s="48"/>
      <c r="Z220" s="48"/>
      <c r="AA220" s="43"/>
      <c r="AB220" s="350"/>
      <c r="AC220" s="46"/>
      <c r="AD220" s="182" t="str">
        <f t="shared" si="7"/>
        <v/>
      </c>
      <c r="AE220" s="46"/>
    </row>
    <row r="221" spans="1:31" ht="36" customHeight="1" x14ac:dyDescent="0.3">
      <c r="A221" s="68"/>
      <c r="B221" s="68"/>
      <c r="C221" s="68"/>
      <c r="D221" s="48"/>
      <c r="E221" s="263"/>
      <c r="F221" s="232" t="str">
        <f t="shared" si="9"/>
        <v/>
      </c>
      <c r="G221" s="43"/>
      <c r="H221" s="209"/>
      <c r="I221" s="43"/>
      <c r="J221" s="86"/>
      <c r="K221" s="122"/>
      <c r="L221" s="217"/>
      <c r="M221" s="233"/>
      <c r="N221" s="234"/>
      <c r="O221" s="263"/>
      <c r="P221" s="215"/>
      <c r="Q221" s="217"/>
      <c r="R221" s="217"/>
      <c r="S221" s="235"/>
      <c r="T221" s="182" t="str">
        <f t="shared" si="8"/>
        <v/>
      </c>
      <c r="U221" s="46"/>
      <c r="V221" s="216"/>
      <c r="W221" s="216"/>
      <c r="X221" s="43"/>
      <c r="Y221" s="48"/>
      <c r="Z221" s="48"/>
      <c r="AA221" s="43"/>
      <c r="AB221" s="350"/>
      <c r="AC221" s="46"/>
      <c r="AD221" s="182" t="str">
        <f t="shared" si="7"/>
        <v/>
      </c>
      <c r="AE221" s="46"/>
    </row>
    <row r="222" spans="1:31" ht="36" customHeight="1" x14ac:dyDescent="0.3">
      <c r="A222" s="68"/>
      <c r="B222" s="68"/>
      <c r="C222" s="68"/>
      <c r="D222" s="48"/>
      <c r="E222" s="263"/>
      <c r="F222" s="232" t="str">
        <f t="shared" si="9"/>
        <v/>
      </c>
      <c r="G222" s="43"/>
      <c r="H222" s="209"/>
      <c r="I222" s="43"/>
      <c r="J222" s="86"/>
      <c r="K222" s="122"/>
      <c r="L222" s="217"/>
      <c r="M222" s="233"/>
      <c r="N222" s="234"/>
      <c r="O222" s="263"/>
      <c r="P222" s="215"/>
      <c r="Q222" s="217"/>
      <c r="R222" s="217"/>
      <c r="S222" s="235"/>
      <c r="T222" s="182" t="str">
        <f t="shared" si="8"/>
        <v/>
      </c>
      <c r="U222" s="46"/>
      <c r="V222" s="216"/>
      <c r="W222" s="216"/>
      <c r="X222" s="43"/>
      <c r="Y222" s="48"/>
      <c r="Z222" s="48"/>
      <c r="AA222" s="43"/>
      <c r="AB222" s="350"/>
      <c r="AC222" s="46"/>
      <c r="AD222" s="182" t="str">
        <f t="shared" si="7"/>
        <v/>
      </c>
      <c r="AE222" s="46"/>
    </row>
    <row r="223" spans="1:31" ht="36" customHeight="1" x14ac:dyDescent="0.3">
      <c r="A223" s="68"/>
      <c r="B223" s="68"/>
      <c r="C223" s="68"/>
      <c r="D223" s="48"/>
      <c r="E223" s="263"/>
      <c r="F223" s="232" t="str">
        <f t="shared" si="9"/>
        <v/>
      </c>
      <c r="G223" s="43"/>
      <c r="H223" s="209"/>
      <c r="I223" s="43"/>
      <c r="J223" s="86"/>
      <c r="K223" s="122"/>
      <c r="L223" s="217"/>
      <c r="M223" s="233"/>
      <c r="N223" s="234"/>
      <c r="O223" s="263"/>
      <c r="P223" s="215"/>
      <c r="Q223" s="217"/>
      <c r="R223" s="217"/>
      <c r="S223" s="235"/>
      <c r="T223" s="182" t="str">
        <f t="shared" si="8"/>
        <v/>
      </c>
      <c r="U223" s="46"/>
      <c r="V223" s="216"/>
      <c r="W223" s="216"/>
      <c r="X223" s="43"/>
      <c r="Y223" s="48"/>
      <c r="Z223" s="48"/>
      <c r="AA223" s="43"/>
      <c r="AB223" s="350"/>
      <c r="AC223" s="46"/>
      <c r="AD223" s="182" t="str">
        <f t="shared" si="7"/>
        <v/>
      </c>
      <c r="AE223" s="46"/>
    </row>
    <row r="224" spans="1:31" ht="36" customHeight="1" x14ac:dyDescent="0.3">
      <c r="A224" s="68"/>
      <c r="B224" s="68"/>
      <c r="C224" s="68"/>
      <c r="D224" s="48"/>
      <c r="E224" s="263"/>
      <c r="F224" s="232" t="str">
        <f t="shared" si="9"/>
        <v/>
      </c>
      <c r="G224" s="43"/>
      <c r="H224" s="209"/>
      <c r="I224" s="43"/>
      <c r="J224" s="86"/>
      <c r="K224" s="122"/>
      <c r="L224" s="217"/>
      <c r="M224" s="233"/>
      <c r="N224" s="234"/>
      <c r="O224" s="263"/>
      <c r="P224" s="215"/>
      <c r="Q224" s="217"/>
      <c r="R224" s="217"/>
      <c r="S224" s="235"/>
      <c r="T224" s="182" t="str">
        <f t="shared" si="8"/>
        <v/>
      </c>
      <c r="U224" s="46"/>
      <c r="V224" s="216"/>
      <c r="W224" s="216"/>
      <c r="X224" s="43"/>
      <c r="Y224" s="48"/>
      <c r="Z224" s="48"/>
      <c r="AA224" s="43"/>
      <c r="AB224" s="350"/>
      <c r="AC224" s="46"/>
      <c r="AD224" s="182" t="str">
        <f t="shared" si="7"/>
        <v/>
      </c>
      <c r="AE224" s="46"/>
    </row>
    <row r="225" spans="1:31" ht="36" customHeight="1" x14ac:dyDescent="0.3">
      <c r="A225" s="68"/>
      <c r="B225" s="68"/>
      <c r="C225" s="68"/>
      <c r="D225" s="48"/>
      <c r="E225" s="263"/>
      <c r="F225" s="232" t="str">
        <f t="shared" si="9"/>
        <v/>
      </c>
      <c r="G225" s="43"/>
      <c r="H225" s="209"/>
      <c r="I225" s="43"/>
      <c r="J225" s="86"/>
      <c r="K225" s="122"/>
      <c r="L225" s="217"/>
      <c r="M225" s="233"/>
      <c r="N225" s="234"/>
      <c r="O225" s="263"/>
      <c r="P225" s="215"/>
      <c r="Q225" s="217"/>
      <c r="R225" s="217"/>
      <c r="S225" s="235"/>
      <c r="T225" s="182" t="str">
        <f t="shared" si="8"/>
        <v/>
      </c>
      <c r="U225" s="46"/>
      <c r="V225" s="216"/>
      <c r="W225" s="216"/>
      <c r="X225" s="43"/>
      <c r="Y225" s="48"/>
      <c r="Z225" s="48"/>
      <c r="AA225" s="43"/>
      <c r="AB225" s="350"/>
      <c r="AC225" s="46"/>
      <c r="AD225" s="182" t="str">
        <f t="shared" si="7"/>
        <v/>
      </c>
      <c r="AE225" s="46"/>
    </row>
    <row r="226" spans="1:31" ht="36" customHeight="1" x14ac:dyDescent="0.3">
      <c r="A226" s="68"/>
      <c r="B226" s="68"/>
      <c r="C226" s="68"/>
      <c r="D226" s="48"/>
      <c r="E226" s="263"/>
      <c r="F226" s="232" t="str">
        <f t="shared" si="9"/>
        <v/>
      </c>
      <c r="G226" s="43"/>
      <c r="H226" s="209"/>
      <c r="I226" s="43"/>
      <c r="J226" s="86"/>
      <c r="K226" s="122"/>
      <c r="L226" s="217"/>
      <c r="M226" s="233"/>
      <c r="N226" s="234"/>
      <c r="O226" s="263"/>
      <c r="P226" s="215"/>
      <c r="Q226" s="217"/>
      <c r="R226" s="217"/>
      <c r="S226" s="235"/>
      <c r="T226" s="182" t="str">
        <f t="shared" si="8"/>
        <v/>
      </c>
      <c r="U226" s="46"/>
      <c r="V226" s="216"/>
      <c r="W226" s="216"/>
      <c r="X226" s="43"/>
      <c r="Y226" s="48"/>
      <c r="Z226" s="48"/>
      <c r="AA226" s="43"/>
      <c r="AB226" s="350"/>
      <c r="AC226" s="46"/>
      <c r="AD226" s="182" t="str">
        <f t="shared" si="7"/>
        <v/>
      </c>
      <c r="AE226" s="46"/>
    </row>
    <row r="227" spans="1:31" ht="36" customHeight="1" x14ac:dyDescent="0.3">
      <c r="A227" s="68"/>
      <c r="B227" s="68"/>
      <c r="C227" s="68"/>
      <c r="D227" s="48"/>
      <c r="E227" s="263"/>
      <c r="F227" s="232" t="str">
        <f t="shared" si="9"/>
        <v/>
      </c>
      <c r="G227" s="43"/>
      <c r="H227" s="209"/>
      <c r="I227" s="43"/>
      <c r="J227" s="86"/>
      <c r="K227" s="122"/>
      <c r="L227" s="217"/>
      <c r="M227" s="233"/>
      <c r="N227" s="234"/>
      <c r="O227" s="263"/>
      <c r="P227" s="215"/>
      <c r="Q227" s="217"/>
      <c r="R227" s="217"/>
      <c r="S227" s="235"/>
      <c r="T227" s="182" t="str">
        <f t="shared" si="8"/>
        <v/>
      </c>
      <c r="U227" s="46"/>
      <c r="V227" s="216"/>
      <c r="W227" s="216"/>
      <c r="X227" s="43"/>
      <c r="Y227" s="48"/>
      <c r="Z227" s="48"/>
      <c r="AA227" s="43"/>
      <c r="AB227" s="350"/>
      <c r="AC227" s="46"/>
      <c r="AD227" s="182" t="str">
        <f t="shared" si="7"/>
        <v/>
      </c>
      <c r="AE227" s="46"/>
    </row>
    <row r="228" spans="1:31" ht="36" customHeight="1" x14ac:dyDescent="0.3">
      <c r="A228" s="68"/>
      <c r="B228" s="68"/>
      <c r="C228" s="68"/>
      <c r="D228" s="48"/>
      <c r="E228" s="263"/>
      <c r="F228" s="232" t="str">
        <f t="shared" si="9"/>
        <v/>
      </c>
      <c r="G228" s="43"/>
      <c r="H228" s="209"/>
      <c r="I228" s="43"/>
      <c r="J228" s="86"/>
      <c r="K228" s="122"/>
      <c r="L228" s="217"/>
      <c r="M228" s="233"/>
      <c r="N228" s="234"/>
      <c r="O228" s="263"/>
      <c r="P228" s="215"/>
      <c r="Q228" s="217"/>
      <c r="R228" s="217"/>
      <c r="S228" s="235"/>
      <c r="T228" s="182" t="str">
        <f t="shared" si="8"/>
        <v/>
      </c>
      <c r="U228" s="46"/>
      <c r="V228" s="216"/>
      <c r="W228" s="216"/>
      <c r="X228" s="43"/>
      <c r="Y228" s="48"/>
      <c r="Z228" s="48"/>
      <c r="AA228" s="43"/>
      <c r="AB228" s="350"/>
      <c r="AC228" s="46"/>
      <c r="AD228" s="182" t="str">
        <f t="shared" si="7"/>
        <v/>
      </c>
      <c r="AE228" s="46"/>
    </row>
    <row r="229" spans="1:31" ht="36" customHeight="1" x14ac:dyDescent="0.3">
      <c r="A229" s="68"/>
      <c r="B229" s="68"/>
      <c r="C229" s="68"/>
      <c r="D229" s="48"/>
      <c r="E229" s="263"/>
      <c r="F229" s="232" t="str">
        <f t="shared" si="9"/>
        <v/>
      </c>
      <c r="G229" s="43"/>
      <c r="H229" s="209"/>
      <c r="I229" s="43"/>
      <c r="J229" s="86"/>
      <c r="K229" s="122"/>
      <c r="L229" s="217"/>
      <c r="M229" s="233"/>
      <c r="N229" s="234"/>
      <c r="O229" s="263"/>
      <c r="P229" s="215"/>
      <c r="Q229" s="217"/>
      <c r="R229" s="217"/>
      <c r="S229" s="235"/>
      <c r="T229" s="182" t="str">
        <f t="shared" si="8"/>
        <v/>
      </c>
      <c r="U229" s="46"/>
      <c r="V229" s="216"/>
      <c r="W229" s="216"/>
      <c r="X229" s="43"/>
      <c r="Y229" s="48"/>
      <c r="Z229" s="48"/>
      <c r="AA229" s="43"/>
      <c r="AB229" s="350"/>
      <c r="AC229" s="46"/>
      <c r="AD229" s="182" t="str">
        <f t="shared" si="7"/>
        <v/>
      </c>
      <c r="AE229" s="46"/>
    </row>
    <row r="230" spans="1:31" ht="36" customHeight="1" x14ac:dyDescent="0.3">
      <c r="A230" s="68"/>
      <c r="B230" s="68"/>
      <c r="C230" s="68"/>
      <c r="D230" s="48"/>
      <c r="E230" s="263"/>
      <c r="F230" s="232" t="str">
        <f t="shared" si="9"/>
        <v/>
      </c>
      <c r="G230" s="43"/>
      <c r="H230" s="209"/>
      <c r="I230" s="43"/>
      <c r="J230" s="86"/>
      <c r="K230" s="122"/>
      <c r="L230" s="217"/>
      <c r="M230" s="233"/>
      <c r="N230" s="234"/>
      <c r="O230" s="263"/>
      <c r="P230" s="215"/>
      <c r="Q230" s="217"/>
      <c r="R230" s="217"/>
      <c r="S230" s="235"/>
      <c r="T230" s="182" t="str">
        <f t="shared" si="8"/>
        <v/>
      </c>
      <c r="U230" s="46"/>
      <c r="V230" s="216"/>
      <c r="W230" s="216"/>
      <c r="X230" s="43"/>
      <c r="Y230" s="48"/>
      <c r="Z230" s="48"/>
      <c r="AA230" s="43"/>
      <c r="AB230" s="350"/>
      <c r="AC230" s="46"/>
      <c r="AD230" s="182" t="str">
        <f t="shared" si="7"/>
        <v/>
      </c>
      <c r="AE230" s="46"/>
    </row>
    <row r="231" spans="1:31" ht="36" customHeight="1" x14ac:dyDescent="0.3">
      <c r="A231" s="68"/>
      <c r="B231" s="68"/>
      <c r="C231" s="68"/>
      <c r="D231" s="48"/>
      <c r="E231" s="263"/>
      <c r="F231" s="232" t="str">
        <f t="shared" si="9"/>
        <v/>
      </c>
      <c r="G231" s="43"/>
      <c r="H231" s="209"/>
      <c r="I231" s="43"/>
      <c r="J231" s="86"/>
      <c r="K231" s="122"/>
      <c r="L231" s="217"/>
      <c r="M231" s="233"/>
      <c r="N231" s="234"/>
      <c r="O231" s="263"/>
      <c r="P231" s="215"/>
      <c r="Q231" s="217"/>
      <c r="R231" s="217"/>
      <c r="S231" s="235"/>
      <c r="T231" s="182" t="str">
        <f t="shared" si="8"/>
        <v/>
      </c>
      <c r="U231" s="46"/>
      <c r="V231" s="216"/>
      <c r="W231" s="216"/>
      <c r="X231" s="43"/>
      <c r="Y231" s="48"/>
      <c r="Z231" s="48"/>
      <c r="AA231" s="43"/>
      <c r="AB231" s="350"/>
      <c r="AC231" s="46"/>
      <c r="AD231" s="182" t="str">
        <f t="shared" si="7"/>
        <v/>
      </c>
      <c r="AE231" s="46"/>
    </row>
    <row r="232" spans="1:31" ht="36" customHeight="1" x14ac:dyDescent="0.3">
      <c r="A232" s="68"/>
      <c r="B232" s="68"/>
      <c r="C232" s="68"/>
      <c r="D232" s="48"/>
      <c r="E232" s="263"/>
      <c r="F232" s="232" t="str">
        <f t="shared" si="9"/>
        <v/>
      </c>
      <c r="G232" s="43"/>
      <c r="H232" s="209"/>
      <c r="I232" s="43"/>
      <c r="J232" s="86"/>
      <c r="K232" s="122"/>
      <c r="L232" s="217"/>
      <c r="M232" s="233"/>
      <c r="N232" s="234"/>
      <c r="O232" s="263"/>
      <c r="P232" s="215"/>
      <c r="Q232" s="217"/>
      <c r="R232" s="217"/>
      <c r="S232" s="235"/>
      <c r="T232" s="182" t="str">
        <f t="shared" si="8"/>
        <v/>
      </c>
      <c r="U232" s="46"/>
      <c r="V232" s="216"/>
      <c r="W232" s="216"/>
      <c r="X232" s="43"/>
      <c r="Y232" s="48"/>
      <c r="Z232" s="48"/>
      <c r="AA232" s="43"/>
      <c r="AB232" s="350"/>
      <c r="AC232" s="46"/>
      <c r="AD232" s="182" t="str">
        <f t="shared" si="7"/>
        <v/>
      </c>
      <c r="AE232" s="46"/>
    </row>
    <row r="233" spans="1:31" ht="36" customHeight="1" x14ac:dyDescent="0.3">
      <c r="A233" s="68"/>
      <c r="B233" s="68"/>
      <c r="C233" s="68"/>
      <c r="D233" s="48"/>
      <c r="E233" s="263"/>
      <c r="F233" s="232" t="str">
        <f t="shared" si="9"/>
        <v/>
      </c>
      <c r="G233" s="43"/>
      <c r="H233" s="209"/>
      <c r="I233" s="43"/>
      <c r="J233" s="86"/>
      <c r="K233" s="122"/>
      <c r="L233" s="217"/>
      <c r="M233" s="233"/>
      <c r="N233" s="234"/>
      <c r="O233" s="263"/>
      <c r="P233" s="215"/>
      <c r="Q233" s="217"/>
      <c r="R233" s="217"/>
      <c r="S233" s="235"/>
      <c r="T233" s="182" t="str">
        <f t="shared" si="8"/>
        <v/>
      </c>
      <c r="U233" s="46"/>
      <c r="V233" s="216"/>
      <c r="W233" s="216"/>
      <c r="X233" s="43"/>
      <c r="Y233" s="48"/>
      <c r="Z233" s="48"/>
      <c r="AA233" s="43"/>
      <c r="AB233" s="350"/>
      <c r="AC233" s="46"/>
      <c r="AD233" s="182" t="str">
        <f t="shared" si="7"/>
        <v/>
      </c>
      <c r="AE233" s="46"/>
    </row>
    <row r="234" spans="1:31" ht="36" customHeight="1" x14ac:dyDescent="0.3">
      <c r="A234" s="68"/>
      <c r="B234" s="68"/>
      <c r="C234" s="68"/>
      <c r="D234" s="48"/>
      <c r="E234" s="263"/>
      <c r="F234" s="232" t="str">
        <f t="shared" si="9"/>
        <v/>
      </c>
      <c r="G234" s="43"/>
      <c r="H234" s="209"/>
      <c r="I234" s="43"/>
      <c r="J234" s="86"/>
      <c r="K234" s="122"/>
      <c r="L234" s="217"/>
      <c r="M234" s="233"/>
      <c r="N234" s="234"/>
      <c r="O234" s="263"/>
      <c r="P234" s="215"/>
      <c r="Q234" s="217"/>
      <c r="R234" s="217"/>
      <c r="S234" s="235"/>
      <c r="T234" s="182" t="str">
        <f t="shared" si="8"/>
        <v/>
      </c>
      <c r="U234" s="46"/>
      <c r="V234" s="216"/>
      <c r="W234" s="216"/>
      <c r="X234" s="43"/>
      <c r="Y234" s="48"/>
      <c r="Z234" s="48"/>
      <c r="AA234" s="43"/>
      <c r="AB234" s="350"/>
      <c r="AC234" s="46"/>
      <c r="AD234" s="182" t="str">
        <f t="shared" si="7"/>
        <v/>
      </c>
      <c r="AE234" s="46"/>
    </row>
    <row r="235" spans="1:31" ht="36" customHeight="1" x14ac:dyDescent="0.3">
      <c r="A235" s="68"/>
      <c r="B235" s="68"/>
      <c r="C235" s="68"/>
      <c r="D235" s="48"/>
      <c r="E235" s="263"/>
      <c r="F235" s="232" t="str">
        <f t="shared" si="9"/>
        <v/>
      </c>
      <c r="G235" s="43"/>
      <c r="H235" s="209"/>
      <c r="I235" s="43"/>
      <c r="J235" s="86"/>
      <c r="K235" s="122"/>
      <c r="L235" s="217"/>
      <c r="M235" s="233"/>
      <c r="N235" s="234"/>
      <c r="O235" s="263"/>
      <c r="P235" s="215"/>
      <c r="Q235" s="217"/>
      <c r="R235" s="217"/>
      <c r="S235" s="235"/>
      <c r="T235" s="182" t="str">
        <f t="shared" si="8"/>
        <v/>
      </c>
      <c r="U235" s="46"/>
      <c r="V235" s="216"/>
      <c r="W235" s="216"/>
      <c r="X235" s="43"/>
      <c r="Y235" s="48"/>
      <c r="Z235" s="48"/>
      <c r="AA235" s="43"/>
      <c r="AB235" s="350"/>
      <c r="AC235" s="46"/>
      <c r="AD235" s="182" t="str">
        <f t="shared" si="7"/>
        <v/>
      </c>
      <c r="AE235" s="46"/>
    </row>
    <row r="236" spans="1:31" ht="36" customHeight="1" x14ac:dyDescent="0.3">
      <c r="A236" s="68"/>
      <c r="B236" s="68"/>
      <c r="C236" s="68"/>
      <c r="D236" s="48"/>
      <c r="E236" s="263"/>
      <c r="F236" s="232" t="str">
        <f t="shared" si="9"/>
        <v/>
      </c>
      <c r="G236" s="43"/>
      <c r="H236" s="209"/>
      <c r="I236" s="43"/>
      <c r="J236" s="86"/>
      <c r="K236" s="122"/>
      <c r="L236" s="217"/>
      <c r="M236" s="233"/>
      <c r="N236" s="234"/>
      <c r="O236" s="263"/>
      <c r="P236" s="215"/>
      <c r="Q236" s="217"/>
      <c r="R236" s="217"/>
      <c r="S236" s="235"/>
      <c r="T236" s="182" t="str">
        <f t="shared" si="8"/>
        <v/>
      </c>
      <c r="U236" s="46"/>
      <c r="V236" s="216"/>
      <c r="W236" s="216"/>
      <c r="X236" s="43"/>
      <c r="Y236" s="48"/>
      <c r="Z236" s="48"/>
      <c r="AA236" s="43"/>
      <c r="AB236" s="350"/>
      <c r="AC236" s="46"/>
      <c r="AD236" s="182" t="str">
        <f t="shared" si="7"/>
        <v/>
      </c>
      <c r="AE236" s="46"/>
    </row>
    <row r="237" spans="1:31" ht="36" customHeight="1" x14ac:dyDescent="0.3">
      <c r="A237" s="68"/>
      <c r="B237" s="68"/>
      <c r="C237" s="68"/>
      <c r="D237" s="48"/>
      <c r="E237" s="263"/>
      <c r="F237" s="232" t="str">
        <f t="shared" si="9"/>
        <v/>
      </c>
      <c r="G237" s="43"/>
      <c r="H237" s="209"/>
      <c r="I237" s="43"/>
      <c r="J237" s="86"/>
      <c r="K237" s="122"/>
      <c r="L237" s="217"/>
      <c r="M237" s="233"/>
      <c r="N237" s="234"/>
      <c r="O237" s="263"/>
      <c r="P237" s="215"/>
      <c r="Q237" s="217"/>
      <c r="R237" s="217"/>
      <c r="S237" s="235"/>
      <c r="T237" s="182" t="str">
        <f t="shared" si="8"/>
        <v/>
      </c>
      <c r="U237" s="46"/>
      <c r="V237" s="216"/>
      <c r="W237" s="216"/>
      <c r="X237" s="43"/>
      <c r="Y237" s="48"/>
      <c r="Z237" s="48"/>
      <c r="AA237" s="43"/>
      <c r="AB237" s="350"/>
      <c r="AC237" s="46"/>
      <c r="AD237" s="182" t="str">
        <f t="shared" si="7"/>
        <v/>
      </c>
      <c r="AE237" s="46"/>
    </row>
    <row r="238" spans="1:31" ht="36" customHeight="1" x14ac:dyDescent="0.3">
      <c r="A238" s="68"/>
      <c r="B238" s="68"/>
      <c r="C238" s="68"/>
      <c r="D238" s="48"/>
      <c r="E238" s="263"/>
      <c r="F238" s="232" t="str">
        <f t="shared" si="9"/>
        <v/>
      </c>
      <c r="G238" s="43"/>
      <c r="H238" s="209"/>
      <c r="I238" s="43"/>
      <c r="J238" s="86"/>
      <c r="K238" s="122"/>
      <c r="L238" s="217"/>
      <c r="M238" s="233"/>
      <c r="N238" s="234"/>
      <c r="O238" s="263"/>
      <c r="P238" s="215"/>
      <c r="Q238" s="217"/>
      <c r="R238" s="217"/>
      <c r="S238" s="235"/>
      <c r="T238" s="182" t="str">
        <f t="shared" si="8"/>
        <v/>
      </c>
      <c r="U238" s="46"/>
      <c r="V238" s="216"/>
      <c r="W238" s="216"/>
      <c r="X238" s="43"/>
      <c r="Y238" s="48"/>
      <c r="Z238" s="48"/>
      <c r="AA238" s="43"/>
      <c r="AB238" s="350"/>
      <c r="AC238" s="46"/>
      <c r="AD238" s="182" t="str">
        <f t="shared" si="7"/>
        <v/>
      </c>
      <c r="AE238" s="46"/>
    </row>
    <row r="239" spans="1:31" ht="36" customHeight="1" x14ac:dyDescent="0.3">
      <c r="A239" s="68"/>
      <c r="B239" s="68"/>
      <c r="C239" s="68"/>
      <c r="D239" s="48"/>
      <c r="E239" s="263"/>
      <c r="F239" s="232" t="str">
        <f t="shared" si="9"/>
        <v/>
      </c>
      <c r="G239" s="43"/>
      <c r="H239" s="209"/>
      <c r="I239" s="43"/>
      <c r="J239" s="86"/>
      <c r="K239" s="122"/>
      <c r="L239" s="217"/>
      <c r="M239" s="233"/>
      <c r="N239" s="234"/>
      <c r="O239" s="263"/>
      <c r="P239" s="215"/>
      <c r="Q239" s="217"/>
      <c r="R239" s="217"/>
      <c r="S239" s="235"/>
      <c r="T239" s="182" t="str">
        <f t="shared" si="8"/>
        <v/>
      </c>
      <c r="U239" s="46"/>
      <c r="V239" s="216"/>
      <c r="W239" s="216"/>
      <c r="X239" s="43"/>
      <c r="Y239" s="48"/>
      <c r="Z239" s="48"/>
      <c r="AA239" s="43"/>
      <c r="AB239" s="350"/>
      <c r="AC239" s="46"/>
      <c r="AD239" s="182" t="str">
        <f t="shared" si="7"/>
        <v/>
      </c>
      <c r="AE239" s="46"/>
    </row>
    <row r="240" spans="1:31" ht="36" customHeight="1" x14ac:dyDescent="0.3">
      <c r="A240" s="68"/>
      <c r="B240" s="68"/>
      <c r="C240" s="68"/>
      <c r="D240" s="48"/>
      <c r="E240" s="263"/>
      <c r="F240" s="232" t="str">
        <f t="shared" si="9"/>
        <v/>
      </c>
      <c r="G240" s="43"/>
      <c r="H240" s="209"/>
      <c r="I240" s="43"/>
      <c r="J240" s="86"/>
      <c r="K240" s="122"/>
      <c r="L240" s="217"/>
      <c r="M240" s="233"/>
      <c r="N240" s="234"/>
      <c r="O240" s="263"/>
      <c r="P240" s="215"/>
      <c r="Q240" s="217"/>
      <c r="R240" s="217"/>
      <c r="S240" s="235"/>
      <c r="T240" s="182" t="str">
        <f t="shared" si="8"/>
        <v/>
      </c>
      <c r="U240" s="46"/>
      <c r="V240" s="216"/>
      <c r="W240" s="216"/>
      <c r="X240" s="43"/>
      <c r="Y240" s="48"/>
      <c r="Z240" s="48"/>
      <c r="AA240" s="43"/>
      <c r="AB240" s="350"/>
      <c r="AC240" s="46"/>
      <c r="AD240" s="182" t="str">
        <f t="shared" si="7"/>
        <v/>
      </c>
      <c r="AE240" s="46"/>
    </row>
    <row r="241" spans="1:31" ht="36" customHeight="1" x14ac:dyDescent="0.3">
      <c r="A241" s="68"/>
      <c r="B241" s="68"/>
      <c r="C241" s="68"/>
      <c r="D241" s="48"/>
      <c r="E241" s="263"/>
      <c r="F241" s="232" t="str">
        <f t="shared" si="9"/>
        <v/>
      </c>
      <c r="G241" s="43"/>
      <c r="H241" s="209"/>
      <c r="I241" s="43"/>
      <c r="J241" s="86"/>
      <c r="K241" s="122"/>
      <c r="L241" s="217"/>
      <c r="M241" s="233"/>
      <c r="N241" s="234"/>
      <c r="O241" s="263"/>
      <c r="P241" s="215"/>
      <c r="Q241" s="217"/>
      <c r="R241" s="217"/>
      <c r="S241" s="235"/>
      <c r="T241" s="182" t="str">
        <f t="shared" si="8"/>
        <v/>
      </c>
      <c r="U241" s="46"/>
      <c r="V241" s="216"/>
      <c r="W241" s="216"/>
      <c r="X241" s="43"/>
      <c r="Y241" s="48"/>
      <c r="Z241" s="48"/>
      <c r="AA241" s="43"/>
      <c r="AB241" s="350"/>
      <c r="AC241" s="46"/>
      <c r="AD241" s="182" t="str">
        <f t="shared" si="7"/>
        <v/>
      </c>
      <c r="AE241" s="46"/>
    </row>
    <row r="242" spans="1:31" ht="36" customHeight="1" x14ac:dyDescent="0.3">
      <c r="A242" s="68"/>
      <c r="B242" s="68"/>
      <c r="C242" s="68"/>
      <c r="D242" s="48"/>
      <c r="E242" s="263"/>
      <c r="F242" s="232" t="str">
        <f t="shared" si="9"/>
        <v/>
      </c>
      <c r="G242" s="43"/>
      <c r="H242" s="209"/>
      <c r="I242" s="43"/>
      <c r="J242" s="86"/>
      <c r="K242" s="122"/>
      <c r="L242" s="217"/>
      <c r="M242" s="233"/>
      <c r="N242" s="234"/>
      <c r="O242" s="263"/>
      <c r="P242" s="215"/>
      <c r="Q242" s="217"/>
      <c r="R242" s="217"/>
      <c r="S242" s="235"/>
      <c r="T242" s="182" t="str">
        <f t="shared" si="8"/>
        <v/>
      </c>
      <c r="U242" s="46"/>
      <c r="V242" s="216"/>
      <c r="W242" s="216"/>
      <c r="X242" s="43"/>
      <c r="Y242" s="48"/>
      <c r="Z242" s="48"/>
      <c r="AA242" s="43"/>
      <c r="AB242" s="350"/>
      <c r="AC242" s="46"/>
      <c r="AD242" s="182" t="str">
        <f t="shared" si="7"/>
        <v/>
      </c>
      <c r="AE242" s="46"/>
    </row>
    <row r="243" spans="1:31" ht="36" customHeight="1" x14ac:dyDescent="0.3">
      <c r="A243" s="68"/>
      <c r="B243" s="68"/>
      <c r="C243" s="68"/>
      <c r="D243" s="48"/>
      <c r="E243" s="263"/>
      <c r="F243" s="232" t="str">
        <f t="shared" si="9"/>
        <v/>
      </c>
      <c r="G243" s="43"/>
      <c r="H243" s="209"/>
      <c r="I243" s="43"/>
      <c r="J243" s="86"/>
      <c r="K243" s="122"/>
      <c r="L243" s="217"/>
      <c r="M243" s="233"/>
      <c r="N243" s="234"/>
      <c r="O243" s="263"/>
      <c r="P243" s="215"/>
      <c r="Q243" s="217"/>
      <c r="R243" s="217"/>
      <c r="S243" s="235"/>
      <c r="T243" s="182" t="str">
        <f t="shared" si="8"/>
        <v/>
      </c>
      <c r="U243" s="46"/>
      <c r="V243" s="216"/>
      <c r="W243" s="216"/>
      <c r="X243" s="43"/>
      <c r="Y243" s="48"/>
      <c r="Z243" s="48"/>
      <c r="AA243" s="43"/>
      <c r="AB243" s="350"/>
      <c r="AC243" s="46"/>
      <c r="AD243" s="182" t="str">
        <f t="shared" si="7"/>
        <v/>
      </c>
      <c r="AE243" s="46"/>
    </row>
    <row r="244" spans="1:31" ht="36" customHeight="1" x14ac:dyDescent="0.3">
      <c r="A244" s="68"/>
      <c r="B244" s="68"/>
      <c r="C244" s="68"/>
      <c r="D244" s="48"/>
      <c r="E244" s="263"/>
      <c r="F244" s="232" t="str">
        <f t="shared" si="9"/>
        <v/>
      </c>
      <c r="G244" s="43"/>
      <c r="H244" s="209"/>
      <c r="I244" s="43"/>
      <c r="J244" s="86"/>
      <c r="K244" s="122"/>
      <c r="L244" s="217"/>
      <c r="M244" s="233"/>
      <c r="N244" s="234"/>
      <c r="O244" s="263"/>
      <c r="P244" s="215"/>
      <c r="Q244" s="217"/>
      <c r="R244" s="217"/>
      <c r="S244" s="235"/>
      <c r="T244" s="182" t="str">
        <f t="shared" si="8"/>
        <v/>
      </c>
      <c r="U244" s="46"/>
      <c r="V244" s="216"/>
      <c r="W244" s="216"/>
      <c r="X244" s="43"/>
      <c r="Y244" s="48"/>
      <c r="Z244" s="48"/>
      <c r="AA244" s="43"/>
      <c r="AB244" s="350"/>
      <c r="AC244" s="46"/>
      <c r="AD244" s="182" t="str">
        <f t="shared" si="7"/>
        <v/>
      </c>
      <c r="AE244" s="46"/>
    </row>
    <row r="245" spans="1:31" ht="36" customHeight="1" x14ac:dyDescent="0.3">
      <c r="A245" s="68"/>
      <c r="B245" s="68"/>
      <c r="C245" s="68"/>
      <c r="D245" s="48"/>
      <c r="E245" s="263"/>
      <c r="F245" s="232" t="str">
        <f t="shared" si="9"/>
        <v/>
      </c>
      <c r="G245" s="43"/>
      <c r="H245" s="209"/>
      <c r="I245" s="43"/>
      <c r="J245" s="86"/>
      <c r="K245" s="122"/>
      <c r="L245" s="217"/>
      <c r="M245" s="233"/>
      <c r="N245" s="234"/>
      <c r="O245" s="263"/>
      <c r="P245" s="215"/>
      <c r="Q245" s="217"/>
      <c r="R245" s="217"/>
      <c r="S245" s="235"/>
      <c r="T245" s="182" t="str">
        <f t="shared" si="8"/>
        <v/>
      </c>
      <c r="U245" s="46"/>
      <c r="V245" s="216"/>
      <c r="W245" s="216"/>
      <c r="X245" s="43"/>
      <c r="Y245" s="48"/>
      <c r="Z245" s="48"/>
      <c r="AA245" s="43"/>
      <c r="AB245" s="350"/>
      <c r="AC245" s="46"/>
      <c r="AD245" s="182" t="str">
        <f t="shared" si="7"/>
        <v/>
      </c>
      <c r="AE245" s="46"/>
    </row>
    <row r="246" spans="1:31" ht="36" customHeight="1" x14ac:dyDescent="0.3">
      <c r="A246" s="68"/>
      <c r="B246" s="68"/>
      <c r="C246" s="68"/>
      <c r="D246" s="48"/>
      <c r="E246" s="263"/>
      <c r="F246" s="232" t="str">
        <f t="shared" si="9"/>
        <v/>
      </c>
      <c r="G246" s="43"/>
      <c r="H246" s="209"/>
      <c r="I246" s="43"/>
      <c r="J246" s="86"/>
      <c r="K246" s="122"/>
      <c r="L246" s="217"/>
      <c r="M246" s="233"/>
      <c r="N246" s="234"/>
      <c r="O246" s="263"/>
      <c r="P246" s="215"/>
      <c r="Q246" s="217"/>
      <c r="R246" s="217"/>
      <c r="S246" s="235"/>
      <c r="T246" s="182" t="str">
        <f t="shared" si="8"/>
        <v/>
      </c>
      <c r="U246" s="46"/>
      <c r="V246" s="216"/>
      <c r="W246" s="216"/>
      <c r="X246" s="43"/>
      <c r="Y246" s="48"/>
      <c r="Z246" s="48"/>
      <c r="AA246" s="43"/>
      <c r="AB246" s="350"/>
      <c r="AC246" s="46"/>
      <c r="AD246" s="182" t="str">
        <f t="shared" si="7"/>
        <v/>
      </c>
      <c r="AE246" s="46"/>
    </row>
    <row r="247" spans="1:31" ht="36" customHeight="1" x14ac:dyDescent="0.3">
      <c r="A247" s="68"/>
      <c r="B247" s="68"/>
      <c r="C247" s="68"/>
      <c r="D247" s="48"/>
      <c r="E247" s="263"/>
      <c r="F247" s="232" t="str">
        <f t="shared" si="9"/>
        <v/>
      </c>
      <c r="G247" s="43"/>
      <c r="H247" s="209"/>
      <c r="I247" s="43"/>
      <c r="J247" s="86"/>
      <c r="K247" s="122"/>
      <c r="L247" s="217"/>
      <c r="M247" s="233"/>
      <c r="N247" s="234"/>
      <c r="O247" s="263"/>
      <c r="P247" s="215"/>
      <c r="Q247" s="217"/>
      <c r="R247" s="217"/>
      <c r="S247" s="235"/>
      <c r="T247" s="182" t="str">
        <f t="shared" si="8"/>
        <v/>
      </c>
      <c r="U247" s="46"/>
      <c r="V247" s="216"/>
      <c r="W247" s="216"/>
      <c r="X247" s="43"/>
      <c r="Y247" s="48"/>
      <c r="Z247" s="48"/>
      <c r="AA247" s="43"/>
      <c r="AB247" s="350"/>
      <c r="AC247" s="46"/>
      <c r="AD247" s="182" t="str">
        <f t="shared" si="7"/>
        <v/>
      </c>
      <c r="AE247" s="46"/>
    </row>
    <row r="248" spans="1:31" ht="36" customHeight="1" x14ac:dyDescent="0.3">
      <c r="A248" s="68"/>
      <c r="B248" s="68"/>
      <c r="C248" s="68"/>
      <c r="D248" s="48"/>
      <c r="E248" s="263"/>
      <c r="F248" s="232" t="str">
        <f t="shared" si="9"/>
        <v/>
      </c>
      <c r="G248" s="43"/>
      <c r="H248" s="209"/>
      <c r="I248" s="43"/>
      <c r="J248" s="86"/>
      <c r="K248" s="122"/>
      <c r="L248" s="217"/>
      <c r="M248" s="233"/>
      <c r="N248" s="234"/>
      <c r="O248" s="263"/>
      <c r="P248" s="215"/>
      <c r="Q248" s="217"/>
      <c r="R248" s="217"/>
      <c r="S248" s="235"/>
      <c r="T248" s="182" t="str">
        <f t="shared" si="8"/>
        <v/>
      </c>
      <c r="U248" s="46"/>
      <c r="V248" s="216"/>
      <c r="W248" s="216"/>
      <c r="X248" s="43"/>
      <c r="Y248" s="48"/>
      <c r="Z248" s="48"/>
      <c r="AA248" s="43"/>
      <c r="AB248" s="350"/>
      <c r="AC248" s="46"/>
      <c r="AD248" s="182" t="str">
        <f t="shared" si="7"/>
        <v/>
      </c>
      <c r="AE248" s="46"/>
    </row>
    <row r="249" spans="1:31" ht="36" customHeight="1" x14ac:dyDescent="0.3">
      <c r="A249" s="68"/>
      <c r="B249" s="68"/>
      <c r="C249" s="68"/>
      <c r="D249" s="48"/>
      <c r="E249" s="263"/>
      <c r="F249" s="232" t="str">
        <f t="shared" si="9"/>
        <v/>
      </c>
      <c r="G249" s="43"/>
      <c r="H249" s="209"/>
      <c r="I249" s="43"/>
      <c r="J249" s="86"/>
      <c r="K249" s="122"/>
      <c r="L249" s="217"/>
      <c r="M249" s="233"/>
      <c r="N249" s="234"/>
      <c r="O249" s="263"/>
      <c r="P249" s="215"/>
      <c r="Q249" s="217"/>
      <c r="R249" s="217"/>
      <c r="S249" s="235"/>
      <c r="T249" s="182" t="str">
        <f t="shared" si="8"/>
        <v/>
      </c>
      <c r="U249" s="46"/>
      <c r="V249" s="216"/>
      <c r="W249" s="216"/>
      <c r="X249" s="43"/>
      <c r="Y249" s="48"/>
      <c r="Z249" s="48"/>
      <c r="AA249" s="43"/>
      <c r="AB249" s="350"/>
      <c r="AC249" s="46"/>
      <c r="AD249" s="182" t="str">
        <f t="shared" si="7"/>
        <v/>
      </c>
      <c r="AE249" s="46"/>
    </row>
    <row r="250" spans="1:31" ht="36" customHeight="1" x14ac:dyDescent="0.3">
      <c r="A250" s="68"/>
      <c r="B250" s="68"/>
      <c r="C250" s="68"/>
      <c r="D250" s="48"/>
      <c r="E250" s="263"/>
      <c r="F250" s="232" t="str">
        <f t="shared" si="9"/>
        <v/>
      </c>
      <c r="G250" s="43"/>
      <c r="H250" s="209"/>
      <c r="I250" s="43"/>
      <c r="J250" s="86"/>
      <c r="K250" s="122"/>
      <c r="L250" s="217"/>
      <c r="M250" s="233"/>
      <c r="N250" s="234"/>
      <c r="O250" s="263"/>
      <c r="P250" s="215"/>
      <c r="Q250" s="217"/>
      <c r="R250" s="217"/>
      <c r="S250" s="235"/>
      <c r="T250" s="182" t="str">
        <f t="shared" si="8"/>
        <v/>
      </c>
      <c r="U250" s="46"/>
      <c r="V250" s="216"/>
      <c r="W250" s="216"/>
      <c r="X250" s="43"/>
      <c r="Y250" s="48"/>
      <c r="Z250" s="48"/>
      <c r="AA250" s="43"/>
      <c r="AB250" s="350"/>
      <c r="AC250" s="46"/>
      <c r="AD250" s="182" t="str">
        <f t="shared" si="7"/>
        <v/>
      </c>
      <c r="AE250" s="46"/>
    </row>
    <row r="251" spans="1:31" ht="36" customHeight="1" x14ac:dyDescent="0.3">
      <c r="A251" s="68"/>
      <c r="B251" s="68"/>
      <c r="C251" s="68"/>
      <c r="D251" s="48"/>
      <c r="E251" s="263"/>
      <c r="F251" s="232" t="str">
        <f t="shared" si="9"/>
        <v/>
      </c>
      <c r="G251" s="43"/>
      <c r="H251" s="209"/>
      <c r="I251" s="43"/>
      <c r="J251" s="86"/>
      <c r="K251" s="122"/>
      <c r="L251" s="217"/>
      <c r="M251" s="233"/>
      <c r="N251" s="234"/>
      <c r="O251" s="263"/>
      <c r="P251" s="215"/>
      <c r="Q251" s="217"/>
      <c r="R251" s="217"/>
      <c r="S251" s="235"/>
      <c r="T251" s="182" t="str">
        <f t="shared" si="8"/>
        <v/>
      </c>
      <c r="U251" s="46"/>
      <c r="V251" s="216"/>
      <c r="W251" s="216"/>
      <c r="X251" s="43"/>
      <c r="Y251" s="48"/>
      <c r="Z251" s="48"/>
      <c r="AA251" s="43"/>
      <c r="AB251" s="350"/>
      <c r="AC251" s="46"/>
      <c r="AD251" s="182" t="str">
        <f t="shared" si="7"/>
        <v/>
      </c>
      <c r="AE251" s="46"/>
    </row>
    <row r="252" spans="1:31" ht="36" customHeight="1" x14ac:dyDescent="0.3">
      <c r="A252" s="68"/>
      <c r="B252" s="68"/>
      <c r="C252" s="68"/>
      <c r="D252" s="48"/>
      <c r="E252" s="263"/>
      <c r="F252" s="232" t="str">
        <f t="shared" si="9"/>
        <v/>
      </c>
      <c r="G252" s="43"/>
      <c r="H252" s="209"/>
      <c r="I252" s="43"/>
      <c r="J252" s="86"/>
      <c r="K252" s="122"/>
      <c r="L252" s="217"/>
      <c r="M252" s="233"/>
      <c r="N252" s="234"/>
      <c r="O252" s="263"/>
      <c r="P252" s="215"/>
      <c r="Q252" s="217"/>
      <c r="R252" s="217"/>
      <c r="S252" s="235"/>
      <c r="T252" s="182" t="str">
        <f t="shared" si="8"/>
        <v/>
      </c>
      <c r="U252" s="46"/>
      <c r="V252" s="216"/>
      <c r="W252" s="216"/>
      <c r="X252" s="43"/>
      <c r="Y252" s="48"/>
      <c r="Z252" s="48"/>
      <c r="AA252" s="43"/>
      <c r="AB252" s="350"/>
      <c r="AC252" s="46"/>
      <c r="AD252" s="182" t="str">
        <f t="shared" si="7"/>
        <v/>
      </c>
      <c r="AE252" s="46"/>
    </row>
    <row r="253" spans="1:31" ht="36" customHeight="1" x14ac:dyDescent="0.3">
      <c r="A253" s="68"/>
      <c r="B253" s="68"/>
      <c r="C253" s="68"/>
      <c r="D253" s="48"/>
      <c r="E253" s="263"/>
      <c r="F253" s="232" t="str">
        <f t="shared" si="9"/>
        <v/>
      </c>
      <c r="G253" s="43"/>
      <c r="H253" s="209"/>
      <c r="I253" s="43"/>
      <c r="J253" s="86"/>
      <c r="K253" s="122"/>
      <c r="L253" s="217"/>
      <c r="M253" s="233"/>
      <c r="N253" s="234"/>
      <c r="O253" s="263"/>
      <c r="P253" s="215"/>
      <c r="Q253" s="217"/>
      <c r="R253" s="217"/>
      <c r="S253" s="235"/>
      <c r="T253" s="182" t="str">
        <f t="shared" si="8"/>
        <v/>
      </c>
      <c r="U253" s="46"/>
      <c r="V253" s="216"/>
      <c r="W253" s="216"/>
      <c r="X253" s="43"/>
      <c r="Y253" s="48"/>
      <c r="Z253" s="48"/>
      <c r="AA253" s="43"/>
      <c r="AB253" s="350"/>
      <c r="AC253" s="46"/>
      <c r="AD253" s="182" t="str">
        <f t="shared" si="7"/>
        <v/>
      </c>
      <c r="AE253" s="46"/>
    </row>
    <row r="254" spans="1:31" ht="36" customHeight="1" x14ac:dyDescent="0.3">
      <c r="A254" s="68"/>
      <c r="B254" s="68"/>
      <c r="C254" s="68"/>
      <c r="D254" s="48"/>
      <c r="E254" s="263"/>
      <c r="F254" s="232" t="str">
        <f t="shared" si="9"/>
        <v/>
      </c>
      <c r="G254" s="43"/>
      <c r="H254" s="209"/>
      <c r="I254" s="43"/>
      <c r="J254" s="86"/>
      <c r="K254" s="122"/>
      <c r="L254" s="217"/>
      <c r="M254" s="233"/>
      <c r="N254" s="234"/>
      <c r="O254" s="263"/>
      <c r="P254" s="215"/>
      <c r="Q254" s="217"/>
      <c r="R254" s="217"/>
      <c r="S254" s="235"/>
      <c r="T254" s="182" t="str">
        <f t="shared" si="8"/>
        <v/>
      </c>
      <c r="U254" s="46"/>
      <c r="V254" s="216"/>
      <c r="W254" s="216"/>
      <c r="X254" s="43"/>
      <c r="Y254" s="48"/>
      <c r="Z254" s="48"/>
      <c r="AA254" s="43"/>
      <c r="AB254" s="350"/>
      <c r="AC254" s="46"/>
      <c r="AD254" s="182" t="str">
        <f t="shared" si="7"/>
        <v/>
      </c>
      <c r="AE254" s="46"/>
    </row>
    <row r="255" spans="1:31" ht="36" customHeight="1" x14ac:dyDescent="0.3">
      <c r="A255" s="68"/>
      <c r="B255" s="68"/>
      <c r="C255" s="68"/>
      <c r="D255" s="48"/>
      <c r="E255" s="263"/>
      <c r="F255" s="232" t="str">
        <f t="shared" si="9"/>
        <v/>
      </c>
      <c r="G255" s="43"/>
      <c r="H255" s="209"/>
      <c r="I255" s="43"/>
      <c r="J255" s="86"/>
      <c r="K255" s="122"/>
      <c r="L255" s="217"/>
      <c r="M255" s="233"/>
      <c r="N255" s="234"/>
      <c r="O255" s="263"/>
      <c r="P255" s="215"/>
      <c r="Q255" s="217"/>
      <c r="R255" s="217"/>
      <c r="S255" s="235"/>
      <c r="T255" s="182" t="str">
        <f t="shared" si="8"/>
        <v/>
      </c>
      <c r="U255" s="46"/>
      <c r="V255" s="216"/>
      <c r="W255" s="216"/>
      <c r="X255" s="43"/>
      <c r="Y255" s="48"/>
      <c r="Z255" s="48"/>
      <c r="AA255" s="43"/>
      <c r="AB255" s="350"/>
      <c r="AC255" s="46"/>
      <c r="AD255" s="182" t="str">
        <f t="shared" si="7"/>
        <v/>
      </c>
      <c r="AE255" s="46"/>
    </row>
    <row r="256" spans="1:31" ht="36" customHeight="1" x14ac:dyDescent="0.3">
      <c r="A256" s="68"/>
      <c r="B256" s="68"/>
      <c r="C256" s="68"/>
      <c r="D256" s="48"/>
      <c r="E256" s="263"/>
      <c r="F256" s="232" t="str">
        <f t="shared" si="9"/>
        <v/>
      </c>
      <c r="G256" s="43"/>
      <c r="H256" s="209"/>
      <c r="I256" s="43"/>
      <c r="J256" s="86"/>
      <c r="K256" s="122"/>
      <c r="L256" s="217"/>
      <c r="M256" s="233"/>
      <c r="N256" s="234"/>
      <c r="O256" s="263"/>
      <c r="P256" s="215"/>
      <c r="Q256" s="217"/>
      <c r="R256" s="217"/>
      <c r="S256" s="235"/>
      <c r="T256" s="182" t="str">
        <f t="shared" si="8"/>
        <v/>
      </c>
      <c r="U256" s="46"/>
      <c r="V256" s="216"/>
      <c r="W256" s="216"/>
      <c r="X256" s="43"/>
      <c r="Y256" s="48"/>
      <c r="Z256" s="48"/>
      <c r="AA256" s="43"/>
      <c r="AB256" s="350"/>
      <c r="AC256" s="46"/>
      <c r="AD256" s="182" t="str">
        <f t="shared" si="7"/>
        <v/>
      </c>
      <c r="AE256" s="46"/>
    </row>
    <row r="257" spans="1:31" ht="36" customHeight="1" x14ac:dyDescent="0.3">
      <c r="A257" s="68"/>
      <c r="B257" s="68"/>
      <c r="C257" s="68"/>
      <c r="D257" s="48"/>
      <c r="E257" s="263"/>
      <c r="F257" s="232" t="str">
        <f t="shared" si="9"/>
        <v/>
      </c>
      <c r="G257" s="43"/>
      <c r="H257" s="209"/>
      <c r="I257" s="43"/>
      <c r="J257" s="86"/>
      <c r="K257" s="122"/>
      <c r="L257" s="217"/>
      <c r="M257" s="233"/>
      <c r="N257" s="234"/>
      <c r="O257" s="263"/>
      <c r="P257" s="215"/>
      <c r="Q257" s="217"/>
      <c r="R257" s="217"/>
      <c r="S257" s="235"/>
      <c r="T257" s="182" t="str">
        <f t="shared" si="8"/>
        <v/>
      </c>
      <c r="U257" s="46"/>
      <c r="V257" s="216"/>
      <c r="W257" s="216"/>
      <c r="X257" s="43"/>
      <c r="Y257" s="48"/>
      <c r="Z257" s="48"/>
      <c r="AA257" s="43"/>
      <c r="AB257" s="350"/>
      <c r="AC257" s="46"/>
      <c r="AD257" s="182" t="str">
        <f t="shared" si="7"/>
        <v/>
      </c>
      <c r="AE257" s="46"/>
    </row>
    <row r="258" spans="1:31" ht="36" customHeight="1" x14ac:dyDescent="0.3">
      <c r="A258" s="68"/>
      <c r="B258" s="68"/>
      <c r="C258" s="68"/>
      <c r="D258" s="48"/>
      <c r="E258" s="263"/>
      <c r="F258" s="232" t="str">
        <f t="shared" si="9"/>
        <v/>
      </c>
      <c r="G258" s="43"/>
      <c r="H258" s="209"/>
      <c r="I258" s="43"/>
      <c r="J258" s="86"/>
      <c r="K258" s="122"/>
      <c r="L258" s="217"/>
      <c r="M258" s="233"/>
      <c r="N258" s="234"/>
      <c r="O258" s="263"/>
      <c r="P258" s="215"/>
      <c r="Q258" s="217"/>
      <c r="R258" s="217"/>
      <c r="S258" s="235"/>
      <c r="T258" s="182" t="str">
        <f t="shared" si="8"/>
        <v/>
      </c>
      <c r="U258" s="46"/>
      <c r="V258" s="216"/>
      <c r="W258" s="216"/>
      <c r="X258" s="43"/>
      <c r="Y258" s="48"/>
      <c r="Z258" s="48"/>
      <c r="AA258" s="43"/>
      <c r="AB258" s="350"/>
      <c r="AC258" s="46"/>
      <c r="AD258" s="182" t="str">
        <f t="shared" si="7"/>
        <v/>
      </c>
      <c r="AE258" s="46"/>
    </row>
    <row r="259" spans="1:31" ht="36" customHeight="1" x14ac:dyDescent="0.3">
      <c r="A259" s="68"/>
      <c r="B259" s="68"/>
      <c r="C259" s="68"/>
      <c r="D259" s="48"/>
      <c r="E259" s="263"/>
      <c r="F259" s="232" t="str">
        <f t="shared" si="9"/>
        <v/>
      </c>
      <c r="G259" s="43"/>
      <c r="H259" s="209"/>
      <c r="I259" s="43"/>
      <c r="J259" s="86"/>
      <c r="K259" s="122"/>
      <c r="L259" s="217"/>
      <c r="M259" s="233"/>
      <c r="N259" s="234"/>
      <c r="O259" s="263"/>
      <c r="P259" s="215"/>
      <c r="Q259" s="217"/>
      <c r="R259" s="217"/>
      <c r="S259" s="235"/>
      <c r="T259" s="182" t="str">
        <f t="shared" si="8"/>
        <v/>
      </c>
      <c r="U259" s="46"/>
      <c r="V259" s="216"/>
      <c r="W259" s="216"/>
      <c r="X259" s="43"/>
      <c r="Y259" s="48"/>
      <c r="Z259" s="48"/>
      <c r="AA259" s="43"/>
      <c r="AB259" s="350"/>
      <c r="AC259" s="46"/>
      <c r="AD259" s="182" t="str">
        <f t="shared" si="7"/>
        <v/>
      </c>
      <c r="AE259" s="46"/>
    </row>
    <row r="260" spans="1:31" ht="36" customHeight="1" x14ac:dyDescent="0.3">
      <c r="A260" s="68"/>
      <c r="B260" s="68"/>
      <c r="C260" s="68"/>
      <c r="D260" s="48"/>
      <c r="E260" s="263"/>
      <c r="F260" s="232" t="str">
        <f t="shared" si="9"/>
        <v/>
      </c>
      <c r="G260" s="43"/>
      <c r="H260" s="209"/>
      <c r="I260" s="43"/>
      <c r="J260" s="86"/>
      <c r="K260" s="122"/>
      <c r="L260" s="217"/>
      <c r="M260" s="233"/>
      <c r="N260" s="234"/>
      <c r="O260" s="263"/>
      <c r="P260" s="215"/>
      <c r="Q260" s="217"/>
      <c r="R260" s="217"/>
      <c r="S260" s="235"/>
      <c r="T260" s="182" t="str">
        <f t="shared" si="8"/>
        <v/>
      </c>
      <c r="U260" s="46"/>
      <c r="V260" s="216"/>
      <c r="W260" s="216"/>
      <c r="X260" s="43"/>
      <c r="Y260" s="48"/>
      <c r="Z260" s="48"/>
      <c r="AA260" s="43"/>
      <c r="AB260" s="350"/>
      <c r="AC260" s="46"/>
      <c r="AD260" s="182" t="str">
        <f t="shared" si="7"/>
        <v/>
      </c>
      <c r="AE260" s="46"/>
    </row>
    <row r="261" spans="1:31" ht="36" customHeight="1" x14ac:dyDescent="0.3">
      <c r="A261" s="68"/>
      <c r="B261" s="68"/>
      <c r="C261" s="68"/>
      <c r="D261" s="48"/>
      <c r="E261" s="263"/>
      <c r="F261" s="232" t="str">
        <f t="shared" si="9"/>
        <v/>
      </c>
      <c r="G261" s="43"/>
      <c r="H261" s="209"/>
      <c r="I261" s="43"/>
      <c r="J261" s="86"/>
      <c r="K261" s="122"/>
      <c r="L261" s="217"/>
      <c r="M261" s="233"/>
      <c r="N261" s="234"/>
      <c r="O261" s="263"/>
      <c r="P261" s="215"/>
      <c r="Q261" s="217"/>
      <c r="R261" s="217"/>
      <c r="S261" s="235"/>
      <c r="T261" s="182" t="str">
        <f t="shared" si="8"/>
        <v/>
      </c>
      <c r="U261" s="46"/>
      <c r="V261" s="216"/>
      <c r="W261" s="216"/>
      <c r="X261" s="43"/>
      <c r="Y261" s="48"/>
      <c r="Z261" s="48"/>
      <c r="AA261" s="43"/>
      <c r="AB261" s="350"/>
      <c r="AC261" s="46"/>
      <c r="AD261" s="182" t="str">
        <f t="shared" si="7"/>
        <v/>
      </c>
      <c r="AE261" s="46"/>
    </row>
    <row r="262" spans="1:31" ht="36" customHeight="1" x14ac:dyDescent="0.3">
      <c r="A262" s="68"/>
      <c r="B262" s="68"/>
      <c r="C262" s="68"/>
      <c r="D262" s="48"/>
      <c r="E262" s="263"/>
      <c r="F262" s="232" t="str">
        <f t="shared" si="9"/>
        <v/>
      </c>
      <c r="G262" s="43"/>
      <c r="H262" s="209"/>
      <c r="I262" s="43"/>
      <c r="J262" s="86"/>
      <c r="K262" s="122"/>
      <c r="L262" s="217"/>
      <c r="M262" s="233"/>
      <c r="N262" s="234"/>
      <c r="O262" s="263"/>
      <c r="P262" s="215"/>
      <c r="Q262" s="217"/>
      <c r="R262" s="217"/>
      <c r="S262" s="235"/>
      <c r="T262" s="182" t="str">
        <f t="shared" si="8"/>
        <v/>
      </c>
      <c r="U262" s="46"/>
      <c r="V262" s="216"/>
      <c r="W262" s="216"/>
      <c r="X262" s="43"/>
      <c r="Y262" s="48"/>
      <c r="Z262" s="48"/>
      <c r="AA262" s="43"/>
      <c r="AB262" s="350"/>
      <c r="AC262" s="46"/>
      <c r="AD262" s="182" t="str">
        <f t="shared" si="7"/>
        <v/>
      </c>
      <c r="AE262" s="46"/>
    </row>
    <row r="263" spans="1:31" ht="36" customHeight="1" x14ac:dyDescent="0.3">
      <c r="A263" s="68"/>
      <c r="B263" s="68"/>
      <c r="C263" s="68"/>
      <c r="D263" s="48"/>
      <c r="E263" s="263"/>
      <c r="F263" s="232" t="str">
        <f t="shared" si="9"/>
        <v/>
      </c>
      <c r="G263" s="43"/>
      <c r="H263" s="209"/>
      <c r="I263" s="43"/>
      <c r="J263" s="86"/>
      <c r="K263" s="122"/>
      <c r="L263" s="217"/>
      <c r="M263" s="233"/>
      <c r="N263" s="234"/>
      <c r="O263" s="263"/>
      <c r="P263" s="215"/>
      <c r="Q263" s="217"/>
      <c r="R263" s="217"/>
      <c r="S263" s="235"/>
      <c r="T263" s="182" t="str">
        <f t="shared" si="8"/>
        <v/>
      </c>
      <c r="U263" s="46"/>
      <c r="V263" s="216"/>
      <c r="W263" s="216"/>
      <c r="X263" s="43"/>
      <c r="Y263" s="48"/>
      <c r="Z263" s="48"/>
      <c r="AA263" s="43"/>
      <c r="AB263" s="350"/>
      <c r="AC263" s="46"/>
      <c r="AD263" s="182" t="str">
        <f t="shared" si="7"/>
        <v/>
      </c>
      <c r="AE263" s="46"/>
    </row>
    <row r="264" spans="1:31" ht="36" customHeight="1" x14ac:dyDescent="0.3">
      <c r="A264" s="68"/>
      <c r="B264" s="68"/>
      <c r="C264" s="68"/>
      <c r="D264" s="48"/>
      <c r="E264" s="263"/>
      <c r="F264" s="232" t="str">
        <f t="shared" si="9"/>
        <v/>
      </c>
      <c r="G264" s="43"/>
      <c r="H264" s="209"/>
      <c r="I264" s="43"/>
      <c r="J264" s="86"/>
      <c r="K264" s="122"/>
      <c r="L264" s="217"/>
      <c r="M264" s="233"/>
      <c r="N264" s="234"/>
      <c r="O264" s="263"/>
      <c r="P264" s="215"/>
      <c r="Q264" s="217"/>
      <c r="R264" s="217"/>
      <c r="S264" s="235"/>
      <c r="T264" s="182" t="str">
        <f t="shared" si="8"/>
        <v/>
      </c>
      <c r="U264" s="46"/>
      <c r="V264" s="216"/>
      <c r="W264" s="216"/>
      <c r="X264" s="43"/>
      <c r="Y264" s="48"/>
      <c r="Z264" s="48"/>
      <c r="AA264" s="43"/>
      <c r="AB264" s="350"/>
      <c r="AC264" s="46"/>
      <c r="AD264" s="182" t="str">
        <f t="shared" si="7"/>
        <v/>
      </c>
      <c r="AE264" s="46"/>
    </row>
    <row r="265" spans="1:31" ht="36" customHeight="1" x14ac:dyDescent="0.3">
      <c r="A265" s="68"/>
      <c r="B265" s="68"/>
      <c r="C265" s="68"/>
      <c r="D265" s="48"/>
      <c r="E265" s="263"/>
      <c r="F265" s="232" t="str">
        <f t="shared" si="9"/>
        <v/>
      </c>
      <c r="G265" s="43"/>
      <c r="H265" s="209"/>
      <c r="I265" s="43"/>
      <c r="J265" s="86"/>
      <c r="K265" s="122"/>
      <c r="L265" s="217"/>
      <c r="M265" s="233"/>
      <c r="N265" s="234"/>
      <c r="O265" s="263"/>
      <c r="P265" s="215"/>
      <c r="Q265" s="217"/>
      <c r="R265" s="217"/>
      <c r="S265" s="235"/>
      <c r="T265" s="182" t="str">
        <f t="shared" si="8"/>
        <v/>
      </c>
      <c r="U265" s="46"/>
      <c r="V265" s="216"/>
      <c r="W265" s="216"/>
      <c r="X265" s="43"/>
      <c r="Y265" s="48"/>
      <c r="Z265" s="48"/>
      <c r="AA265" s="43"/>
      <c r="AB265" s="350"/>
      <c r="AC265" s="46"/>
      <c r="AD265" s="182" t="str">
        <f t="shared" si="7"/>
        <v/>
      </c>
      <c r="AE265" s="46"/>
    </row>
    <row r="266" spans="1:31" ht="36" customHeight="1" x14ac:dyDescent="0.3">
      <c r="A266" s="68"/>
      <c r="B266" s="68"/>
      <c r="C266" s="68"/>
      <c r="D266" s="48"/>
      <c r="E266" s="263"/>
      <c r="F266" s="232" t="str">
        <f t="shared" si="9"/>
        <v/>
      </c>
      <c r="G266" s="43"/>
      <c r="H266" s="209"/>
      <c r="I266" s="43"/>
      <c r="J266" s="86"/>
      <c r="K266" s="122"/>
      <c r="L266" s="217"/>
      <c r="M266" s="233"/>
      <c r="N266" s="234"/>
      <c r="O266" s="263"/>
      <c r="P266" s="215"/>
      <c r="Q266" s="217"/>
      <c r="R266" s="217"/>
      <c r="S266" s="235"/>
      <c r="T266" s="182" t="str">
        <f t="shared" si="8"/>
        <v/>
      </c>
      <c r="U266" s="46"/>
      <c r="V266" s="216"/>
      <c r="W266" s="216"/>
      <c r="X266" s="43"/>
      <c r="Y266" s="48"/>
      <c r="Z266" s="48"/>
      <c r="AA266" s="43"/>
      <c r="AB266" s="350"/>
      <c r="AC266" s="46"/>
      <c r="AD266" s="182" t="str">
        <f t="shared" si="7"/>
        <v/>
      </c>
      <c r="AE266" s="46"/>
    </row>
    <row r="267" spans="1:31" ht="36" customHeight="1" x14ac:dyDescent="0.3">
      <c r="A267" s="68"/>
      <c r="B267" s="68"/>
      <c r="C267" s="68"/>
      <c r="D267" s="48"/>
      <c r="E267" s="263"/>
      <c r="F267" s="232" t="str">
        <f t="shared" si="9"/>
        <v/>
      </c>
      <c r="G267" s="43"/>
      <c r="H267" s="209"/>
      <c r="I267" s="43"/>
      <c r="J267" s="86"/>
      <c r="K267" s="122"/>
      <c r="L267" s="217"/>
      <c r="M267" s="233"/>
      <c r="N267" s="234"/>
      <c r="O267" s="263"/>
      <c r="P267" s="215"/>
      <c r="Q267" s="217"/>
      <c r="R267" s="217"/>
      <c r="S267" s="235"/>
      <c r="T267" s="182" t="str">
        <f t="shared" si="8"/>
        <v/>
      </c>
      <c r="U267" s="46"/>
      <c r="V267" s="216"/>
      <c r="W267" s="216"/>
      <c r="X267" s="43"/>
      <c r="Y267" s="48"/>
      <c r="Z267" s="48"/>
      <c r="AA267" s="43"/>
      <c r="AB267" s="350"/>
      <c r="AC267" s="46"/>
      <c r="AD267" s="182" t="str">
        <f t="shared" ref="AD267:AD330" si="10">IF(AC267="YES",(J267-AB267)/365,"")</f>
        <v/>
      </c>
      <c r="AE267" s="46"/>
    </row>
    <row r="268" spans="1:31" ht="36" customHeight="1" x14ac:dyDescent="0.3">
      <c r="A268" s="68"/>
      <c r="B268" s="68"/>
      <c r="C268" s="68"/>
      <c r="D268" s="48"/>
      <c r="E268" s="263"/>
      <c r="F268" s="232" t="str">
        <f t="shared" si="9"/>
        <v/>
      </c>
      <c r="G268" s="43"/>
      <c r="H268" s="209"/>
      <c r="I268" s="43"/>
      <c r="J268" s="86"/>
      <c r="K268" s="122"/>
      <c r="L268" s="217"/>
      <c r="M268" s="233"/>
      <c r="N268" s="234"/>
      <c r="O268" s="263"/>
      <c r="P268" s="215"/>
      <c r="Q268" s="217"/>
      <c r="R268" s="217"/>
      <c r="S268" s="235"/>
      <c r="T268" s="182" t="str">
        <f t="shared" ref="T268:T331" si="11">IF(ISBLANK(P268),"",DATEDIF(J268,P268,"d")/365)</f>
        <v/>
      </c>
      <c r="U268" s="46"/>
      <c r="V268" s="216"/>
      <c r="W268" s="216"/>
      <c r="X268" s="43"/>
      <c r="Y268" s="48"/>
      <c r="Z268" s="48"/>
      <c r="AA268" s="43"/>
      <c r="AB268" s="350"/>
      <c r="AC268" s="46"/>
      <c r="AD268" s="182" t="str">
        <f t="shared" si="10"/>
        <v/>
      </c>
      <c r="AE268" s="46"/>
    </row>
    <row r="269" spans="1:31" ht="36" customHeight="1" x14ac:dyDescent="0.3">
      <c r="A269" s="68"/>
      <c r="B269" s="68"/>
      <c r="C269" s="68"/>
      <c r="D269" s="48"/>
      <c r="E269" s="263"/>
      <c r="F269" s="232" t="str">
        <f t="shared" si="9"/>
        <v/>
      </c>
      <c r="G269" s="43"/>
      <c r="H269" s="209"/>
      <c r="I269" s="43"/>
      <c r="J269" s="86"/>
      <c r="K269" s="122"/>
      <c r="L269" s="217"/>
      <c r="M269" s="233"/>
      <c r="N269" s="234"/>
      <c r="O269" s="263"/>
      <c r="P269" s="215"/>
      <c r="Q269" s="217"/>
      <c r="R269" s="217"/>
      <c r="S269" s="235"/>
      <c r="T269" s="182" t="str">
        <f t="shared" si="11"/>
        <v/>
      </c>
      <c r="U269" s="46"/>
      <c r="V269" s="216"/>
      <c r="W269" s="216"/>
      <c r="X269" s="43"/>
      <c r="Y269" s="48"/>
      <c r="Z269" s="48"/>
      <c r="AA269" s="43"/>
      <c r="AB269" s="350"/>
      <c r="AC269" s="46"/>
      <c r="AD269" s="182" t="str">
        <f t="shared" si="10"/>
        <v/>
      </c>
      <c r="AE269" s="46"/>
    </row>
    <row r="270" spans="1:31" ht="36" customHeight="1" x14ac:dyDescent="0.3">
      <c r="A270" s="68"/>
      <c r="B270" s="68"/>
      <c r="C270" s="68"/>
      <c r="D270" s="48"/>
      <c r="E270" s="263"/>
      <c r="F270" s="232" t="str">
        <f t="shared" si="9"/>
        <v/>
      </c>
      <c r="G270" s="43"/>
      <c r="H270" s="209"/>
      <c r="I270" s="43"/>
      <c r="J270" s="86"/>
      <c r="K270" s="122"/>
      <c r="L270" s="217"/>
      <c r="M270" s="233"/>
      <c r="N270" s="234"/>
      <c r="O270" s="263"/>
      <c r="P270" s="215"/>
      <c r="Q270" s="217"/>
      <c r="R270" s="217"/>
      <c r="S270" s="235"/>
      <c r="T270" s="182" t="str">
        <f t="shared" si="11"/>
        <v/>
      </c>
      <c r="U270" s="46"/>
      <c r="V270" s="216"/>
      <c r="W270" s="216"/>
      <c r="X270" s="43"/>
      <c r="Y270" s="48"/>
      <c r="Z270" s="48"/>
      <c r="AA270" s="43"/>
      <c r="AB270" s="350"/>
      <c r="AC270" s="46"/>
      <c r="AD270" s="182" t="str">
        <f t="shared" si="10"/>
        <v/>
      </c>
      <c r="AE270" s="46"/>
    </row>
    <row r="271" spans="1:31" ht="36" customHeight="1" x14ac:dyDescent="0.3">
      <c r="A271" s="68"/>
      <c r="B271" s="68"/>
      <c r="C271" s="68"/>
      <c r="D271" s="48"/>
      <c r="E271" s="263"/>
      <c r="F271" s="232" t="str">
        <f t="shared" ref="F271:F334" si="12">IF(ISBLANK($E271),"",VLOOKUP($E271,제안사_펀드현황,2,FALSE))</f>
        <v/>
      </c>
      <c r="G271" s="43"/>
      <c r="H271" s="209"/>
      <c r="I271" s="43"/>
      <c r="J271" s="86"/>
      <c r="K271" s="122"/>
      <c r="L271" s="217"/>
      <c r="M271" s="233"/>
      <c r="N271" s="234"/>
      <c r="O271" s="263"/>
      <c r="P271" s="215"/>
      <c r="Q271" s="217"/>
      <c r="R271" s="217"/>
      <c r="S271" s="235"/>
      <c r="T271" s="182" t="str">
        <f t="shared" si="11"/>
        <v/>
      </c>
      <c r="U271" s="46"/>
      <c r="V271" s="216"/>
      <c r="W271" s="216"/>
      <c r="X271" s="43"/>
      <c r="Y271" s="48"/>
      <c r="Z271" s="48"/>
      <c r="AA271" s="43"/>
      <c r="AB271" s="350"/>
      <c r="AC271" s="46"/>
      <c r="AD271" s="182" t="str">
        <f t="shared" si="10"/>
        <v/>
      </c>
      <c r="AE271" s="46"/>
    </row>
    <row r="272" spans="1:31" ht="36" customHeight="1" x14ac:dyDescent="0.3">
      <c r="A272" s="68"/>
      <c r="B272" s="68"/>
      <c r="C272" s="68"/>
      <c r="D272" s="48"/>
      <c r="E272" s="263"/>
      <c r="F272" s="232" t="str">
        <f t="shared" si="12"/>
        <v/>
      </c>
      <c r="G272" s="43"/>
      <c r="H272" s="209"/>
      <c r="I272" s="43"/>
      <c r="J272" s="86"/>
      <c r="K272" s="122"/>
      <c r="L272" s="217"/>
      <c r="M272" s="233"/>
      <c r="N272" s="234"/>
      <c r="O272" s="263"/>
      <c r="P272" s="215"/>
      <c r="Q272" s="217"/>
      <c r="R272" s="217"/>
      <c r="S272" s="235"/>
      <c r="T272" s="182" t="str">
        <f t="shared" si="11"/>
        <v/>
      </c>
      <c r="U272" s="46"/>
      <c r="V272" s="216"/>
      <c r="W272" s="216"/>
      <c r="X272" s="43"/>
      <c r="Y272" s="48"/>
      <c r="Z272" s="48"/>
      <c r="AA272" s="43"/>
      <c r="AB272" s="350"/>
      <c r="AC272" s="46"/>
      <c r="AD272" s="182" t="str">
        <f t="shared" si="10"/>
        <v/>
      </c>
      <c r="AE272" s="46"/>
    </row>
    <row r="273" spans="1:31" ht="36" customHeight="1" x14ac:dyDescent="0.3">
      <c r="A273" s="68"/>
      <c r="B273" s="68"/>
      <c r="C273" s="68"/>
      <c r="D273" s="48"/>
      <c r="E273" s="263"/>
      <c r="F273" s="232" t="str">
        <f t="shared" si="12"/>
        <v/>
      </c>
      <c r="G273" s="43"/>
      <c r="H273" s="209"/>
      <c r="I273" s="43"/>
      <c r="J273" s="86"/>
      <c r="K273" s="122"/>
      <c r="L273" s="217"/>
      <c r="M273" s="233"/>
      <c r="N273" s="234"/>
      <c r="O273" s="263"/>
      <c r="P273" s="215"/>
      <c r="Q273" s="217"/>
      <c r="R273" s="217"/>
      <c r="S273" s="235"/>
      <c r="T273" s="182" t="str">
        <f t="shared" si="11"/>
        <v/>
      </c>
      <c r="U273" s="46"/>
      <c r="V273" s="216"/>
      <c r="W273" s="216"/>
      <c r="X273" s="43"/>
      <c r="Y273" s="48"/>
      <c r="Z273" s="48"/>
      <c r="AA273" s="43"/>
      <c r="AB273" s="350"/>
      <c r="AC273" s="46"/>
      <c r="AD273" s="182" t="str">
        <f t="shared" si="10"/>
        <v/>
      </c>
      <c r="AE273" s="46"/>
    </row>
    <row r="274" spans="1:31" ht="36" customHeight="1" x14ac:dyDescent="0.3">
      <c r="A274" s="68"/>
      <c r="B274" s="68"/>
      <c r="C274" s="68"/>
      <c r="D274" s="48"/>
      <c r="E274" s="263"/>
      <c r="F274" s="232" t="str">
        <f t="shared" si="12"/>
        <v/>
      </c>
      <c r="G274" s="43"/>
      <c r="H274" s="209"/>
      <c r="I274" s="43"/>
      <c r="J274" s="86"/>
      <c r="K274" s="122"/>
      <c r="L274" s="217"/>
      <c r="M274" s="233"/>
      <c r="N274" s="234"/>
      <c r="O274" s="263"/>
      <c r="P274" s="215"/>
      <c r="Q274" s="217"/>
      <c r="R274" s="217"/>
      <c r="S274" s="235"/>
      <c r="T274" s="182" t="str">
        <f t="shared" si="11"/>
        <v/>
      </c>
      <c r="U274" s="46"/>
      <c r="V274" s="216"/>
      <c r="W274" s="216"/>
      <c r="X274" s="43"/>
      <c r="Y274" s="48"/>
      <c r="Z274" s="48"/>
      <c r="AA274" s="43"/>
      <c r="AB274" s="350"/>
      <c r="AC274" s="46"/>
      <c r="AD274" s="182" t="str">
        <f t="shared" si="10"/>
        <v/>
      </c>
      <c r="AE274" s="46"/>
    </row>
    <row r="275" spans="1:31" ht="36" customHeight="1" x14ac:dyDescent="0.3">
      <c r="A275" s="68"/>
      <c r="B275" s="68"/>
      <c r="C275" s="68"/>
      <c r="D275" s="48"/>
      <c r="E275" s="263"/>
      <c r="F275" s="232" t="str">
        <f t="shared" si="12"/>
        <v/>
      </c>
      <c r="G275" s="43"/>
      <c r="H275" s="209"/>
      <c r="I275" s="43"/>
      <c r="J275" s="86"/>
      <c r="K275" s="122"/>
      <c r="L275" s="217"/>
      <c r="M275" s="233"/>
      <c r="N275" s="234"/>
      <c r="O275" s="263"/>
      <c r="P275" s="215"/>
      <c r="Q275" s="217"/>
      <c r="R275" s="217"/>
      <c r="S275" s="235"/>
      <c r="T275" s="182" t="str">
        <f t="shared" si="11"/>
        <v/>
      </c>
      <c r="U275" s="46"/>
      <c r="V275" s="216"/>
      <c r="W275" s="216"/>
      <c r="X275" s="43"/>
      <c r="Y275" s="48"/>
      <c r="Z275" s="48"/>
      <c r="AA275" s="43"/>
      <c r="AB275" s="350"/>
      <c r="AC275" s="46"/>
      <c r="AD275" s="182" t="str">
        <f t="shared" si="10"/>
        <v/>
      </c>
      <c r="AE275" s="46"/>
    </row>
    <row r="276" spans="1:31" ht="36" customHeight="1" x14ac:dyDescent="0.3">
      <c r="A276" s="68"/>
      <c r="B276" s="68"/>
      <c r="C276" s="68"/>
      <c r="D276" s="48"/>
      <c r="E276" s="263"/>
      <c r="F276" s="232" t="str">
        <f t="shared" si="12"/>
        <v/>
      </c>
      <c r="G276" s="43"/>
      <c r="H276" s="209"/>
      <c r="I276" s="43"/>
      <c r="J276" s="86"/>
      <c r="K276" s="122"/>
      <c r="L276" s="217"/>
      <c r="M276" s="233"/>
      <c r="N276" s="234"/>
      <c r="O276" s="263"/>
      <c r="P276" s="215"/>
      <c r="Q276" s="217"/>
      <c r="R276" s="217"/>
      <c r="S276" s="235"/>
      <c r="T276" s="182" t="str">
        <f t="shared" si="11"/>
        <v/>
      </c>
      <c r="U276" s="46"/>
      <c r="V276" s="216"/>
      <c r="W276" s="216"/>
      <c r="X276" s="43"/>
      <c r="Y276" s="48"/>
      <c r="Z276" s="48"/>
      <c r="AA276" s="43"/>
      <c r="AB276" s="350"/>
      <c r="AC276" s="46"/>
      <c r="AD276" s="182" t="str">
        <f t="shared" si="10"/>
        <v/>
      </c>
      <c r="AE276" s="46"/>
    </row>
    <row r="277" spans="1:31" ht="36" customHeight="1" x14ac:dyDescent="0.3">
      <c r="A277" s="68"/>
      <c r="B277" s="68"/>
      <c r="C277" s="68"/>
      <c r="D277" s="48"/>
      <c r="E277" s="263"/>
      <c r="F277" s="232" t="str">
        <f t="shared" si="12"/>
        <v/>
      </c>
      <c r="G277" s="43"/>
      <c r="H277" s="209"/>
      <c r="I277" s="43"/>
      <c r="J277" s="86"/>
      <c r="K277" s="122"/>
      <c r="L277" s="217"/>
      <c r="M277" s="233"/>
      <c r="N277" s="234"/>
      <c r="O277" s="263"/>
      <c r="P277" s="215"/>
      <c r="Q277" s="217"/>
      <c r="R277" s="217"/>
      <c r="S277" s="235"/>
      <c r="T277" s="182" t="str">
        <f t="shared" si="11"/>
        <v/>
      </c>
      <c r="U277" s="46"/>
      <c r="V277" s="216"/>
      <c r="W277" s="216"/>
      <c r="X277" s="43"/>
      <c r="Y277" s="48"/>
      <c r="Z277" s="48"/>
      <c r="AA277" s="43"/>
      <c r="AB277" s="350"/>
      <c r="AC277" s="46"/>
      <c r="AD277" s="182" t="str">
        <f t="shared" si="10"/>
        <v/>
      </c>
      <c r="AE277" s="46"/>
    </row>
    <row r="278" spans="1:31" ht="36" customHeight="1" x14ac:dyDescent="0.3">
      <c r="A278" s="68"/>
      <c r="B278" s="68"/>
      <c r="C278" s="68"/>
      <c r="D278" s="48"/>
      <c r="E278" s="263"/>
      <c r="F278" s="232" t="str">
        <f t="shared" si="12"/>
        <v/>
      </c>
      <c r="G278" s="43"/>
      <c r="H278" s="209"/>
      <c r="I278" s="43"/>
      <c r="J278" s="86"/>
      <c r="K278" s="122"/>
      <c r="L278" s="217"/>
      <c r="M278" s="233"/>
      <c r="N278" s="234"/>
      <c r="O278" s="263"/>
      <c r="P278" s="215"/>
      <c r="Q278" s="217"/>
      <c r="R278" s="217"/>
      <c r="S278" s="235"/>
      <c r="T278" s="182" t="str">
        <f t="shared" si="11"/>
        <v/>
      </c>
      <c r="U278" s="46"/>
      <c r="V278" s="216"/>
      <c r="W278" s="216"/>
      <c r="X278" s="43"/>
      <c r="Y278" s="48"/>
      <c r="Z278" s="48"/>
      <c r="AA278" s="43"/>
      <c r="AB278" s="350"/>
      <c r="AC278" s="46"/>
      <c r="AD278" s="182" t="str">
        <f t="shared" si="10"/>
        <v/>
      </c>
      <c r="AE278" s="46"/>
    </row>
    <row r="279" spans="1:31" ht="36" customHeight="1" x14ac:dyDescent="0.3">
      <c r="A279" s="68"/>
      <c r="B279" s="68"/>
      <c r="C279" s="68"/>
      <c r="D279" s="48"/>
      <c r="E279" s="263"/>
      <c r="F279" s="232" t="str">
        <f t="shared" si="12"/>
        <v/>
      </c>
      <c r="G279" s="43"/>
      <c r="H279" s="209"/>
      <c r="I279" s="43"/>
      <c r="J279" s="86"/>
      <c r="K279" s="122"/>
      <c r="L279" s="217"/>
      <c r="M279" s="233"/>
      <c r="N279" s="234"/>
      <c r="O279" s="263"/>
      <c r="P279" s="215"/>
      <c r="Q279" s="217"/>
      <c r="R279" s="217"/>
      <c r="S279" s="235"/>
      <c r="T279" s="182" t="str">
        <f t="shared" si="11"/>
        <v/>
      </c>
      <c r="U279" s="46"/>
      <c r="V279" s="216"/>
      <c r="W279" s="216"/>
      <c r="X279" s="43"/>
      <c r="Y279" s="48"/>
      <c r="Z279" s="48"/>
      <c r="AA279" s="43"/>
      <c r="AB279" s="350"/>
      <c r="AC279" s="46"/>
      <c r="AD279" s="182" t="str">
        <f t="shared" si="10"/>
        <v/>
      </c>
      <c r="AE279" s="46"/>
    </row>
    <row r="280" spans="1:31" ht="36" customHeight="1" x14ac:dyDescent="0.3">
      <c r="A280" s="68"/>
      <c r="B280" s="68"/>
      <c r="C280" s="68"/>
      <c r="D280" s="48"/>
      <c r="E280" s="263"/>
      <c r="F280" s="232" t="str">
        <f t="shared" si="12"/>
        <v/>
      </c>
      <c r="G280" s="43"/>
      <c r="H280" s="209"/>
      <c r="I280" s="43"/>
      <c r="J280" s="86"/>
      <c r="K280" s="122"/>
      <c r="L280" s="217"/>
      <c r="M280" s="233"/>
      <c r="N280" s="234"/>
      <c r="O280" s="263"/>
      <c r="P280" s="215"/>
      <c r="Q280" s="217"/>
      <c r="R280" s="217"/>
      <c r="S280" s="235"/>
      <c r="T280" s="182" t="str">
        <f t="shared" si="11"/>
        <v/>
      </c>
      <c r="U280" s="46"/>
      <c r="V280" s="216"/>
      <c r="W280" s="216"/>
      <c r="X280" s="43"/>
      <c r="Y280" s="48"/>
      <c r="Z280" s="48"/>
      <c r="AA280" s="43"/>
      <c r="AB280" s="350"/>
      <c r="AC280" s="46"/>
      <c r="AD280" s="182" t="str">
        <f t="shared" si="10"/>
        <v/>
      </c>
      <c r="AE280" s="46"/>
    </row>
    <row r="281" spans="1:31" ht="36" customHeight="1" x14ac:dyDescent="0.3">
      <c r="A281" s="68"/>
      <c r="B281" s="68"/>
      <c r="C281" s="68"/>
      <c r="D281" s="48"/>
      <c r="E281" s="263"/>
      <c r="F281" s="232" t="str">
        <f t="shared" si="12"/>
        <v/>
      </c>
      <c r="G281" s="43"/>
      <c r="H281" s="209"/>
      <c r="I281" s="43"/>
      <c r="J281" s="86"/>
      <c r="K281" s="122"/>
      <c r="L281" s="217"/>
      <c r="M281" s="233"/>
      <c r="N281" s="234"/>
      <c r="O281" s="263"/>
      <c r="P281" s="215"/>
      <c r="Q281" s="217"/>
      <c r="R281" s="217"/>
      <c r="S281" s="235"/>
      <c r="T281" s="182" t="str">
        <f t="shared" si="11"/>
        <v/>
      </c>
      <c r="U281" s="46"/>
      <c r="V281" s="216"/>
      <c r="W281" s="216"/>
      <c r="X281" s="43"/>
      <c r="Y281" s="48"/>
      <c r="Z281" s="48"/>
      <c r="AA281" s="43"/>
      <c r="AB281" s="350"/>
      <c r="AC281" s="46"/>
      <c r="AD281" s="182" t="str">
        <f t="shared" si="10"/>
        <v/>
      </c>
      <c r="AE281" s="46"/>
    </row>
    <row r="282" spans="1:31" ht="36" customHeight="1" x14ac:dyDescent="0.3">
      <c r="A282" s="68"/>
      <c r="B282" s="68"/>
      <c r="C282" s="68"/>
      <c r="D282" s="48"/>
      <c r="E282" s="263"/>
      <c r="F282" s="232" t="str">
        <f t="shared" si="12"/>
        <v/>
      </c>
      <c r="G282" s="43"/>
      <c r="H282" s="209"/>
      <c r="I282" s="43"/>
      <c r="J282" s="86"/>
      <c r="K282" s="122"/>
      <c r="L282" s="217"/>
      <c r="M282" s="233"/>
      <c r="N282" s="234"/>
      <c r="O282" s="263"/>
      <c r="P282" s="215"/>
      <c r="Q282" s="217"/>
      <c r="R282" s="217"/>
      <c r="S282" s="235"/>
      <c r="T282" s="182" t="str">
        <f t="shared" si="11"/>
        <v/>
      </c>
      <c r="U282" s="46"/>
      <c r="V282" s="216"/>
      <c r="W282" s="216"/>
      <c r="X282" s="43"/>
      <c r="Y282" s="48"/>
      <c r="Z282" s="48"/>
      <c r="AA282" s="43"/>
      <c r="AB282" s="350"/>
      <c r="AC282" s="46"/>
      <c r="AD282" s="182" t="str">
        <f t="shared" si="10"/>
        <v/>
      </c>
      <c r="AE282" s="46"/>
    </row>
    <row r="283" spans="1:31" ht="36" customHeight="1" x14ac:dyDescent="0.3">
      <c r="A283" s="68"/>
      <c r="B283" s="68"/>
      <c r="C283" s="68"/>
      <c r="D283" s="48"/>
      <c r="E283" s="263"/>
      <c r="F283" s="232" t="str">
        <f t="shared" si="12"/>
        <v/>
      </c>
      <c r="G283" s="43"/>
      <c r="H283" s="209"/>
      <c r="I283" s="43"/>
      <c r="J283" s="86"/>
      <c r="K283" s="122"/>
      <c r="L283" s="217"/>
      <c r="M283" s="233"/>
      <c r="N283" s="234"/>
      <c r="O283" s="263"/>
      <c r="P283" s="215"/>
      <c r="Q283" s="217"/>
      <c r="R283" s="217"/>
      <c r="S283" s="235"/>
      <c r="T283" s="182" t="str">
        <f t="shared" si="11"/>
        <v/>
      </c>
      <c r="U283" s="46"/>
      <c r="V283" s="216"/>
      <c r="W283" s="216"/>
      <c r="X283" s="43"/>
      <c r="Y283" s="48"/>
      <c r="Z283" s="48"/>
      <c r="AA283" s="43"/>
      <c r="AB283" s="350"/>
      <c r="AC283" s="46"/>
      <c r="AD283" s="182" t="str">
        <f t="shared" si="10"/>
        <v/>
      </c>
      <c r="AE283" s="46"/>
    </row>
    <row r="284" spans="1:31" ht="36" customHeight="1" x14ac:dyDescent="0.3">
      <c r="A284" s="68"/>
      <c r="B284" s="68"/>
      <c r="C284" s="68"/>
      <c r="D284" s="48"/>
      <c r="E284" s="263"/>
      <c r="F284" s="232" t="str">
        <f t="shared" si="12"/>
        <v/>
      </c>
      <c r="G284" s="43"/>
      <c r="H284" s="209"/>
      <c r="I284" s="43"/>
      <c r="J284" s="86"/>
      <c r="K284" s="122"/>
      <c r="L284" s="217"/>
      <c r="M284" s="233"/>
      <c r="N284" s="234"/>
      <c r="O284" s="263"/>
      <c r="P284" s="215"/>
      <c r="Q284" s="217"/>
      <c r="R284" s="217"/>
      <c r="S284" s="235"/>
      <c r="T284" s="182" t="str">
        <f t="shared" si="11"/>
        <v/>
      </c>
      <c r="U284" s="46"/>
      <c r="V284" s="216"/>
      <c r="W284" s="216"/>
      <c r="X284" s="43"/>
      <c r="Y284" s="48"/>
      <c r="Z284" s="48"/>
      <c r="AA284" s="43"/>
      <c r="AB284" s="350"/>
      <c r="AC284" s="46"/>
      <c r="AD284" s="182" t="str">
        <f t="shared" si="10"/>
        <v/>
      </c>
      <c r="AE284" s="46"/>
    </row>
    <row r="285" spans="1:31" ht="36" customHeight="1" x14ac:dyDescent="0.3">
      <c r="A285" s="68"/>
      <c r="B285" s="68"/>
      <c r="C285" s="68"/>
      <c r="D285" s="48"/>
      <c r="E285" s="263"/>
      <c r="F285" s="232" t="str">
        <f t="shared" si="12"/>
        <v/>
      </c>
      <c r="G285" s="43"/>
      <c r="H285" s="209"/>
      <c r="I285" s="43"/>
      <c r="J285" s="86"/>
      <c r="K285" s="122"/>
      <c r="L285" s="217"/>
      <c r="M285" s="233"/>
      <c r="N285" s="234"/>
      <c r="O285" s="263"/>
      <c r="P285" s="215"/>
      <c r="Q285" s="217"/>
      <c r="R285" s="217"/>
      <c r="S285" s="235"/>
      <c r="T285" s="182" t="str">
        <f t="shared" si="11"/>
        <v/>
      </c>
      <c r="U285" s="46"/>
      <c r="V285" s="216"/>
      <c r="W285" s="216"/>
      <c r="X285" s="43"/>
      <c r="Y285" s="48"/>
      <c r="Z285" s="48"/>
      <c r="AA285" s="43"/>
      <c r="AB285" s="350"/>
      <c r="AC285" s="46"/>
      <c r="AD285" s="182" t="str">
        <f t="shared" si="10"/>
        <v/>
      </c>
      <c r="AE285" s="46"/>
    </row>
    <row r="286" spans="1:31" ht="36" customHeight="1" x14ac:dyDescent="0.3">
      <c r="A286" s="68"/>
      <c r="B286" s="68"/>
      <c r="C286" s="68"/>
      <c r="D286" s="48"/>
      <c r="E286" s="263"/>
      <c r="F286" s="232" t="str">
        <f t="shared" si="12"/>
        <v/>
      </c>
      <c r="G286" s="43"/>
      <c r="H286" s="209"/>
      <c r="I286" s="43"/>
      <c r="J286" s="86"/>
      <c r="K286" s="122"/>
      <c r="L286" s="217"/>
      <c r="M286" s="233"/>
      <c r="N286" s="234"/>
      <c r="O286" s="263"/>
      <c r="P286" s="215"/>
      <c r="Q286" s="217"/>
      <c r="R286" s="217"/>
      <c r="S286" s="235"/>
      <c r="T286" s="182" t="str">
        <f t="shared" si="11"/>
        <v/>
      </c>
      <c r="U286" s="46"/>
      <c r="V286" s="216"/>
      <c r="W286" s="216"/>
      <c r="X286" s="43"/>
      <c r="Y286" s="48"/>
      <c r="Z286" s="48"/>
      <c r="AA286" s="43"/>
      <c r="AB286" s="350"/>
      <c r="AC286" s="46"/>
      <c r="AD286" s="182" t="str">
        <f t="shared" si="10"/>
        <v/>
      </c>
      <c r="AE286" s="46"/>
    </row>
    <row r="287" spans="1:31" ht="36" customHeight="1" x14ac:dyDescent="0.3">
      <c r="A287" s="68"/>
      <c r="B287" s="68"/>
      <c r="C287" s="68"/>
      <c r="D287" s="48"/>
      <c r="E287" s="263"/>
      <c r="F287" s="232" t="str">
        <f t="shared" si="12"/>
        <v/>
      </c>
      <c r="G287" s="43"/>
      <c r="H287" s="209"/>
      <c r="I287" s="43"/>
      <c r="J287" s="86"/>
      <c r="K287" s="122"/>
      <c r="L287" s="217"/>
      <c r="M287" s="233"/>
      <c r="N287" s="234"/>
      <c r="O287" s="263"/>
      <c r="P287" s="215"/>
      <c r="Q287" s="217"/>
      <c r="R287" s="217"/>
      <c r="S287" s="235"/>
      <c r="T287" s="182" t="str">
        <f t="shared" si="11"/>
        <v/>
      </c>
      <c r="U287" s="46"/>
      <c r="V287" s="216"/>
      <c r="W287" s="216"/>
      <c r="X287" s="43"/>
      <c r="Y287" s="48"/>
      <c r="Z287" s="48"/>
      <c r="AA287" s="43"/>
      <c r="AB287" s="350"/>
      <c r="AC287" s="46"/>
      <c r="AD287" s="182" t="str">
        <f t="shared" si="10"/>
        <v/>
      </c>
      <c r="AE287" s="46"/>
    </row>
    <row r="288" spans="1:31" ht="36" customHeight="1" x14ac:dyDescent="0.3">
      <c r="A288" s="68"/>
      <c r="B288" s="68"/>
      <c r="C288" s="68"/>
      <c r="D288" s="48"/>
      <c r="E288" s="263"/>
      <c r="F288" s="232" t="str">
        <f t="shared" si="12"/>
        <v/>
      </c>
      <c r="G288" s="43"/>
      <c r="H288" s="209"/>
      <c r="I288" s="43"/>
      <c r="J288" s="86"/>
      <c r="K288" s="122"/>
      <c r="L288" s="217"/>
      <c r="M288" s="233"/>
      <c r="N288" s="234"/>
      <c r="O288" s="263"/>
      <c r="P288" s="215"/>
      <c r="Q288" s="217"/>
      <c r="R288" s="217"/>
      <c r="S288" s="235"/>
      <c r="T288" s="182" t="str">
        <f t="shared" si="11"/>
        <v/>
      </c>
      <c r="U288" s="46"/>
      <c r="V288" s="216"/>
      <c r="W288" s="216"/>
      <c r="X288" s="43"/>
      <c r="Y288" s="48"/>
      <c r="Z288" s="48"/>
      <c r="AA288" s="43"/>
      <c r="AB288" s="350"/>
      <c r="AC288" s="46"/>
      <c r="AD288" s="182" t="str">
        <f t="shared" si="10"/>
        <v/>
      </c>
      <c r="AE288" s="46"/>
    </row>
    <row r="289" spans="1:31" ht="36" customHeight="1" x14ac:dyDescent="0.3">
      <c r="A289" s="68"/>
      <c r="B289" s="68"/>
      <c r="C289" s="68"/>
      <c r="D289" s="48"/>
      <c r="E289" s="263"/>
      <c r="F289" s="232" t="str">
        <f t="shared" si="12"/>
        <v/>
      </c>
      <c r="G289" s="43"/>
      <c r="H289" s="209"/>
      <c r="I289" s="43"/>
      <c r="J289" s="86"/>
      <c r="K289" s="122"/>
      <c r="L289" s="217"/>
      <c r="M289" s="233"/>
      <c r="N289" s="234"/>
      <c r="O289" s="263"/>
      <c r="P289" s="215"/>
      <c r="Q289" s="217"/>
      <c r="R289" s="217"/>
      <c r="S289" s="235"/>
      <c r="T289" s="182" t="str">
        <f t="shared" si="11"/>
        <v/>
      </c>
      <c r="U289" s="46"/>
      <c r="V289" s="216"/>
      <c r="W289" s="216"/>
      <c r="X289" s="43"/>
      <c r="Y289" s="48"/>
      <c r="Z289" s="48"/>
      <c r="AA289" s="43"/>
      <c r="AB289" s="350"/>
      <c r="AC289" s="46"/>
      <c r="AD289" s="182" t="str">
        <f t="shared" si="10"/>
        <v/>
      </c>
      <c r="AE289" s="46"/>
    </row>
    <row r="290" spans="1:31" ht="36" customHeight="1" x14ac:dyDescent="0.3">
      <c r="A290" s="68"/>
      <c r="B290" s="68"/>
      <c r="C290" s="68"/>
      <c r="D290" s="48"/>
      <c r="E290" s="263"/>
      <c r="F290" s="232" t="str">
        <f t="shared" si="12"/>
        <v/>
      </c>
      <c r="G290" s="43"/>
      <c r="H290" s="209"/>
      <c r="I290" s="43"/>
      <c r="J290" s="86"/>
      <c r="K290" s="122"/>
      <c r="L290" s="217"/>
      <c r="M290" s="233"/>
      <c r="N290" s="234"/>
      <c r="O290" s="263"/>
      <c r="P290" s="215"/>
      <c r="Q290" s="217"/>
      <c r="R290" s="217"/>
      <c r="S290" s="235"/>
      <c r="T290" s="182" t="str">
        <f t="shared" si="11"/>
        <v/>
      </c>
      <c r="U290" s="46"/>
      <c r="V290" s="216"/>
      <c r="W290" s="216"/>
      <c r="X290" s="43"/>
      <c r="Y290" s="48"/>
      <c r="Z290" s="48"/>
      <c r="AA290" s="43"/>
      <c r="AB290" s="350"/>
      <c r="AC290" s="46"/>
      <c r="AD290" s="182" t="str">
        <f t="shared" si="10"/>
        <v/>
      </c>
      <c r="AE290" s="46"/>
    </row>
    <row r="291" spans="1:31" ht="36" customHeight="1" x14ac:dyDescent="0.3">
      <c r="A291" s="68"/>
      <c r="B291" s="68"/>
      <c r="C291" s="68"/>
      <c r="D291" s="48"/>
      <c r="E291" s="263"/>
      <c r="F291" s="232" t="str">
        <f t="shared" si="12"/>
        <v/>
      </c>
      <c r="G291" s="43"/>
      <c r="H291" s="209"/>
      <c r="I291" s="43"/>
      <c r="J291" s="86"/>
      <c r="K291" s="122"/>
      <c r="L291" s="217"/>
      <c r="M291" s="233"/>
      <c r="N291" s="234"/>
      <c r="O291" s="263"/>
      <c r="P291" s="215"/>
      <c r="Q291" s="217"/>
      <c r="R291" s="217"/>
      <c r="S291" s="235"/>
      <c r="T291" s="182" t="str">
        <f t="shared" si="11"/>
        <v/>
      </c>
      <c r="U291" s="46"/>
      <c r="V291" s="216"/>
      <c r="W291" s="216"/>
      <c r="X291" s="43"/>
      <c r="Y291" s="48"/>
      <c r="Z291" s="48"/>
      <c r="AA291" s="43"/>
      <c r="AB291" s="350"/>
      <c r="AC291" s="46"/>
      <c r="AD291" s="182" t="str">
        <f t="shared" si="10"/>
        <v/>
      </c>
      <c r="AE291" s="46"/>
    </row>
    <row r="292" spans="1:31" ht="36" customHeight="1" x14ac:dyDescent="0.3">
      <c r="A292" s="68"/>
      <c r="B292" s="68"/>
      <c r="C292" s="68"/>
      <c r="D292" s="48"/>
      <c r="E292" s="263"/>
      <c r="F292" s="232" t="str">
        <f t="shared" si="12"/>
        <v/>
      </c>
      <c r="G292" s="43"/>
      <c r="H292" s="209"/>
      <c r="I292" s="43"/>
      <c r="J292" s="86"/>
      <c r="K292" s="122"/>
      <c r="L292" s="217"/>
      <c r="M292" s="233"/>
      <c r="N292" s="234"/>
      <c r="O292" s="263"/>
      <c r="P292" s="215"/>
      <c r="Q292" s="217"/>
      <c r="R292" s="217"/>
      <c r="S292" s="235"/>
      <c r="T292" s="182" t="str">
        <f t="shared" si="11"/>
        <v/>
      </c>
      <c r="U292" s="46"/>
      <c r="V292" s="216"/>
      <c r="W292" s="216"/>
      <c r="X292" s="43"/>
      <c r="Y292" s="48"/>
      <c r="Z292" s="48"/>
      <c r="AA292" s="43"/>
      <c r="AB292" s="350"/>
      <c r="AC292" s="46"/>
      <c r="AD292" s="182" t="str">
        <f t="shared" si="10"/>
        <v/>
      </c>
      <c r="AE292" s="46"/>
    </row>
    <row r="293" spans="1:31" ht="36" customHeight="1" x14ac:dyDescent="0.3">
      <c r="A293" s="68"/>
      <c r="B293" s="68"/>
      <c r="C293" s="68"/>
      <c r="D293" s="48"/>
      <c r="E293" s="263"/>
      <c r="F293" s="232" t="str">
        <f t="shared" si="12"/>
        <v/>
      </c>
      <c r="G293" s="43"/>
      <c r="H293" s="209"/>
      <c r="I293" s="43"/>
      <c r="J293" s="86"/>
      <c r="K293" s="122"/>
      <c r="L293" s="217"/>
      <c r="M293" s="233"/>
      <c r="N293" s="234"/>
      <c r="O293" s="263"/>
      <c r="P293" s="215"/>
      <c r="Q293" s="217"/>
      <c r="R293" s="217"/>
      <c r="S293" s="235"/>
      <c r="T293" s="182" t="str">
        <f t="shared" si="11"/>
        <v/>
      </c>
      <c r="U293" s="46"/>
      <c r="V293" s="216"/>
      <c r="W293" s="216"/>
      <c r="X293" s="43"/>
      <c r="Y293" s="48"/>
      <c r="Z293" s="48"/>
      <c r="AA293" s="43"/>
      <c r="AB293" s="350"/>
      <c r="AC293" s="46"/>
      <c r="AD293" s="182" t="str">
        <f t="shared" si="10"/>
        <v/>
      </c>
      <c r="AE293" s="46"/>
    </row>
    <row r="294" spans="1:31" ht="36" customHeight="1" x14ac:dyDescent="0.3">
      <c r="A294" s="68"/>
      <c r="B294" s="68"/>
      <c r="C294" s="68"/>
      <c r="D294" s="48"/>
      <c r="E294" s="263"/>
      <c r="F294" s="232" t="str">
        <f t="shared" si="12"/>
        <v/>
      </c>
      <c r="G294" s="43"/>
      <c r="H294" s="209"/>
      <c r="I294" s="43"/>
      <c r="J294" s="86"/>
      <c r="K294" s="122"/>
      <c r="L294" s="217"/>
      <c r="M294" s="233"/>
      <c r="N294" s="234"/>
      <c r="O294" s="263"/>
      <c r="P294" s="215"/>
      <c r="Q294" s="217"/>
      <c r="R294" s="217"/>
      <c r="S294" s="235"/>
      <c r="T294" s="182" t="str">
        <f t="shared" si="11"/>
        <v/>
      </c>
      <c r="U294" s="46"/>
      <c r="V294" s="216"/>
      <c r="W294" s="216"/>
      <c r="X294" s="43"/>
      <c r="Y294" s="48"/>
      <c r="Z294" s="48"/>
      <c r="AA294" s="43"/>
      <c r="AB294" s="350"/>
      <c r="AC294" s="46"/>
      <c r="AD294" s="182" t="str">
        <f t="shared" si="10"/>
        <v/>
      </c>
      <c r="AE294" s="46"/>
    </row>
    <row r="295" spans="1:31" ht="36" customHeight="1" x14ac:dyDescent="0.3">
      <c r="A295" s="68"/>
      <c r="B295" s="68"/>
      <c r="C295" s="68"/>
      <c r="D295" s="48"/>
      <c r="E295" s="263"/>
      <c r="F295" s="232" t="str">
        <f t="shared" si="12"/>
        <v/>
      </c>
      <c r="G295" s="43"/>
      <c r="H295" s="209"/>
      <c r="I295" s="43"/>
      <c r="J295" s="86"/>
      <c r="K295" s="122"/>
      <c r="L295" s="217"/>
      <c r="M295" s="233"/>
      <c r="N295" s="234"/>
      <c r="O295" s="263"/>
      <c r="P295" s="215"/>
      <c r="Q295" s="217"/>
      <c r="R295" s="217"/>
      <c r="S295" s="235"/>
      <c r="T295" s="182" t="str">
        <f t="shared" si="11"/>
        <v/>
      </c>
      <c r="U295" s="46"/>
      <c r="V295" s="216"/>
      <c r="W295" s="216"/>
      <c r="X295" s="43"/>
      <c r="Y295" s="48"/>
      <c r="Z295" s="48"/>
      <c r="AA295" s="43"/>
      <c r="AB295" s="350"/>
      <c r="AC295" s="46"/>
      <c r="AD295" s="182" t="str">
        <f t="shared" si="10"/>
        <v/>
      </c>
      <c r="AE295" s="46"/>
    </row>
    <row r="296" spans="1:31" ht="36" customHeight="1" x14ac:dyDescent="0.3">
      <c r="A296" s="68"/>
      <c r="B296" s="68"/>
      <c r="C296" s="68"/>
      <c r="D296" s="48"/>
      <c r="E296" s="263"/>
      <c r="F296" s="232" t="str">
        <f t="shared" si="12"/>
        <v/>
      </c>
      <c r="G296" s="43"/>
      <c r="H296" s="209"/>
      <c r="I296" s="43"/>
      <c r="J296" s="86"/>
      <c r="K296" s="122"/>
      <c r="L296" s="217"/>
      <c r="M296" s="233"/>
      <c r="N296" s="234"/>
      <c r="O296" s="263"/>
      <c r="P296" s="215"/>
      <c r="Q296" s="217"/>
      <c r="R296" s="217"/>
      <c r="S296" s="235"/>
      <c r="T296" s="182" t="str">
        <f t="shared" si="11"/>
        <v/>
      </c>
      <c r="U296" s="46"/>
      <c r="V296" s="216"/>
      <c r="W296" s="216"/>
      <c r="X296" s="43"/>
      <c r="Y296" s="48"/>
      <c r="Z296" s="48"/>
      <c r="AA296" s="43"/>
      <c r="AB296" s="350"/>
      <c r="AC296" s="46"/>
      <c r="AD296" s="182" t="str">
        <f t="shared" si="10"/>
        <v/>
      </c>
      <c r="AE296" s="46"/>
    </row>
    <row r="297" spans="1:31" ht="36" customHeight="1" x14ac:dyDescent="0.3">
      <c r="A297" s="68"/>
      <c r="B297" s="68"/>
      <c r="C297" s="68"/>
      <c r="D297" s="48"/>
      <c r="E297" s="263"/>
      <c r="F297" s="232" t="str">
        <f t="shared" si="12"/>
        <v/>
      </c>
      <c r="G297" s="43"/>
      <c r="H297" s="209"/>
      <c r="I297" s="43"/>
      <c r="J297" s="86"/>
      <c r="K297" s="122"/>
      <c r="L297" s="217"/>
      <c r="M297" s="233"/>
      <c r="N297" s="234"/>
      <c r="O297" s="263"/>
      <c r="P297" s="215"/>
      <c r="Q297" s="217"/>
      <c r="R297" s="217"/>
      <c r="S297" s="235"/>
      <c r="T297" s="182" t="str">
        <f t="shared" si="11"/>
        <v/>
      </c>
      <c r="U297" s="46"/>
      <c r="V297" s="216"/>
      <c r="W297" s="216"/>
      <c r="X297" s="43"/>
      <c r="Y297" s="48"/>
      <c r="Z297" s="48"/>
      <c r="AA297" s="43"/>
      <c r="AB297" s="350"/>
      <c r="AC297" s="46"/>
      <c r="AD297" s="182" t="str">
        <f t="shared" si="10"/>
        <v/>
      </c>
      <c r="AE297" s="46"/>
    </row>
    <row r="298" spans="1:31" ht="36" customHeight="1" x14ac:dyDescent="0.3">
      <c r="A298" s="68"/>
      <c r="B298" s="68"/>
      <c r="C298" s="68"/>
      <c r="D298" s="48"/>
      <c r="E298" s="263"/>
      <c r="F298" s="232" t="str">
        <f t="shared" si="12"/>
        <v/>
      </c>
      <c r="G298" s="43"/>
      <c r="H298" s="209"/>
      <c r="I298" s="43"/>
      <c r="J298" s="86"/>
      <c r="K298" s="122"/>
      <c r="L298" s="217"/>
      <c r="M298" s="233"/>
      <c r="N298" s="234"/>
      <c r="O298" s="263"/>
      <c r="P298" s="215"/>
      <c r="Q298" s="217"/>
      <c r="R298" s="217"/>
      <c r="S298" s="235"/>
      <c r="T298" s="182" t="str">
        <f t="shared" si="11"/>
        <v/>
      </c>
      <c r="U298" s="46"/>
      <c r="V298" s="216"/>
      <c r="W298" s="216"/>
      <c r="X298" s="43"/>
      <c r="Y298" s="48"/>
      <c r="Z298" s="48"/>
      <c r="AA298" s="43"/>
      <c r="AB298" s="350"/>
      <c r="AC298" s="46"/>
      <c r="AD298" s="182" t="str">
        <f t="shared" si="10"/>
        <v/>
      </c>
      <c r="AE298" s="46"/>
    </row>
    <row r="299" spans="1:31" ht="36" customHeight="1" x14ac:dyDescent="0.3">
      <c r="A299" s="68"/>
      <c r="B299" s="68"/>
      <c r="C299" s="68"/>
      <c r="D299" s="48"/>
      <c r="E299" s="263"/>
      <c r="F299" s="232" t="str">
        <f t="shared" si="12"/>
        <v/>
      </c>
      <c r="G299" s="43"/>
      <c r="H299" s="209"/>
      <c r="I299" s="43"/>
      <c r="J299" s="86"/>
      <c r="K299" s="122"/>
      <c r="L299" s="217"/>
      <c r="M299" s="233"/>
      <c r="N299" s="234"/>
      <c r="O299" s="263"/>
      <c r="P299" s="215"/>
      <c r="Q299" s="217"/>
      <c r="R299" s="217"/>
      <c r="S299" s="235"/>
      <c r="T299" s="182" t="str">
        <f t="shared" si="11"/>
        <v/>
      </c>
      <c r="U299" s="46"/>
      <c r="V299" s="216"/>
      <c r="W299" s="216"/>
      <c r="X299" s="43"/>
      <c r="Y299" s="48"/>
      <c r="Z299" s="48"/>
      <c r="AA299" s="43"/>
      <c r="AB299" s="350"/>
      <c r="AC299" s="46"/>
      <c r="AD299" s="182" t="str">
        <f t="shared" si="10"/>
        <v/>
      </c>
      <c r="AE299" s="46"/>
    </row>
    <row r="300" spans="1:31" ht="36" customHeight="1" x14ac:dyDescent="0.3">
      <c r="A300" s="68"/>
      <c r="B300" s="68"/>
      <c r="C300" s="68"/>
      <c r="D300" s="48"/>
      <c r="E300" s="263"/>
      <c r="F300" s="232" t="str">
        <f t="shared" si="12"/>
        <v/>
      </c>
      <c r="G300" s="43"/>
      <c r="H300" s="209"/>
      <c r="I300" s="43"/>
      <c r="J300" s="86"/>
      <c r="K300" s="122"/>
      <c r="L300" s="217"/>
      <c r="M300" s="233"/>
      <c r="N300" s="234"/>
      <c r="O300" s="263"/>
      <c r="P300" s="215"/>
      <c r="Q300" s="217"/>
      <c r="R300" s="217"/>
      <c r="S300" s="235"/>
      <c r="T300" s="182" t="str">
        <f t="shared" si="11"/>
        <v/>
      </c>
      <c r="U300" s="46"/>
      <c r="V300" s="216"/>
      <c r="W300" s="216"/>
      <c r="X300" s="43"/>
      <c r="Y300" s="48"/>
      <c r="Z300" s="48"/>
      <c r="AA300" s="43"/>
      <c r="AB300" s="350"/>
      <c r="AC300" s="46"/>
      <c r="AD300" s="182" t="str">
        <f t="shared" si="10"/>
        <v/>
      </c>
      <c r="AE300" s="46"/>
    </row>
    <row r="301" spans="1:31" ht="36" customHeight="1" x14ac:dyDescent="0.3">
      <c r="A301" s="68"/>
      <c r="B301" s="68"/>
      <c r="C301" s="68"/>
      <c r="D301" s="48"/>
      <c r="E301" s="263"/>
      <c r="F301" s="232" t="str">
        <f t="shared" si="12"/>
        <v/>
      </c>
      <c r="G301" s="43"/>
      <c r="H301" s="209"/>
      <c r="I301" s="43"/>
      <c r="J301" s="86"/>
      <c r="K301" s="122"/>
      <c r="L301" s="217"/>
      <c r="M301" s="233"/>
      <c r="N301" s="234"/>
      <c r="O301" s="263"/>
      <c r="P301" s="215"/>
      <c r="Q301" s="217"/>
      <c r="R301" s="217"/>
      <c r="S301" s="235"/>
      <c r="T301" s="182" t="str">
        <f t="shared" si="11"/>
        <v/>
      </c>
      <c r="U301" s="46"/>
      <c r="V301" s="216"/>
      <c r="W301" s="216"/>
      <c r="X301" s="43"/>
      <c r="Y301" s="48"/>
      <c r="Z301" s="48"/>
      <c r="AA301" s="43"/>
      <c r="AB301" s="350"/>
      <c r="AC301" s="46"/>
      <c r="AD301" s="182" t="str">
        <f t="shared" si="10"/>
        <v/>
      </c>
      <c r="AE301" s="46"/>
    </row>
    <row r="302" spans="1:31" ht="36" customHeight="1" x14ac:dyDescent="0.3">
      <c r="A302" s="68"/>
      <c r="B302" s="68"/>
      <c r="C302" s="68"/>
      <c r="D302" s="48"/>
      <c r="E302" s="263"/>
      <c r="F302" s="232" t="str">
        <f t="shared" si="12"/>
        <v/>
      </c>
      <c r="G302" s="43"/>
      <c r="H302" s="209"/>
      <c r="I302" s="43"/>
      <c r="J302" s="86"/>
      <c r="K302" s="122"/>
      <c r="L302" s="217"/>
      <c r="M302" s="233"/>
      <c r="N302" s="234"/>
      <c r="O302" s="263"/>
      <c r="P302" s="215"/>
      <c r="Q302" s="217"/>
      <c r="R302" s="217"/>
      <c r="S302" s="235"/>
      <c r="T302" s="182" t="str">
        <f t="shared" si="11"/>
        <v/>
      </c>
      <c r="U302" s="46"/>
      <c r="V302" s="216"/>
      <c r="W302" s="216"/>
      <c r="X302" s="43"/>
      <c r="Y302" s="48"/>
      <c r="Z302" s="48"/>
      <c r="AA302" s="43"/>
      <c r="AB302" s="350"/>
      <c r="AC302" s="46"/>
      <c r="AD302" s="182" t="str">
        <f t="shared" si="10"/>
        <v/>
      </c>
      <c r="AE302" s="46"/>
    </row>
    <row r="303" spans="1:31" ht="36" customHeight="1" x14ac:dyDescent="0.3">
      <c r="A303" s="68"/>
      <c r="B303" s="68"/>
      <c r="C303" s="68"/>
      <c r="D303" s="48"/>
      <c r="E303" s="263"/>
      <c r="F303" s="232" t="str">
        <f t="shared" si="12"/>
        <v/>
      </c>
      <c r="G303" s="43"/>
      <c r="H303" s="209"/>
      <c r="I303" s="43"/>
      <c r="J303" s="86"/>
      <c r="K303" s="122"/>
      <c r="L303" s="217"/>
      <c r="M303" s="233"/>
      <c r="N303" s="234"/>
      <c r="O303" s="263"/>
      <c r="P303" s="215"/>
      <c r="Q303" s="217"/>
      <c r="R303" s="217"/>
      <c r="S303" s="235"/>
      <c r="T303" s="182" t="str">
        <f t="shared" si="11"/>
        <v/>
      </c>
      <c r="U303" s="46"/>
      <c r="V303" s="216"/>
      <c r="W303" s="216"/>
      <c r="X303" s="43"/>
      <c r="Y303" s="48"/>
      <c r="Z303" s="48"/>
      <c r="AA303" s="43"/>
      <c r="AB303" s="350"/>
      <c r="AC303" s="46"/>
      <c r="AD303" s="182" t="str">
        <f t="shared" si="10"/>
        <v/>
      </c>
      <c r="AE303" s="46"/>
    </row>
    <row r="304" spans="1:31" ht="36" customHeight="1" x14ac:dyDescent="0.3">
      <c r="A304" s="68"/>
      <c r="B304" s="68"/>
      <c r="C304" s="68"/>
      <c r="D304" s="48"/>
      <c r="E304" s="263"/>
      <c r="F304" s="232" t="str">
        <f t="shared" si="12"/>
        <v/>
      </c>
      <c r="G304" s="43"/>
      <c r="H304" s="209"/>
      <c r="I304" s="43"/>
      <c r="J304" s="86"/>
      <c r="K304" s="122"/>
      <c r="L304" s="217"/>
      <c r="M304" s="233"/>
      <c r="N304" s="234"/>
      <c r="O304" s="263"/>
      <c r="P304" s="215"/>
      <c r="Q304" s="217"/>
      <c r="R304" s="217"/>
      <c r="S304" s="235"/>
      <c r="T304" s="182" t="str">
        <f t="shared" si="11"/>
        <v/>
      </c>
      <c r="U304" s="46"/>
      <c r="V304" s="216"/>
      <c r="W304" s="216"/>
      <c r="X304" s="43"/>
      <c r="Y304" s="48"/>
      <c r="Z304" s="48"/>
      <c r="AA304" s="43"/>
      <c r="AB304" s="350"/>
      <c r="AC304" s="46"/>
      <c r="AD304" s="182" t="str">
        <f t="shared" si="10"/>
        <v/>
      </c>
      <c r="AE304" s="46"/>
    </row>
    <row r="305" spans="1:31" ht="36" customHeight="1" x14ac:dyDescent="0.3">
      <c r="A305" s="68"/>
      <c r="B305" s="68"/>
      <c r="C305" s="68"/>
      <c r="D305" s="48"/>
      <c r="E305" s="263"/>
      <c r="F305" s="232" t="str">
        <f t="shared" si="12"/>
        <v/>
      </c>
      <c r="G305" s="43"/>
      <c r="H305" s="209"/>
      <c r="I305" s="43"/>
      <c r="J305" s="86"/>
      <c r="K305" s="122"/>
      <c r="L305" s="217"/>
      <c r="M305" s="233"/>
      <c r="N305" s="234"/>
      <c r="O305" s="263"/>
      <c r="P305" s="215"/>
      <c r="Q305" s="217"/>
      <c r="R305" s="217"/>
      <c r="S305" s="235"/>
      <c r="T305" s="182" t="str">
        <f t="shared" si="11"/>
        <v/>
      </c>
      <c r="U305" s="46"/>
      <c r="V305" s="216"/>
      <c r="W305" s="216"/>
      <c r="X305" s="43"/>
      <c r="Y305" s="48"/>
      <c r="Z305" s="48"/>
      <c r="AA305" s="43"/>
      <c r="AB305" s="350"/>
      <c r="AC305" s="46"/>
      <c r="AD305" s="182" t="str">
        <f t="shared" si="10"/>
        <v/>
      </c>
      <c r="AE305" s="46"/>
    </row>
    <row r="306" spans="1:31" ht="36" customHeight="1" x14ac:dyDescent="0.3">
      <c r="A306" s="68"/>
      <c r="B306" s="68"/>
      <c r="C306" s="68"/>
      <c r="D306" s="48"/>
      <c r="E306" s="263"/>
      <c r="F306" s="232" t="str">
        <f t="shared" si="12"/>
        <v/>
      </c>
      <c r="G306" s="43"/>
      <c r="H306" s="209"/>
      <c r="I306" s="43"/>
      <c r="J306" s="86"/>
      <c r="K306" s="122"/>
      <c r="L306" s="217"/>
      <c r="M306" s="233"/>
      <c r="N306" s="234"/>
      <c r="O306" s="263"/>
      <c r="P306" s="215"/>
      <c r="Q306" s="217"/>
      <c r="R306" s="217"/>
      <c r="S306" s="235"/>
      <c r="T306" s="182" t="str">
        <f t="shared" si="11"/>
        <v/>
      </c>
      <c r="U306" s="46"/>
      <c r="V306" s="216"/>
      <c r="W306" s="216"/>
      <c r="X306" s="43"/>
      <c r="Y306" s="48"/>
      <c r="Z306" s="48"/>
      <c r="AA306" s="43"/>
      <c r="AB306" s="350"/>
      <c r="AC306" s="46"/>
      <c r="AD306" s="182" t="str">
        <f t="shared" si="10"/>
        <v/>
      </c>
      <c r="AE306" s="46"/>
    </row>
    <row r="307" spans="1:31" ht="36" customHeight="1" x14ac:dyDescent="0.3">
      <c r="A307" s="68"/>
      <c r="B307" s="68"/>
      <c r="C307" s="68"/>
      <c r="D307" s="48"/>
      <c r="E307" s="263"/>
      <c r="F307" s="232" t="str">
        <f t="shared" si="12"/>
        <v/>
      </c>
      <c r="G307" s="43"/>
      <c r="H307" s="209"/>
      <c r="I307" s="43"/>
      <c r="J307" s="86"/>
      <c r="K307" s="122"/>
      <c r="L307" s="217"/>
      <c r="M307" s="233"/>
      <c r="N307" s="234"/>
      <c r="O307" s="263"/>
      <c r="P307" s="215"/>
      <c r="Q307" s="217"/>
      <c r="R307" s="217"/>
      <c r="S307" s="235"/>
      <c r="T307" s="182" t="str">
        <f t="shared" si="11"/>
        <v/>
      </c>
      <c r="U307" s="46"/>
      <c r="V307" s="216"/>
      <c r="W307" s="216"/>
      <c r="X307" s="43"/>
      <c r="Y307" s="48"/>
      <c r="Z307" s="48"/>
      <c r="AA307" s="43"/>
      <c r="AB307" s="350"/>
      <c r="AC307" s="46"/>
      <c r="AD307" s="182" t="str">
        <f t="shared" si="10"/>
        <v/>
      </c>
      <c r="AE307" s="46"/>
    </row>
    <row r="308" spans="1:31" ht="36" customHeight="1" x14ac:dyDescent="0.3">
      <c r="A308" s="68"/>
      <c r="B308" s="68"/>
      <c r="C308" s="68"/>
      <c r="D308" s="48"/>
      <c r="E308" s="263"/>
      <c r="F308" s="232" t="str">
        <f t="shared" si="12"/>
        <v/>
      </c>
      <c r="G308" s="43"/>
      <c r="H308" s="209"/>
      <c r="I308" s="43"/>
      <c r="J308" s="86"/>
      <c r="K308" s="122"/>
      <c r="L308" s="217"/>
      <c r="M308" s="233"/>
      <c r="N308" s="234"/>
      <c r="O308" s="263"/>
      <c r="P308" s="215"/>
      <c r="Q308" s="217"/>
      <c r="R308" s="217"/>
      <c r="S308" s="235"/>
      <c r="T308" s="182" t="str">
        <f t="shared" si="11"/>
        <v/>
      </c>
      <c r="U308" s="46"/>
      <c r="V308" s="216"/>
      <c r="W308" s="216"/>
      <c r="X308" s="43"/>
      <c r="Y308" s="48"/>
      <c r="Z308" s="48"/>
      <c r="AA308" s="43"/>
      <c r="AB308" s="350"/>
      <c r="AC308" s="46"/>
      <c r="AD308" s="182" t="str">
        <f t="shared" si="10"/>
        <v/>
      </c>
      <c r="AE308" s="46"/>
    </row>
    <row r="309" spans="1:31" ht="36" customHeight="1" x14ac:dyDescent="0.3">
      <c r="A309" s="68"/>
      <c r="B309" s="68"/>
      <c r="C309" s="68"/>
      <c r="D309" s="48"/>
      <c r="E309" s="263"/>
      <c r="F309" s="232" t="str">
        <f t="shared" si="12"/>
        <v/>
      </c>
      <c r="G309" s="43"/>
      <c r="H309" s="209"/>
      <c r="I309" s="43"/>
      <c r="J309" s="86"/>
      <c r="K309" s="122"/>
      <c r="L309" s="217"/>
      <c r="M309" s="233"/>
      <c r="N309" s="234"/>
      <c r="O309" s="263"/>
      <c r="P309" s="215"/>
      <c r="Q309" s="217"/>
      <c r="R309" s="217"/>
      <c r="S309" s="235"/>
      <c r="T309" s="182" t="str">
        <f t="shared" si="11"/>
        <v/>
      </c>
      <c r="U309" s="46"/>
      <c r="V309" s="216"/>
      <c r="W309" s="216"/>
      <c r="X309" s="43"/>
      <c r="Y309" s="48"/>
      <c r="Z309" s="48"/>
      <c r="AA309" s="43"/>
      <c r="AB309" s="350"/>
      <c r="AC309" s="46"/>
      <c r="AD309" s="182" t="str">
        <f t="shared" si="10"/>
        <v/>
      </c>
      <c r="AE309" s="46"/>
    </row>
    <row r="310" spans="1:31" ht="36" customHeight="1" x14ac:dyDescent="0.3">
      <c r="A310" s="68"/>
      <c r="B310" s="68"/>
      <c r="C310" s="68"/>
      <c r="D310" s="48"/>
      <c r="E310" s="263"/>
      <c r="F310" s="232" t="str">
        <f t="shared" si="12"/>
        <v/>
      </c>
      <c r="G310" s="43"/>
      <c r="H310" s="209"/>
      <c r="I310" s="43"/>
      <c r="J310" s="86"/>
      <c r="K310" s="122"/>
      <c r="L310" s="217"/>
      <c r="M310" s="233"/>
      <c r="N310" s="234"/>
      <c r="O310" s="263"/>
      <c r="P310" s="215"/>
      <c r="Q310" s="217"/>
      <c r="R310" s="217"/>
      <c r="S310" s="235"/>
      <c r="T310" s="182" t="str">
        <f t="shared" si="11"/>
        <v/>
      </c>
      <c r="U310" s="46"/>
      <c r="V310" s="216"/>
      <c r="W310" s="216"/>
      <c r="X310" s="43"/>
      <c r="Y310" s="48"/>
      <c r="Z310" s="48"/>
      <c r="AA310" s="43"/>
      <c r="AB310" s="350"/>
      <c r="AC310" s="46"/>
      <c r="AD310" s="182" t="str">
        <f t="shared" si="10"/>
        <v/>
      </c>
      <c r="AE310" s="46"/>
    </row>
    <row r="311" spans="1:31" ht="36" customHeight="1" x14ac:dyDescent="0.3">
      <c r="A311" s="68"/>
      <c r="B311" s="68"/>
      <c r="C311" s="68"/>
      <c r="D311" s="48"/>
      <c r="E311" s="263"/>
      <c r="F311" s="232" t="str">
        <f t="shared" si="12"/>
        <v/>
      </c>
      <c r="G311" s="43"/>
      <c r="H311" s="209"/>
      <c r="I311" s="43"/>
      <c r="J311" s="86"/>
      <c r="K311" s="122"/>
      <c r="L311" s="217"/>
      <c r="M311" s="233"/>
      <c r="N311" s="234"/>
      <c r="O311" s="263"/>
      <c r="P311" s="215"/>
      <c r="Q311" s="217"/>
      <c r="R311" s="217"/>
      <c r="S311" s="235"/>
      <c r="T311" s="182" t="str">
        <f t="shared" si="11"/>
        <v/>
      </c>
      <c r="U311" s="46"/>
      <c r="V311" s="216"/>
      <c r="W311" s="216"/>
      <c r="X311" s="43"/>
      <c r="Y311" s="48"/>
      <c r="Z311" s="48"/>
      <c r="AA311" s="43"/>
      <c r="AB311" s="350"/>
      <c r="AC311" s="46"/>
      <c r="AD311" s="182" t="str">
        <f t="shared" si="10"/>
        <v/>
      </c>
      <c r="AE311" s="46"/>
    </row>
    <row r="312" spans="1:31" ht="36" customHeight="1" x14ac:dyDescent="0.3">
      <c r="A312" s="68"/>
      <c r="B312" s="68"/>
      <c r="C312" s="68"/>
      <c r="D312" s="48"/>
      <c r="E312" s="263"/>
      <c r="F312" s="232" t="str">
        <f t="shared" si="12"/>
        <v/>
      </c>
      <c r="G312" s="43"/>
      <c r="H312" s="209"/>
      <c r="I312" s="43"/>
      <c r="J312" s="86"/>
      <c r="K312" s="122"/>
      <c r="L312" s="217"/>
      <c r="M312" s="233"/>
      <c r="N312" s="234"/>
      <c r="O312" s="263"/>
      <c r="P312" s="215"/>
      <c r="Q312" s="217"/>
      <c r="R312" s="217"/>
      <c r="S312" s="235"/>
      <c r="T312" s="182" t="str">
        <f t="shared" si="11"/>
        <v/>
      </c>
      <c r="U312" s="46"/>
      <c r="V312" s="216"/>
      <c r="W312" s="216"/>
      <c r="X312" s="43"/>
      <c r="Y312" s="48"/>
      <c r="Z312" s="48"/>
      <c r="AA312" s="43"/>
      <c r="AB312" s="350"/>
      <c r="AC312" s="46"/>
      <c r="AD312" s="182" t="str">
        <f t="shared" si="10"/>
        <v/>
      </c>
      <c r="AE312" s="46"/>
    </row>
    <row r="313" spans="1:31" ht="36" customHeight="1" x14ac:dyDescent="0.3">
      <c r="A313" s="68"/>
      <c r="B313" s="68"/>
      <c r="C313" s="68"/>
      <c r="D313" s="48"/>
      <c r="E313" s="263"/>
      <c r="F313" s="232" t="str">
        <f t="shared" si="12"/>
        <v/>
      </c>
      <c r="G313" s="43"/>
      <c r="H313" s="209"/>
      <c r="I313" s="43"/>
      <c r="J313" s="86"/>
      <c r="K313" s="122"/>
      <c r="L313" s="217"/>
      <c r="M313" s="233"/>
      <c r="N313" s="234"/>
      <c r="O313" s="263"/>
      <c r="P313" s="215"/>
      <c r="Q313" s="217"/>
      <c r="R313" s="217"/>
      <c r="S313" s="235"/>
      <c r="T313" s="182" t="str">
        <f t="shared" si="11"/>
        <v/>
      </c>
      <c r="U313" s="46"/>
      <c r="V313" s="216"/>
      <c r="W313" s="216"/>
      <c r="X313" s="43"/>
      <c r="Y313" s="48"/>
      <c r="Z313" s="48"/>
      <c r="AA313" s="43"/>
      <c r="AB313" s="350"/>
      <c r="AC313" s="46"/>
      <c r="AD313" s="182" t="str">
        <f t="shared" si="10"/>
        <v/>
      </c>
      <c r="AE313" s="46"/>
    </row>
    <row r="314" spans="1:31" ht="36" customHeight="1" x14ac:dyDescent="0.3">
      <c r="A314" s="68"/>
      <c r="B314" s="68"/>
      <c r="C314" s="68"/>
      <c r="D314" s="48"/>
      <c r="E314" s="263"/>
      <c r="F314" s="232" t="str">
        <f t="shared" si="12"/>
        <v/>
      </c>
      <c r="G314" s="43"/>
      <c r="H314" s="209"/>
      <c r="I314" s="43"/>
      <c r="J314" s="86"/>
      <c r="K314" s="122"/>
      <c r="L314" s="217"/>
      <c r="M314" s="233"/>
      <c r="N314" s="234"/>
      <c r="O314" s="263"/>
      <c r="P314" s="215"/>
      <c r="Q314" s="217"/>
      <c r="R314" s="217"/>
      <c r="S314" s="235"/>
      <c r="T314" s="182" t="str">
        <f t="shared" si="11"/>
        <v/>
      </c>
      <c r="U314" s="46"/>
      <c r="V314" s="216"/>
      <c r="W314" s="216"/>
      <c r="X314" s="43"/>
      <c r="Y314" s="48"/>
      <c r="Z314" s="48"/>
      <c r="AA314" s="43"/>
      <c r="AB314" s="350"/>
      <c r="AC314" s="46"/>
      <c r="AD314" s="182" t="str">
        <f t="shared" si="10"/>
        <v/>
      </c>
      <c r="AE314" s="46"/>
    </row>
    <row r="315" spans="1:31" ht="36" customHeight="1" x14ac:dyDescent="0.3">
      <c r="A315" s="68"/>
      <c r="B315" s="68"/>
      <c r="C315" s="68"/>
      <c r="D315" s="48"/>
      <c r="E315" s="263"/>
      <c r="F315" s="232" t="str">
        <f t="shared" si="12"/>
        <v/>
      </c>
      <c r="G315" s="43"/>
      <c r="H315" s="209"/>
      <c r="I315" s="43"/>
      <c r="J315" s="86"/>
      <c r="K315" s="122"/>
      <c r="L315" s="217"/>
      <c r="M315" s="233"/>
      <c r="N315" s="234"/>
      <c r="O315" s="263"/>
      <c r="P315" s="215"/>
      <c r="Q315" s="217"/>
      <c r="R315" s="217"/>
      <c r="S315" s="235"/>
      <c r="T315" s="182" t="str">
        <f t="shared" si="11"/>
        <v/>
      </c>
      <c r="U315" s="46"/>
      <c r="V315" s="216"/>
      <c r="W315" s="216"/>
      <c r="X315" s="43"/>
      <c r="Y315" s="48"/>
      <c r="Z315" s="48"/>
      <c r="AA315" s="43"/>
      <c r="AB315" s="350"/>
      <c r="AC315" s="46"/>
      <c r="AD315" s="182" t="str">
        <f t="shared" si="10"/>
        <v/>
      </c>
      <c r="AE315" s="46"/>
    </row>
    <row r="316" spans="1:31" ht="36" customHeight="1" x14ac:dyDescent="0.3">
      <c r="A316" s="68"/>
      <c r="B316" s="68"/>
      <c r="C316" s="68"/>
      <c r="D316" s="48"/>
      <c r="E316" s="263"/>
      <c r="F316" s="232" t="str">
        <f t="shared" si="12"/>
        <v/>
      </c>
      <c r="G316" s="43"/>
      <c r="H316" s="209"/>
      <c r="I316" s="43"/>
      <c r="J316" s="86"/>
      <c r="K316" s="122"/>
      <c r="L316" s="217"/>
      <c r="M316" s="233"/>
      <c r="N316" s="234"/>
      <c r="O316" s="263"/>
      <c r="P316" s="215"/>
      <c r="Q316" s="217"/>
      <c r="R316" s="217"/>
      <c r="S316" s="235"/>
      <c r="T316" s="182" t="str">
        <f t="shared" si="11"/>
        <v/>
      </c>
      <c r="U316" s="46"/>
      <c r="V316" s="216"/>
      <c r="W316" s="216"/>
      <c r="X316" s="43"/>
      <c r="Y316" s="48"/>
      <c r="Z316" s="48"/>
      <c r="AA316" s="43"/>
      <c r="AB316" s="350"/>
      <c r="AC316" s="46"/>
      <c r="AD316" s="182" t="str">
        <f t="shared" si="10"/>
        <v/>
      </c>
      <c r="AE316" s="46"/>
    </row>
    <row r="317" spans="1:31" ht="36" customHeight="1" x14ac:dyDescent="0.3">
      <c r="A317" s="68"/>
      <c r="B317" s="68"/>
      <c r="C317" s="68"/>
      <c r="D317" s="48"/>
      <c r="E317" s="263"/>
      <c r="F317" s="232" t="str">
        <f t="shared" si="12"/>
        <v/>
      </c>
      <c r="G317" s="43"/>
      <c r="H317" s="209"/>
      <c r="I317" s="43"/>
      <c r="J317" s="86"/>
      <c r="K317" s="122"/>
      <c r="L317" s="217"/>
      <c r="M317" s="233"/>
      <c r="N317" s="234"/>
      <c r="O317" s="263"/>
      <c r="P317" s="215"/>
      <c r="Q317" s="217"/>
      <c r="R317" s="217"/>
      <c r="S317" s="235"/>
      <c r="T317" s="182" t="str">
        <f t="shared" si="11"/>
        <v/>
      </c>
      <c r="U317" s="46"/>
      <c r="V317" s="216"/>
      <c r="W317" s="216"/>
      <c r="X317" s="43"/>
      <c r="Y317" s="48"/>
      <c r="Z317" s="48"/>
      <c r="AA317" s="43"/>
      <c r="AB317" s="350"/>
      <c r="AC317" s="46"/>
      <c r="AD317" s="182" t="str">
        <f t="shared" si="10"/>
        <v/>
      </c>
      <c r="AE317" s="46"/>
    </row>
    <row r="318" spans="1:31" ht="36" customHeight="1" x14ac:dyDescent="0.3">
      <c r="A318" s="68"/>
      <c r="B318" s="68"/>
      <c r="C318" s="68"/>
      <c r="D318" s="48"/>
      <c r="E318" s="263"/>
      <c r="F318" s="232" t="str">
        <f t="shared" si="12"/>
        <v/>
      </c>
      <c r="G318" s="43"/>
      <c r="H318" s="209"/>
      <c r="I318" s="43"/>
      <c r="J318" s="86"/>
      <c r="K318" s="122"/>
      <c r="L318" s="217"/>
      <c r="M318" s="233"/>
      <c r="N318" s="234"/>
      <c r="O318" s="263"/>
      <c r="P318" s="215"/>
      <c r="Q318" s="217"/>
      <c r="R318" s="217"/>
      <c r="S318" s="235"/>
      <c r="T318" s="182" t="str">
        <f t="shared" si="11"/>
        <v/>
      </c>
      <c r="U318" s="46"/>
      <c r="V318" s="216"/>
      <c r="W318" s="216"/>
      <c r="X318" s="43"/>
      <c r="Y318" s="48"/>
      <c r="Z318" s="48"/>
      <c r="AA318" s="43"/>
      <c r="AB318" s="350"/>
      <c r="AC318" s="46"/>
      <c r="AD318" s="182" t="str">
        <f t="shared" si="10"/>
        <v/>
      </c>
      <c r="AE318" s="46"/>
    </row>
    <row r="319" spans="1:31" ht="36" customHeight="1" x14ac:dyDescent="0.3">
      <c r="A319" s="68"/>
      <c r="B319" s="68"/>
      <c r="C319" s="68"/>
      <c r="D319" s="48"/>
      <c r="E319" s="263"/>
      <c r="F319" s="232" t="str">
        <f t="shared" si="12"/>
        <v/>
      </c>
      <c r="G319" s="43"/>
      <c r="H319" s="209"/>
      <c r="I319" s="43"/>
      <c r="J319" s="86"/>
      <c r="K319" s="122"/>
      <c r="L319" s="217"/>
      <c r="M319" s="233"/>
      <c r="N319" s="234"/>
      <c r="O319" s="263"/>
      <c r="P319" s="215"/>
      <c r="Q319" s="217"/>
      <c r="R319" s="217"/>
      <c r="S319" s="235"/>
      <c r="T319" s="182" t="str">
        <f t="shared" si="11"/>
        <v/>
      </c>
      <c r="U319" s="46"/>
      <c r="V319" s="216"/>
      <c r="W319" s="216"/>
      <c r="X319" s="43"/>
      <c r="Y319" s="48"/>
      <c r="Z319" s="48"/>
      <c r="AA319" s="43"/>
      <c r="AB319" s="350"/>
      <c r="AC319" s="46"/>
      <c r="AD319" s="182" t="str">
        <f t="shared" si="10"/>
        <v/>
      </c>
      <c r="AE319" s="46"/>
    </row>
    <row r="320" spans="1:31" ht="36" customHeight="1" x14ac:dyDescent="0.3">
      <c r="A320" s="68"/>
      <c r="B320" s="68"/>
      <c r="C320" s="68"/>
      <c r="D320" s="48"/>
      <c r="E320" s="263"/>
      <c r="F320" s="232" t="str">
        <f t="shared" si="12"/>
        <v/>
      </c>
      <c r="G320" s="43"/>
      <c r="H320" s="209"/>
      <c r="I320" s="43"/>
      <c r="J320" s="86"/>
      <c r="K320" s="122"/>
      <c r="L320" s="217"/>
      <c r="M320" s="233"/>
      <c r="N320" s="234"/>
      <c r="O320" s="263"/>
      <c r="P320" s="215"/>
      <c r="Q320" s="217"/>
      <c r="R320" s="217"/>
      <c r="S320" s="235"/>
      <c r="T320" s="182" t="str">
        <f t="shared" si="11"/>
        <v/>
      </c>
      <c r="U320" s="46"/>
      <c r="V320" s="216"/>
      <c r="W320" s="216"/>
      <c r="X320" s="43"/>
      <c r="Y320" s="48"/>
      <c r="Z320" s="48"/>
      <c r="AA320" s="43"/>
      <c r="AB320" s="350"/>
      <c r="AC320" s="46"/>
      <c r="AD320" s="182" t="str">
        <f t="shared" si="10"/>
        <v/>
      </c>
      <c r="AE320" s="46"/>
    </row>
    <row r="321" spans="1:31" ht="36" customHeight="1" x14ac:dyDescent="0.3">
      <c r="A321" s="68"/>
      <c r="B321" s="68"/>
      <c r="C321" s="68"/>
      <c r="D321" s="48"/>
      <c r="E321" s="263"/>
      <c r="F321" s="232" t="str">
        <f t="shared" si="12"/>
        <v/>
      </c>
      <c r="G321" s="43"/>
      <c r="H321" s="209"/>
      <c r="I321" s="43"/>
      <c r="J321" s="86"/>
      <c r="K321" s="122"/>
      <c r="L321" s="217"/>
      <c r="M321" s="233"/>
      <c r="N321" s="234"/>
      <c r="O321" s="263"/>
      <c r="P321" s="215"/>
      <c r="Q321" s="217"/>
      <c r="R321" s="217"/>
      <c r="S321" s="235"/>
      <c r="T321" s="182" t="str">
        <f t="shared" si="11"/>
        <v/>
      </c>
      <c r="U321" s="46"/>
      <c r="V321" s="216"/>
      <c r="W321" s="216"/>
      <c r="X321" s="43"/>
      <c r="Y321" s="48"/>
      <c r="Z321" s="48"/>
      <c r="AA321" s="43"/>
      <c r="AB321" s="350"/>
      <c r="AC321" s="46"/>
      <c r="AD321" s="182" t="str">
        <f t="shared" si="10"/>
        <v/>
      </c>
      <c r="AE321" s="46"/>
    </row>
    <row r="322" spans="1:31" ht="36" customHeight="1" x14ac:dyDescent="0.3">
      <c r="A322" s="68"/>
      <c r="B322" s="68"/>
      <c r="C322" s="68"/>
      <c r="D322" s="48"/>
      <c r="E322" s="263"/>
      <c r="F322" s="232" t="str">
        <f t="shared" si="12"/>
        <v/>
      </c>
      <c r="G322" s="43"/>
      <c r="H322" s="209"/>
      <c r="I322" s="43"/>
      <c r="J322" s="86"/>
      <c r="K322" s="122"/>
      <c r="L322" s="217"/>
      <c r="M322" s="233"/>
      <c r="N322" s="234"/>
      <c r="O322" s="263"/>
      <c r="P322" s="215"/>
      <c r="Q322" s="217"/>
      <c r="R322" s="217"/>
      <c r="S322" s="235"/>
      <c r="T322" s="182" t="str">
        <f t="shared" si="11"/>
        <v/>
      </c>
      <c r="U322" s="46"/>
      <c r="V322" s="216"/>
      <c r="W322" s="216"/>
      <c r="X322" s="43"/>
      <c r="Y322" s="48"/>
      <c r="Z322" s="48"/>
      <c r="AA322" s="43"/>
      <c r="AB322" s="350"/>
      <c r="AC322" s="46"/>
      <c r="AD322" s="182" t="str">
        <f t="shared" si="10"/>
        <v/>
      </c>
      <c r="AE322" s="46"/>
    </row>
    <row r="323" spans="1:31" ht="36" customHeight="1" x14ac:dyDescent="0.3">
      <c r="A323" s="68"/>
      <c r="B323" s="68"/>
      <c r="C323" s="68"/>
      <c r="D323" s="48"/>
      <c r="E323" s="263"/>
      <c r="F323" s="232" t="str">
        <f t="shared" si="12"/>
        <v/>
      </c>
      <c r="G323" s="43"/>
      <c r="H323" s="209"/>
      <c r="I323" s="43"/>
      <c r="J323" s="86"/>
      <c r="K323" s="122"/>
      <c r="L323" s="217"/>
      <c r="M323" s="233"/>
      <c r="N323" s="234"/>
      <c r="O323" s="263"/>
      <c r="P323" s="215"/>
      <c r="Q323" s="217"/>
      <c r="R323" s="217"/>
      <c r="S323" s="235"/>
      <c r="T323" s="182" t="str">
        <f t="shared" si="11"/>
        <v/>
      </c>
      <c r="U323" s="46"/>
      <c r="V323" s="216"/>
      <c r="W323" s="216"/>
      <c r="X323" s="43"/>
      <c r="Y323" s="48"/>
      <c r="Z323" s="48"/>
      <c r="AA323" s="43"/>
      <c r="AB323" s="350"/>
      <c r="AC323" s="46"/>
      <c r="AD323" s="182" t="str">
        <f t="shared" si="10"/>
        <v/>
      </c>
      <c r="AE323" s="46"/>
    </row>
    <row r="324" spans="1:31" ht="36" customHeight="1" x14ac:dyDescent="0.3">
      <c r="A324" s="68"/>
      <c r="B324" s="68"/>
      <c r="C324" s="68"/>
      <c r="D324" s="48"/>
      <c r="E324" s="263"/>
      <c r="F324" s="232" t="str">
        <f t="shared" si="12"/>
        <v/>
      </c>
      <c r="G324" s="43"/>
      <c r="H324" s="209"/>
      <c r="I324" s="43"/>
      <c r="J324" s="86"/>
      <c r="K324" s="122"/>
      <c r="L324" s="217"/>
      <c r="M324" s="233"/>
      <c r="N324" s="234"/>
      <c r="O324" s="263"/>
      <c r="P324" s="215"/>
      <c r="Q324" s="217"/>
      <c r="R324" s="217"/>
      <c r="S324" s="235"/>
      <c r="T324" s="182" t="str">
        <f t="shared" si="11"/>
        <v/>
      </c>
      <c r="U324" s="46"/>
      <c r="V324" s="216"/>
      <c r="W324" s="216"/>
      <c r="X324" s="43"/>
      <c r="Y324" s="48"/>
      <c r="Z324" s="48"/>
      <c r="AA324" s="43"/>
      <c r="AB324" s="350"/>
      <c r="AC324" s="46"/>
      <c r="AD324" s="182" t="str">
        <f t="shared" si="10"/>
        <v/>
      </c>
      <c r="AE324" s="46"/>
    </row>
    <row r="325" spans="1:31" ht="36" customHeight="1" x14ac:dyDescent="0.3">
      <c r="A325" s="68"/>
      <c r="B325" s="68"/>
      <c r="C325" s="68"/>
      <c r="D325" s="48"/>
      <c r="E325" s="263"/>
      <c r="F325" s="232" t="str">
        <f t="shared" si="12"/>
        <v/>
      </c>
      <c r="G325" s="43"/>
      <c r="H325" s="209"/>
      <c r="I325" s="43"/>
      <c r="J325" s="86"/>
      <c r="K325" s="122"/>
      <c r="L325" s="217"/>
      <c r="M325" s="233"/>
      <c r="N325" s="234"/>
      <c r="O325" s="263"/>
      <c r="P325" s="215"/>
      <c r="Q325" s="217"/>
      <c r="R325" s="217"/>
      <c r="S325" s="235"/>
      <c r="T325" s="182" t="str">
        <f t="shared" si="11"/>
        <v/>
      </c>
      <c r="U325" s="46"/>
      <c r="V325" s="216"/>
      <c r="W325" s="216"/>
      <c r="X325" s="43"/>
      <c r="Y325" s="48"/>
      <c r="Z325" s="48"/>
      <c r="AA325" s="43"/>
      <c r="AB325" s="350"/>
      <c r="AC325" s="46"/>
      <c r="AD325" s="182" t="str">
        <f t="shared" si="10"/>
        <v/>
      </c>
      <c r="AE325" s="46"/>
    </row>
    <row r="326" spans="1:31" ht="36" customHeight="1" x14ac:dyDescent="0.3">
      <c r="A326" s="68"/>
      <c r="B326" s="68"/>
      <c r="C326" s="68"/>
      <c r="D326" s="48"/>
      <c r="E326" s="263"/>
      <c r="F326" s="232" t="str">
        <f t="shared" si="12"/>
        <v/>
      </c>
      <c r="G326" s="43"/>
      <c r="H326" s="209"/>
      <c r="I326" s="43"/>
      <c r="J326" s="86"/>
      <c r="K326" s="122"/>
      <c r="L326" s="217"/>
      <c r="M326" s="233"/>
      <c r="N326" s="234"/>
      <c r="O326" s="263"/>
      <c r="P326" s="215"/>
      <c r="Q326" s="217"/>
      <c r="R326" s="217"/>
      <c r="S326" s="235"/>
      <c r="T326" s="182" t="str">
        <f t="shared" si="11"/>
        <v/>
      </c>
      <c r="U326" s="46"/>
      <c r="V326" s="216"/>
      <c r="W326" s="216"/>
      <c r="X326" s="43"/>
      <c r="Y326" s="48"/>
      <c r="Z326" s="48"/>
      <c r="AA326" s="43"/>
      <c r="AB326" s="350"/>
      <c r="AC326" s="46"/>
      <c r="AD326" s="182" t="str">
        <f t="shared" si="10"/>
        <v/>
      </c>
      <c r="AE326" s="46"/>
    </row>
    <row r="327" spans="1:31" ht="36" customHeight="1" x14ac:dyDescent="0.3">
      <c r="A327" s="68"/>
      <c r="B327" s="68"/>
      <c r="C327" s="68"/>
      <c r="D327" s="48"/>
      <c r="E327" s="263"/>
      <c r="F327" s="232" t="str">
        <f t="shared" si="12"/>
        <v/>
      </c>
      <c r="G327" s="43"/>
      <c r="H327" s="209"/>
      <c r="I327" s="43"/>
      <c r="J327" s="86"/>
      <c r="K327" s="122"/>
      <c r="L327" s="217"/>
      <c r="M327" s="233"/>
      <c r="N327" s="234"/>
      <c r="O327" s="263"/>
      <c r="P327" s="215"/>
      <c r="Q327" s="217"/>
      <c r="R327" s="217"/>
      <c r="S327" s="235"/>
      <c r="T327" s="182" t="str">
        <f t="shared" si="11"/>
        <v/>
      </c>
      <c r="U327" s="46"/>
      <c r="V327" s="216"/>
      <c r="W327" s="216"/>
      <c r="X327" s="43"/>
      <c r="Y327" s="48"/>
      <c r="Z327" s="48"/>
      <c r="AA327" s="43"/>
      <c r="AB327" s="350"/>
      <c r="AC327" s="46"/>
      <c r="AD327" s="182" t="str">
        <f t="shared" si="10"/>
        <v/>
      </c>
      <c r="AE327" s="46"/>
    </row>
    <row r="328" spans="1:31" ht="36" customHeight="1" x14ac:dyDescent="0.3">
      <c r="A328" s="68"/>
      <c r="B328" s="68"/>
      <c r="C328" s="68"/>
      <c r="D328" s="48"/>
      <c r="E328" s="263"/>
      <c r="F328" s="232" t="str">
        <f t="shared" si="12"/>
        <v/>
      </c>
      <c r="G328" s="43"/>
      <c r="H328" s="209"/>
      <c r="I328" s="43"/>
      <c r="J328" s="86"/>
      <c r="K328" s="122"/>
      <c r="L328" s="217"/>
      <c r="M328" s="233"/>
      <c r="N328" s="234"/>
      <c r="O328" s="263"/>
      <c r="P328" s="215"/>
      <c r="Q328" s="217"/>
      <c r="R328" s="217"/>
      <c r="S328" s="235"/>
      <c r="T328" s="182" t="str">
        <f t="shared" si="11"/>
        <v/>
      </c>
      <c r="U328" s="46"/>
      <c r="V328" s="216"/>
      <c r="W328" s="216"/>
      <c r="X328" s="43"/>
      <c r="Y328" s="48"/>
      <c r="Z328" s="48"/>
      <c r="AA328" s="43"/>
      <c r="AB328" s="350"/>
      <c r="AC328" s="46"/>
      <c r="AD328" s="182" t="str">
        <f t="shared" si="10"/>
        <v/>
      </c>
      <c r="AE328" s="46"/>
    </row>
    <row r="329" spans="1:31" ht="36" customHeight="1" x14ac:dyDescent="0.3">
      <c r="A329" s="68"/>
      <c r="B329" s="68"/>
      <c r="C329" s="68"/>
      <c r="D329" s="48"/>
      <c r="E329" s="263"/>
      <c r="F329" s="232" t="str">
        <f t="shared" si="12"/>
        <v/>
      </c>
      <c r="G329" s="43"/>
      <c r="H329" s="209"/>
      <c r="I329" s="43"/>
      <c r="J329" s="86"/>
      <c r="K329" s="122"/>
      <c r="L329" s="217"/>
      <c r="M329" s="233"/>
      <c r="N329" s="234"/>
      <c r="O329" s="263"/>
      <c r="P329" s="215"/>
      <c r="Q329" s="217"/>
      <c r="R329" s="217"/>
      <c r="S329" s="235"/>
      <c r="T329" s="182" t="str">
        <f t="shared" si="11"/>
        <v/>
      </c>
      <c r="U329" s="46"/>
      <c r="V329" s="216"/>
      <c r="W329" s="216"/>
      <c r="X329" s="43"/>
      <c r="Y329" s="48"/>
      <c r="Z329" s="48"/>
      <c r="AA329" s="43"/>
      <c r="AB329" s="350"/>
      <c r="AC329" s="46"/>
      <c r="AD329" s="182" t="str">
        <f t="shared" si="10"/>
        <v/>
      </c>
      <c r="AE329" s="46"/>
    </row>
    <row r="330" spans="1:31" ht="36" customHeight="1" x14ac:dyDescent="0.3">
      <c r="A330" s="68"/>
      <c r="B330" s="68"/>
      <c r="C330" s="68"/>
      <c r="D330" s="48"/>
      <c r="E330" s="263"/>
      <c r="F330" s="232" t="str">
        <f t="shared" si="12"/>
        <v/>
      </c>
      <c r="G330" s="43"/>
      <c r="H330" s="209"/>
      <c r="I330" s="43"/>
      <c r="J330" s="86"/>
      <c r="K330" s="122"/>
      <c r="L330" s="217"/>
      <c r="M330" s="233"/>
      <c r="N330" s="234"/>
      <c r="O330" s="263"/>
      <c r="P330" s="215"/>
      <c r="Q330" s="217"/>
      <c r="R330" s="217"/>
      <c r="S330" s="235"/>
      <c r="T330" s="182" t="str">
        <f t="shared" si="11"/>
        <v/>
      </c>
      <c r="U330" s="46"/>
      <c r="V330" s="216"/>
      <c r="W330" s="216"/>
      <c r="X330" s="43"/>
      <c r="Y330" s="48"/>
      <c r="Z330" s="48"/>
      <c r="AA330" s="43"/>
      <c r="AB330" s="350"/>
      <c r="AC330" s="46"/>
      <c r="AD330" s="182" t="str">
        <f t="shared" si="10"/>
        <v/>
      </c>
      <c r="AE330" s="46"/>
    </row>
    <row r="331" spans="1:31" ht="36" customHeight="1" x14ac:dyDescent="0.3">
      <c r="A331" s="68"/>
      <c r="B331" s="68"/>
      <c r="C331" s="68"/>
      <c r="D331" s="48"/>
      <c r="E331" s="263"/>
      <c r="F331" s="232" t="str">
        <f t="shared" si="12"/>
        <v/>
      </c>
      <c r="G331" s="43"/>
      <c r="H331" s="209"/>
      <c r="I331" s="43"/>
      <c r="J331" s="86"/>
      <c r="K331" s="122"/>
      <c r="L331" s="217"/>
      <c r="M331" s="233"/>
      <c r="N331" s="234"/>
      <c r="O331" s="263"/>
      <c r="P331" s="215"/>
      <c r="Q331" s="217"/>
      <c r="R331" s="217"/>
      <c r="S331" s="235"/>
      <c r="T331" s="182" t="str">
        <f t="shared" si="11"/>
        <v/>
      </c>
      <c r="U331" s="46"/>
      <c r="V331" s="216"/>
      <c r="W331" s="216"/>
      <c r="X331" s="43"/>
      <c r="Y331" s="48"/>
      <c r="Z331" s="48"/>
      <c r="AA331" s="43"/>
      <c r="AB331" s="350"/>
      <c r="AC331" s="46"/>
      <c r="AD331" s="182" t="str">
        <f t="shared" ref="AD331:AD394" si="13">IF(AC331="YES",(J331-AB331)/365,"")</f>
        <v/>
      </c>
      <c r="AE331" s="46"/>
    </row>
    <row r="332" spans="1:31" ht="36" customHeight="1" x14ac:dyDescent="0.3">
      <c r="A332" s="68"/>
      <c r="B332" s="68"/>
      <c r="C332" s="68"/>
      <c r="D332" s="48"/>
      <c r="E332" s="263"/>
      <c r="F332" s="232" t="str">
        <f t="shared" si="12"/>
        <v/>
      </c>
      <c r="G332" s="43"/>
      <c r="H332" s="209"/>
      <c r="I332" s="43"/>
      <c r="J332" s="86"/>
      <c r="K332" s="122"/>
      <c r="L332" s="217"/>
      <c r="M332" s="233"/>
      <c r="N332" s="234"/>
      <c r="O332" s="263"/>
      <c r="P332" s="215"/>
      <c r="Q332" s="217"/>
      <c r="R332" s="217"/>
      <c r="S332" s="235"/>
      <c r="T332" s="182" t="str">
        <f t="shared" ref="T332:T395" si="14">IF(ISBLANK(P332),"",DATEDIF(J332,P332,"d")/365)</f>
        <v/>
      </c>
      <c r="U332" s="46"/>
      <c r="V332" s="216"/>
      <c r="W332" s="216"/>
      <c r="X332" s="43"/>
      <c r="Y332" s="48"/>
      <c r="Z332" s="48"/>
      <c r="AA332" s="43"/>
      <c r="AB332" s="350"/>
      <c r="AC332" s="46"/>
      <c r="AD332" s="182" t="str">
        <f t="shared" si="13"/>
        <v/>
      </c>
      <c r="AE332" s="46"/>
    </row>
    <row r="333" spans="1:31" ht="36" customHeight="1" x14ac:dyDescent="0.3">
      <c r="A333" s="68"/>
      <c r="B333" s="68"/>
      <c r="C333" s="68"/>
      <c r="D333" s="48"/>
      <c r="E333" s="263"/>
      <c r="F333" s="232" t="str">
        <f t="shared" si="12"/>
        <v/>
      </c>
      <c r="G333" s="43"/>
      <c r="H333" s="209"/>
      <c r="I333" s="43"/>
      <c r="J333" s="86"/>
      <c r="K333" s="122"/>
      <c r="L333" s="217"/>
      <c r="M333" s="233"/>
      <c r="N333" s="234"/>
      <c r="O333" s="263"/>
      <c r="P333" s="215"/>
      <c r="Q333" s="217"/>
      <c r="R333" s="217"/>
      <c r="S333" s="235"/>
      <c r="T333" s="182" t="str">
        <f t="shared" si="14"/>
        <v/>
      </c>
      <c r="U333" s="46"/>
      <c r="V333" s="216"/>
      <c r="W333" s="216"/>
      <c r="X333" s="43"/>
      <c r="Y333" s="48"/>
      <c r="Z333" s="48"/>
      <c r="AA333" s="43"/>
      <c r="AB333" s="350"/>
      <c r="AC333" s="46"/>
      <c r="AD333" s="182" t="str">
        <f t="shared" si="13"/>
        <v/>
      </c>
      <c r="AE333" s="46"/>
    </row>
    <row r="334" spans="1:31" ht="36" customHeight="1" x14ac:dyDescent="0.3">
      <c r="A334" s="68"/>
      <c r="B334" s="68"/>
      <c r="C334" s="68"/>
      <c r="D334" s="48"/>
      <c r="E334" s="263"/>
      <c r="F334" s="232" t="str">
        <f t="shared" si="12"/>
        <v/>
      </c>
      <c r="G334" s="43"/>
      <c r="H334" s="209"/>
      <c r="I334" s="43"/>
      <c r="J334" s="86"/>
      <c r="K334" s="122"/>
      <c r="L334" s="217"/>
      <c r="M334" s="233"/>
      <c r="N334" s="234"/>
      <c r="O334" s="263"/>
      <c r="P334" s="215"/>
      <c r="Q334" s="217"/>
      <c r="R334" s="217"/>
      <c r="S334" s="235"/>
      <c r="T334" s="182" t="str">
        <f t="shared" si="14"/>
        <v/>
      </c>
      <c r="U334" s="46"/>
      <c r="V334" s="216"/>
      <c r="W334" s="216"/>
      <c r="X334" s="43"/>
      <c r="Y334" s="48"/>
      <c r="Z334" s="48"/>
      <c r="AA334" s="43"/>
      <c r="AB334" s="350"/>
      <c r="AC334" s="46"/>
      <c r="AD334" s="182" t="str">
        <f t="shared" si="13"/>
        <v/>
      </c>
      <c r="AE334" s="46"/>
    </row>
    <row r="335" spans="1:31" ht="36" customHeight="1" x14ac:dyDescent="0.3">
      <c r="A335" s="68"/>
      <c r="B335" s="68"/>
      <c r="C335" s="68"/>
      <c r="D335" s="48"/>
      <c r="E335" s="263"/>
      <c r="F335" s="232" t="str">
        <f t="shared" ref="F335:F398" si="15">IF(ISBLANK($E335),"",VLOOKUP($E335,제안사_펀드현황,2,FALSE))</f>
        <v/>
      </c>
      <c r="G335" s="43"/>
      <c r="H335" s="209"/>
      <c r="I335" s="43"/>
      <c r="J335" s="86"/>
      <c r="K335" s="122"/>
      <c r="L335" s="217"/>
      <c r="M335" s="233"/>
      <c r="N335" s="234"/>
      <c r="O335" s="263"/>
      <c r="P335" s="215"/>
      <c r="Q335" s="217"/>
      <c r="R335" s="217"/>
      <c r="S335" s="235"/>
      <c r="T335" s="182" t="str">
        <f t="shared" si="14"/>
        <v/>
      </c>
      <c r="U335" s="46"/>
      <c r="V335" s="216"/>
      <c r="W335" s="216"/>
      <c r="X335" s="43"/>
      <c r="Y335" s="48"/>
      <c r="Z335" s="48"/>
      <c r="AA335" s="43"/>
      <c r="AB335" s="350"/>
      <c r="AC335" s="46"/>
      <c r="AD335" s="182" t="str">
        <f t="shared" si="13"/>
        <v/>
      </c>
      <c r="AE335" s="46"/>
    </row>
    <row r="336" spans="1:31" ht="36" customHeight="1" x14ac:dyDescent="0.3">
      <c r="A336" s="68"/>
      <c r="B336" s="68"/>
      <c r="C336" s="68"/>
      <c r="D336" s="48"/>
      <c r="E336" s="263"/>
      <c r="F336" s="232" t="str">
        <f t="shared" si="15"/>
        <v/>
      </c>
      <c r="G336" s="43"/>
      <c r="H336" s="209"/>
      <c r="I336" s="43"/>
      <c r="J336" s="86"/>
      <c r="K336" s="122"/>
      <c r="L336" s="217"/>
      <c r="M336" s="233"/>
      <c r="N336" s="234"/>
      <c r="O336" s="263"/>
      <c r="P336" s="215"/>
      <c r="Q336" s="217"/>
      <c r="R336" s="217"/>
      <c r="S336" s="235"/>
      <c r="T336" s="182" t="str">
        <f t="shared" si="14"/>
        <v/>
      </c>
      <c r="U336" s="46"/>
      <c r="V336" s="216"/>
      <c r="W336" s="216"/>
      <c r="X336" s="43"/>
      <c r="Y336" s="48"/>
      <c r="Z336" s="48"/>
      <c r="AA336" s="43"/>
      <c r="AB336" s="350"/>
      <c r="AC336" s="46"/>
      <c r="AD336" s="182" t="str">
        <f t="shared" si="13"/>
        <v/>
      </c>
      <c r="AE336" s="46"/>
    </row>
    <row r="337" spans="1:31" ht="36" customHeight="1" x14ac:dyDescent="0.3">
      <c r="A337" s="68"/>
      <c r="B337" s="68"/>
      <c r="C337" s="68"/>
      <c r="D337" s="48"/>
      <c r="E337" s="263"/>
      <c r="F337" s="232" t="str">
        <f t="shared" si="15"/>
        <v/>
      </c>
      <c r="G337" s="43"/>
      <c r="H337" s="209"/>
      <c r="I337" s="43"/>
      <c r="J337" s="86"/>
      <c r="K337" s="122"/>
      <c r="L337" s="217"/>
      <c r="M337" s="233"/>
      <c r="N337" s="234"/>
      <c r="O337" s="263"/>
      <c r="P337" s="215"/>
      <c r="Q337" s="217"/>
      <c r="R337" s="217"/>
      <c r="S337" s="235"/>
      <c r="T337" s="182" t="str">
        <f t="shared" si="14"/>
        <v/>
      </c>
      <c r="U337" s="46"/>
      <c r="V337" s="216"/>
      <c r="W337" s="216"/>
      <c r="X337" s="43"/>
      <c r="Y337" s="48"/>
      <c r="Z337" s="48"/>
      <c r="AA337" s="43"/>
      <c r="AB337" s="350"/>
      <c r="AC337" s="46"/>
      <c r="AD337" s="182" t="str">
        <f t="shared" si="13"/>
        <v/>
      </c>
      <c r="AE337" s="46"/>
    </row>
    <row r="338" spans="1:31" ht="36" customHeight="1" x14ac:dyDescent="0.3">
      <c r="A338" s="68"/>
      <c r="B338" s="68"/>
      <c r="C338" s="68"/>
      <c r="D338" s="48"/>
      <c r="E338" s="263"/>
      <c r="F338" s="232" t="str">
        <f t="shared" si="15"/>
        <v/>
      </c>
      <c r="G338" s="43"/>
      <c r="H338" s="209"/>
      <c r="I338" s="43"/>
      <c r="J338" s="86"/>
      <c r="K338" s="122"/>
      <c r="L338" s="217"/>
      <c r="M338" s="233"/>
      <c r="N338" s="234"/>
      <c r="O338" s="263"/>
      <c r="P338" s="215"/>
      <c r="Q338" s="217"/>
      <c r="R338" s="217"/>
      <c r="S338" s="235"/>
      <c r="T338" s="182" t="str">
        <f t="shared" si="14"/>
        <v/>
      </c>
      <c r="U338" s="46"/>
      <c r="V338" s="216"/>
      <c r="W338" s="216"/>
      <c r="X338" s="43"/>
      <c r="Y338" s="48"/>
      <c r="Z338" s="48"/>
      <c r="AA338" s="43"/>
      <c r="AB338" s="350"/>
      <c r="AC338" s="46"/>
      <c r="AD338" s="182" t="str">
        <f t="shared" si="13"/>
        <v/>
      </c>
      <c r="AE338" s="46"/>
    </row>
    <row r="339" spans="1:31" ht="36" customHeight="1" x14ac:dyDescent="0.3">
      <c r="A339" s="68"/>
      <c r="B339" s="68"/>
      <c r="C339" s="68"/>
      <c r="D339" s="48"/>
      <c r="E339" s="263"/>
      <c r="F339" s="232" t="str">
        <f t="shared" si="15"/>
        <v/>
      </c>
      <c r="G339" s="43"/>
      <c r="H339" s="209"/>
      <c r="I339" s="43"/>
      <c r="J339" s="86"/>
      <c r="K339" s="122"/>
      <c r="L339" s="217"/>
      <c r="M339" s="233"/>
      <c r="N339" s="234"/>
      <c r="O339" s="263"/>
      <c r="P339" s="215"/>
      <c r="Q339" s="217"/>
      <c r="R339" s="217"/>
      <c r="S339" s="235"/>
      <c r="T339" s="182" t="str">
        <f t="shared" si="14"/>
        <v/>
      </c>
      <c r="U339" s="46"/>
      <c r="V339" s="216"/>
      <c r="W339" s="216"/>
      <c r="X339" s="43"/>
      <c r="Y339" s="48"/>
      <c r="Z339" s="48"/>
      <c r="AA339" s="43"/>
      <c r="AB339" s="350"/>
      <c r="AC339" s="46"/>
      <c r="AD339" s="182" t="str">
        <f t="shared" si="13"/>
        <v/>
      </c>
      <c r="AE339" s="46"/>
    </row>
    <row r="340" spans="1:31" ht="36" customHeight="1" x14ac:dyDescent="0.3">
      <c r="A340" s="68"/>
      <c r="B340" s="68"/>
      <c r="C340" s="68"/>
      <c r="D340" s="48"/>
      <c r="E340" s="263"/>
      <c r="F340" s="232" t="str">
        <f t="shared" si="15"/>
        <v/>
      </c>
      <c r="G340" s="43"/>
      <c r="H340" s="209"/>
      <c r="I340" s="43"/>
      <c r="J340" s="86"/>
      <c r="K340" s="122"/>
      <c r="L340" s="217"/>
      <c r="M340" s="233"/>
      <c r="N340" s="234"/>
      <c r="O340" s="263"/>
      <c r="P340" s="215"/>
      <c r="Q340" s="217"/>
      <c r="R340" s="217"/>
      <c r="S340" s="235"/>
      <c r="T340" s="182" t="str">
        <f t="shared" si="14"/>
        <v/>
      </c>
      <c r="U340" s="46"/>
      <c r="V340" s="216"/>
      <c r="W340" s="216"/>
      <c r="X340" s="43"/>
      <c r="Y340" s="48"/>
      <c r="Z340" s="48"/>
      <c r="AA340" s="43"/>
      <c r="AB340" s="350"/>
      <c r="AC340" s="46"/>
      <c r="AD340" s="182" t="str">
        <f t="shared" si="13"/>
        <v/>
      </c>
      <c r="AE340" s="46"/>
    </row>
    <row r="341" spans="1:31" ht="36" customHeight="1" x14ac:dyDescent="0.3">
      <c r="A341" s="68"/>
      <c r="B341" s="68"/>
      <c r="C341" s="68"/>
      <c r="D341" s="48"/>
      <c r="E341" s="263"/>
      <c r="F341" s="232" t="str">
        <f t="shared" si="15"/>
        <v/>
      </c>
      <c r="G341" s="43"/>
      <c r="H341" s="209"/>
      <c r="I341" s="43"/>
      <c r="J341" s="86"/>
      <c r="K341" s="122"/>
      <c r="L341" s="217"/>
      <c r="M341" s="233"/>
      <c r="N341" s="234"/>
      <c r="O341" s="263"/>
      <c r="P341" s="215"/>
      <c r="Q341" s="217"/>
      <c r="R341" s="217"/>
      <c r="S341" s="235"/>
      <c r="T341" s="182" t="str">
        <f t="shared" si="14"/>
        <v/>
      </c>
      <c r="U341" s="46"/>
      <c r="V341" s="216"/>
      <c r="W341" s="216"/>
      <c r="X341" s="43"/>
      <c r="Y341" s="48"/>
      <c r="Z341" s="48"/>
      <c r="AA341" s="43"/>
      <c r="AB341" s="350"/>
      <c r="AC341" s="46"/>
      <c r="AD341" s="182" t="str">
        <f t="shared" si="13"/>
        <v/>
      </c>
      <c r="AE341" s="46"/>
    </row>
    <row r="342" spans="1:31" ht="36" customHeight="1" x14ac:dyDescent="0.3">
      <c r="A342" s="68"/>
      <c r="B342" s="68"/>
      <c r="C342" s="68"/>
      <c r="D342" s="48"/>
      <c r="E342" s="263"/>
      <c r="F342" s="232" t="str">
        <f t="shared" si="15"/>
        <v/>
      </c>
      <c r="G342" s="43"/>
      <c r="H342" s="209"/>
      <c r="I342" s="43"/>
      <c r="J342" s="86"/>
      <c r="K342" s="122"/>
      <c r="L342" s="217"/>
      <c r="M342" s="233"/>
      <c r="N342" s="234"/>
      <c r="O342" s="263"/>
      <c r="P342" s="215"/>
      <c r="Q342" s="217"/>
      <c r="R342" s="217"/>
      <c r="S342" s="235"/>
      <c r="T342" s="182" t="str">
        <f t="shared" si="14"/>
        <v/>
      </c>
      <c r="U342" s="46"/>
      <c r="V342" s="216"/>
      <c r="W342" s="216"/>
      <c r="X342" s="43"/>
      <c r="Y342" s="48"/>
      <c r="Z342" s="48"/>
      <c r="AA342" s="43"/>
      <c r="AB342" s="350"/>
      <c r="AC342" s="46"/>
      <c r="AD342" s="182" t="str">
        <f t="shared" si="13"/>
        <v/>
      </c>
      <c r="AE342" s="46"/>
    </row>
    <row r="343" spans="1:31" ht="36" customHeight="1" x14ac:dyDescent="0.3">
      <c r="A343" s="68"/>
      <c r="B343" s="68"/>
      <c r="C343" s="68"/>
      <c r="D343" s="48"/>
      <c r="E343" s="263"/>
      <c r="F343" s="232" t="str">
        <f t="shared" si="15"/>
        <v/>
      </c>
      <c r="G343" s="43"/>
      <c r="H343" s="209"/>
      <c r="I343" s="43"/>
      <c r="J343" s="86"/>
      <c r="K343" s="122"/>
      <c r="L343" s="217"/>
      <c r="M343" s="233"/>
      <c r="N343" s="234"/>
      <c r="O343" s="263"/>
      <c r="P343" s="215"/>
      <c r="Q343" s="217"/>
      <c r="R343" s="217"/>
      <c r="S343" s="235"/>
      <c r="T343" s="182" t="str">
        <f t="shared" si="14"/>
        <v/>
      </c>
      <c r="U343" s="46"/>
      <c r="V343" s="216"/>
      <c r="W343" s="216"/>
      <c r="X343" s="43"/>
      <c r="Y343" s="48"/>
      <c r="Z343" s="48"/>
      <c r="AA343" s="43"/>
      <c r="AB343" s="350"/>
      <c r="AC343" s="46"/>
      <c r="AD343" s="182" t="str">
        <f t="shared" si="13"/>
        <v/>
      </c>
      <c r="AE343" s="46"/>
    </row>
    <row r="344" spans="1:31" ht="36" customHeight="1" x14ac:dyDescent="0.3">
      <c r="A344" s="68"/>
      <c r="B344" s="68"/>
      <c r="C344" s="68"/>
      <c r="D344" s="48"/>
      <c r="E344" s="263"/>
      <c r="F344" s="232" t="str">
        <f t="shared" si="15"/>
        <v/>
      </c>
      <c r="G344" s="43"/>
      <c r="H344" s="209"/>
      <c r="I344" s="43"/>
      <c r="J344" s="86"/>
      <c r="K344" s="122"/>
      <c r="L344" s="217"/>
      <c r="M344" s="233"/>
      <c r="N344" s="234"/>
      <c r="O344" s="263"/>
      <c r="P344" s="215"/>
      <c r="Q344" s="217"/>
      <c r="R344" s="217"/>
      <c r="S344" s="235"/>
      <c r="T344" s="182" t="str">
        <f t="shared" si="14"/>
        <v/>
      </c>
      <c r="U344" s="46"/>
      <c r="V344" s="216"/>
      <c r="W344" s="216"/>
      <c r="X344" s="43"/>
      <c r="Y344" s="48"/>
      <c r="Z344" s="48"/>
      <c r="AA344" s="43"/>
      <c r="AB344" s="350"/>
      <c r="AC344" s="46"/>
      <c r="AD344" s="182" t="str">
        <f t="shared" si="13"/>
        <v/>
      </c>
      <c r="AE344" s="46"/>
    </row>
    <row r="345" spans="1:31" ht="36" customHeight="1" x14ac:dyDescent="0.3">
      <c r="A345" s="68"/>
      <c r="B345" s="68"/>
      <c r="C345" s="68"/>
      <c r="D345" s="48"/>
      <c r="E345" s="263"/>
      <c r="F345" s="232" t="str">
        <f t="shared" si="15"/>
        <v/>
      </c>
      <c r="G345" s="43"/>
      <c r="H345" s="209"/>
      <c r="I345" s="43"/>
      <c r="J345" s="86"/>
      <c r="K345" s="122"/>
      <c r="L345" s="217"/>
      <c r="M345" s="233"/>
      <c r="N345" s="234"/>
      <c r="O345" s="263"/>
      <c r="P345" s="215"/>
      <c r="Q345" s="217"/>
      <c r="R345" s="217"/>
      <c r="S345" s="235"/>
      <c r="T345" s="182" t="str">
        <f t="shared" si="14"/>
        <v/>
      </c>
      <c r="U345" s="46"/>
      <c r="V345" s="216"/>
      <c r="W345" s="216"/>
      <c r="X345" s="43"/>
      <c r="Y345" s="48"/>
      <c r="Z345" s="48"/>
      <c r="AA345" s="43"/>
      <c r="AB345" s="350"/>
      <c r="AC345" s="46"/>
      <c r="AD345" s="182" t="str">
        <f t="shared" si="13"/>
        <v/>
      </c>
      <c r="AE345" s="46"/>
    </row>
    <row r="346" spans="1:31" ht="36" customHeight="1" x14ac:dyDescent="0.3">
      <c r="A346" s="68"/>
      <c r="B346" s="68"/>
      <c r="C346" s="68"/>
      <c r="D346" s="48"/>
      <c r="E346" s="263"/>
      <c r="F346" s="232" t="str">
        <f t="shared" si="15"/>
        <v/>
      </c>
      <c r="G346" s="43"/>
      <c r="H346" s="209"/>
      <c r="I346" s="43"/>
      <c r="J346" s="86"/>
      <c r="K346" s="122"/>
      <c r="L346" s="217"/>
      <c r="M346" s="233"/>
      <c r="N346" s="234"/>
      <c r="O346" s="263"/>
      <c r="P346" s="215"/>
      <c r="Q346" s="217"/>
      <c r="R346" s="217"/>
      <c r="S346" s="235"/>
      <c r="T346" s="182" t="str">
        <f t="shared" si="14"/>
        <v/>
      </c>
      <c r="U346" s="46"/>
      <c r="V346" s="216"/>
      <c r="W346" s="216"/>
      <c r="X346" s="43"/>
      <c r="Y346" s="48"/>
      <c r="Z346" s="48"/>
      <c r="AA346" s="43"/>
      <c r="AB346" s="350"/>
      <c r="AC346" s="46"/>
      <c r="AD346" s="182" t="str">
        <f t="shared" si="13"/>
        <v/>
      </c>
      <c r="AE346" s="46"/>
    </row>
    <row r="347" spans="1:31" ht="36" customHeight="1" x14ac:dyDescent="0.3">
      <c r="A347" s="68"/>
      <c r="B347" s="68"/>
      <c r="C347" s="68"/>
      <c r="D347" s="48"/>
      <c r="E347" s="263"/>
      <c r="F347" s="232" t="str">
        <f t="shared" si="15"/>
        <v/>
      </c>
      <c r="G347" s="43"/>
      <c r="H347" s="209"/>
      <c r="I347" s="43"/>
      <c r="J347" s="86"/>
      <c r="K347" s="122"/>
      <c r="L347" s="217"/>
      <c r="M347" s="233"/>
      <c r="N347" s="234"/>
      <c r="O347" s="263"/>
      <c r="P347" s="215"/>
      <c r="Q347" s="217"/>
      <c r="R347" s="217"/>
      <c r="S347" s="235"/>
      <c r="T347" s="182" t="str">
        <f t="shared" si="14"/>
        <v/>
      </c>
      <c r="U347" s="46"/>
      <c r="V347" s="216"/>
      <c r="W347" s="216"/>
      <c r="X347" s="43"/>
      <c r="Y347" s="48"/>
      <c r="Z347" s="48"/>
      <c r="AA347" s="43"/>
      <c r="AB347" s="350"/>
      <c r="AC347" s="46"/>
      <c r="AD347" s="182" t="str">
        <f t="shared" si="13"/>
        <v/>
      </c>
      <c r="AE347" s="46"/>
    </row>
    <row r="348" spans="1:31" ht="36" customHeight="1" x14ac:dyDescent="0.3">
      <c r="A348" s="68"/>
      <c r="B348" s="68"/>
      <c r="C348" s="68"/>
      <c r="D348" s="48"/>
      <c r="E348" s="263"/>
      <c r="F348" s="232" t="str">
        <f t="shared" si="15"/>
        <v/>
      </c>
      <c r="G348" s="43"/>
      <c r="H348" s="209"/>
      <c r="I348" s="43"/>
      <c r="J348" s="86"/>
      <c r="K348" s="122"/>
      <c r="L348" s="217"/>
      <c r="M348" s="233"/>
      <c r="N348" s="234"/>
      <c r="O348" s="263"/>
      <c r="P348" s="215"/>
      <c r="Q348" s="217"/>
      <c r="R348" s="217"/>
      <c r="S348" s="235"/>
      <c r="T348" s="182" t="str">
        <f t="shared" si="14"/>
        <v/>
      </c>
      <c r="U348" s="46"/>
      <c r="V348" s="216"/>
      <c r="W348" s="216"/>
      <c r="X348" s="43"/>
      <c r="Y348" s="48"/>
      <c r="Z348" s="48"/>
      <c r="AA348" s="43"/>
      <c r="AB348" s="350"/>
      <c r="AC348" s="46"/>
      <c r="AD348" s="182" t="str">
        <f t="shared" si="13"/>
        <v/>
      </c>
      <c r="AE348" s="46"/>
    </row>
    <row r="349" spans="1:31" ht="36" customHeight="1" x14ac:dyDescent="0.3">
      <c r="A349" s="68"/>
      <c r="B349" s="68"/>
      <c r="C349" s="68"/>
      <c r="D349" s="48"/>
      <c r="E349" s="263"/>
      <c r="F349" s="232" t="str">
        <f t="shared" si="15"/>
        <v/>
      </c>
      <c r="G349" s="43"/>
      <c r="H349" s="209"/>
      <c r="I349" s="43"/>
      <c r="J349" s="86"/>
      <c r="K349" s="122"/>
      <c r="L349" s="217"/>
      <c r="M349" s="233"/>
      <c r="N349" s="234"/>
      <c r="O349" s="263"/>
      <c r="P349" s="215"/>
      <c r="Q349" s="217"/>
      <c r="R349" s="217"/>
      <c r="S349" s="235"/>
      <c r="T349" s="182" t="str">
        <f t="shared" si="14"/>
        <v/>
      </c>
      <c r="U349" s="46"/>
      <c r="V349" s="216"/>
      <c r="W349" s="216"/>
      <c r="X349" s="43"/>
      <c r="Y349" s="48"/>
      <c r="Z349" s="48"/>
      <c r="AA349" s="43"/>
      <c r="AB349" s="350"/>
      <c r="AC349" s="46"/>
      <c r="AD349" s="182" t="str">
        <f t="shared" si="13"/>
        <v/>
      </c>
      <c r="AE349" s="46"/>
    </row>
    <row r="350" spans="1:31" ht="36" customHeight="1" x14ac:dyDescent="0.3">
      <c r="A350" s="68"/>
      <c r="B350" s="68"/>
      <c r="C350" s="68"/>
      <c r="D350" s="48"/>
      <c r="E350" s="263"/>
      <c r="F350" s="232" t="str">
        <f t="shared" si="15"/>
        <v/>
      </c>
      <c r="G350" s="43"/>
      <c r="H350" s="209"/>
      <c r="I350" s="43"/>
      <c r="J350" s="86"/>
      <c r="K350" s="122"/>
      <c r="L350" s="217"/>
      <c r="M350" s="233"/>
      <c r="N350" s="234"/>
      <c r="O350" s="263"/>
      <c r="P350" s="215"/>
      <c r="Q350" s="217"/>
      <c r="R350" s="217"/>
      <c r="S350" s="235"/>
      <c r="T350" s="182" t="str">
        <f t="shared" si="14"/>
        <v/>
      </c>
      <c r="U350" s="46"/>
      <c r="V350" s="216"/>
      <c r="W350" s="216"/>
      <c r="X350" s="43"/>
      <c r="Y350" s="48"/>
      <c r="Z350" s="48"/>
      <c r="AA350" s="43"/>
      <c r="AB350" s="350"/>
      <c r="AC350" s="46"/>
      <c r="AD350" s="182" t="str">
        <f t="shared" si="13"/>
        <v/>
      </c>
      <c r="AE350" s="46"/>
    </row>
    <row r="351" spans="1:31" ht="36" customHeight="1" x14ac:dyDescent="0.3">
      <c r="A351" s="68"/>
      <c r="B351" s="68"/>
      <c r="C351" s="68"/>
      <c r="D351" s="48"/>
      <c r="E351" s="263"/>
      <c r="F351" s="232" t="str">
        <f t="shared" si="15"/>
        <v/>
      </c>
      <c r="G351" s="43"/>
      <c r="H351" s="209"/>
      <c r="I351" s="43"/>
      <c r="J351" s="86"/>
      <c r="K351" s="122"/>
      <c r="L351" s="217"/>
      <c r="M351" s="233"/>
      <c r="N351" s="234"/>
      <c r="O351" s="263"/>
      <c r="P351" s="215"/>
      <c r="Q351" s="217"/>
      <c r="R351" s="217"/>
      <c r="S351" s="235"/>
      <c r="T351" s="182" t="str">
        <f t="shared" si="14"/>
        <v/>
      </c>
      <c r="U351" s="46"/>
      <c r="V351" s="216"/>
      <c r="W351" s="216"/>
      <c r="X351" s="43"/>
      <c r="Y351" s="48"/>
      <c r="Z351" s="48"/>
      <c r="AA351" s="43"/>
      <c r="AB351" s="350"/>
      <c r="AC351" s="46"/>
      <c r="AD351" s="182" t="str">
        <f t="shared" si="13"/>
        <v/>
      </c>
      <c r="AE351" s="46"/>
    </row>
    <row r="352" spans="1:31" ht="36" customHeight="1" x14ac:dyDescent="0.3">
      <c r="A352" s="68"/>
      <c r="B352" s="68"/>
      <c r="C352" s="68"/>
      <c r="D352" s="48"/>
      <c r="E352" s="263"/>
      <c r="F352" s="232" t="str">
        <f t="shared" si="15"/>
        <v/>
      </c>
      <c r="G352" s="43"/>
      <c r="H352" s="209"/>
      <c r="I352" s="43"/>
      <c r="J352" s="86"/>
      <c r="K352" s="122"/>
      <c r="L352" s="217"/>
      <c r="M352" s="233"/>
      <c r="N352" s="234"/>
      <c r="O352" s="263"/>
      <c r="P352" s="215"/>
      <c r="Q352" s="217"/>
      <c r="R352" s="217"/>
      <c r="S352" s="235"/>
      <c r="T352" s="182" t="str">
        <f t="shared" si="14"/>
        <v/>
      </c>
      <c r="U352" s="46"/>
      <c r="V352" s="216"/>
      <c r="W352" s="216"/>
      <c r="X352" s="43"/>
      <c r="Y352" s="48"/>
      <c r="Z352" s="48"/>
      <c r="AA352" s="43"/>
      <c r="AB352" s="350"/>
      <c r="AC352" s="46"/>
      <c r="AD352" s="182" t="str">
        <f t="shared" si="13"/>
        <v/>
      </c>
      <c r="AE352" s="46"/>
    </row>
    <row r="353" spans="1:31" ht="36" customHeight="1" x14ac:dyDescent="0.3">
      <c r="A353" s="68"/>
      <c r="B353" s="68"/>
      <c r="C353" s="68"/>
      <c r="D353" s="48"/>
      <c r="E353" s="263"/>
      <c r="F353" s="232" t="str">
        <f t="shared" si="15"/>
        <v/>
      </c>
      <c r="G353" s="43"/>
      <c r="H353" s="209"/>
      <c r="I353" s="43"/>
      <c r="J353" s="86"/>
      <c r="K353" s="122"/>
      <c r="L353" s="217"/>
      <c r="M353" s="233"/>
      <c r="N353" s="234"/>
      <c r="O353" s="263"/>
      <c r="P353" s="215"/>
      <c r="Q353" s="217"/>
      <c r="R353" s="217"/>
      <c r="S353" s="235"/>
      <c r="T353" s="182" t="str">
        <f t="shared" si="14"/>
        <v/>
      </c>
      <c r="U353" s="46"/>
      <c r="V353" s="216"/>
      <c r="W353" s="216"/>
      <c r="X353" s="43"/>
      <c r="Y353" s="48"/>
      <c r="Z353" s="48"/>
      <c r="AA353" s="43"/>
      <c r="AB353" s="350"/>
      <c r="AC353" s="46"/>
      <c r="AD353" s="182" t="str">
        <f t="shared" si="13"/>
        <v/>
      </c>
      <c r="AE353" s="46"/>
    </row>
    <row r="354" spans="1:31" ht="36" customHeight="1" x14ac:dyDescent="0.3">
      <c r="A354" s="68"/>
      <c r="B354" s="68"/>
      <c r="C354" s="68"/>
      <c r="D354" s="48"/>
      <c r="E354" s="263"/>
      <c r="F354" s="232" t="str">
        <f t="shared" si="15"/>
        <v/>
      </c>
      <c r="G354" s="43"/>
      <c r="H354" s="209"/>
      <c r="I354" s="43"/>
      <c r="J354" s="86"/>
      <c r="K354" s="122"/>
      <c r="L354" s="217"/>
      <c r="M354" s="233"/>
      <c r="N354" s="234"/>
      <c r="O354" s="263"/>
      <c r="P354" s="215"/>
      <c r="Q354" s="217"/>
      <c r="R354" s="217"/>
      <c r="S354" s="235"/>
      <c r="T354" s="182" t="str">
        <f t="shared" si="14"/>
        <v/>
      </c>
      <c r="U354" s="46"/>
      <c r="V354" s="216"/>
      <c r="W354" s="216"/>
      <c r="X354" s="43"/>
      <c r="Y354" s="48"/>
      <c r="Z354" s="48"/>
      <c r="AA354" s="43"/>
      <c r="AB354" s="350"/>
      <c r="AC354" s="46"/>
      <c r="AD354" s="182" t="str">
        <f t="shared" si="13"/>
        <v/>
      </c>
      <c r="AE354" s="46"/>
    </row>
    <row r="355" spans="1:31" ht="36" customHeight="1" x14ac:dyDescent="0.3">
      <c r="A355" s="68"/>
      <c r="B355" s="68"/>
      <c r="C355" s="68"/>
      <c r="D355" s="48"/>
      <c r="E355" s="263"/>
      <c r="F355" s="232" t="str">
        <f t="shared" si="15"/>
        <v/>
      </c>
      <c r="G355" s="43"/>
      <c r="H355" s="209"/>
      <c r="I355" s="43"/>
      <c r="J355" s="86"/>
      <c r="K355" s="122"/>
      <c r="L355" s="217"/>
      <c r="M355" s="233"/>
      <c r="N355" s="234"/>
      <c r="O355" s="263"/>
      <c r="P355" s="215"/>
      <c r="Q355" s="217"/>
      <c r="R355" s="217"/>
      <c r="S355" s="235"/>
      <c r="T355" s="182" t="str">
        <f t="shared" si="14"/>
        <v/>
      </c>
      <c r="U355" s="46"/>
      <c r="V355" s="216"/>
      <c r="W355" s="216"/>
      <c r="X355" s="43"/>
      <c r="Y355" s="48"/>
      <c r="Z355" s="48"/>
      <c r="AA355" s="43"/>
      <c r="AB355" s="350"/>
      <c r="AC355" s="46"/>
      <c r="AD355" s="182" t="str">
        <f t="shared" si="13"/>
        <v/>
      </c>
      <c r="AE355" s="46"/>
    </row>
    <row r="356" spans="1:31" ht="36" customHeight="1" x14ac:dyDescent="0.3">
      <c r="A356" s="68"/>
      <c r="B356" s="68"/>
      <c r="C356" s="68"/>
      <c r="D356" s="48"/>
      <c r="E356" s="263"/>
      <c r="F356" s="232" t="str">
        <f t="shared" si="15"/>
        <v/>
      </c>
      <c r="G356" s="43"/>
      <c r="H356" s="209"/>
      <c r="I356" s="43"/>
      <c r="J356" s="86"/>
      <c r="K356" s="122"/>
      <c r="L356" s="217"/>
      <c r="M356" s="233"/>
      <c r="N356" s="234"/>
      <c r="O356" s="263"/>
      <c r="P356" s="215"/>
      <c r="Q356" s="217"/>
      <c r="R356" s="217"/>
      <c r="S356" s="235"/>
      <c r="T356" s="182" t="str">
        <f t="shared" si="14"/>
        <v/>
      </c>
      <c r="U356" s="46"/>
      <c r="V356" s="216"/>
      <c r="W356" s="216"/>
      <c r="X356" s="43"/>
      <c r="Y356" s="48"/>
      <c r="Z356" s="48"/>
      <c r="AA356" s="43"/>
      <c r="AB356" s="350"/>
      <c r="AC356" s="46"/>
      <c r="AD356" s="182" t="str">
        <f t="shared" si="13"/>
        <v/>
      </c>
      <c r="AE356" s="46"/>
    </row>
    <row r="357" spans="1:31" ht="36" customHeight="1" x14ac:dyDescent="0.3">
      <c r="A357" s="68"/>
      <c r="B357" s="68"/>
      <c r="C357" s="68"/>
      <c r="D357" s="48"/>
      <c r="E357" s="263"/>
      <c r="F357" s="232" t="str">
        <f t="shared" si="15"/>
        <v/>
      </c>
      <c r="G357" s="43"/>
      <c r="H357" s="209"/>
      <c r="I357" s="43"/>
      <c r="J357" s="86"/>
      <c r="K357" s="122"/>
      <c r="L357" s="217"/>
      <c r="M357" s="233"/>
      <c r="N357" s="234"/>
      <c r="O357" s="263"/>
      <c r="P357" s="215"/>
      <c r="Q357" s="217"/>
      <c r="R357" s="217"/>
      <c r="S357" s="235"/>
      <c r="T357" s="182" t="str">
        <f t="shared" si="14"/>
        <v/>
      </c>
      <c r="U357" s="46"/>
      <c r="V357" s="216"/>
      <c r="W357" s="216"/>
      <c r="X357" s="43"/>
      <c r="Y357" s="48"/>
      <c r="Z357" s="48"/>
      <c r="AA357" s="43"/>
      <c r="AB357" s="350"/>
      <c r="AC357" s="46"/>
      <c r="AD357" s="182" t="str">
        <f t="shared" si="13"/>
        <v/>
      </c>
      <c r="AE357" s="46"/>
    </row>
    <row r="358" spans="1:31" ht="36" customHeight="1" x14ac:dyDescent="0.3">
      <c r="A358" s="68"/>
      <c r="B358" s="68"/>
      <c r="C358" s="68"/>
      <c r="D358" s="48"/>
      <c r="E358" s="263"/>
      <c r="F358" s="232" t="str">
        <f t="shared" si="15"/>
        <v/>
      </c>
      <c r="G358" s="43"/>
      <c r="H358" s="209"/>
      <c r="I358" s="43"/>
      <c r="J358" s="86"/>
      <c r="K358" s="122"/>
      <c r="L358" s="217"/>
      <c r="M358" s="233"/>
      <c r="N358" s="234"/>
      <c r="O358" s="263"/>
      <c r="P358" s="215"/>
      <c r="Q358" s="217"/>
      <c r="R358" s="217"/>
      <c r="S358" s="235"/>
      <c r="T358" s="182" t="str">
        <f t="shared" si="14"/>
        <v/>
      </c>
      <c r="U358" s="46"/>
      <c r="V358" s="216"/>
      <c r="W358" s="216"/>
      <c r="X358" s="43"/>
      <c r="Y358" s="48"/>
      <c r="Z358" s="48"/>
      <c r="AA358" s="43"/>
      <c r="AB358" s="350"/>
      <c r="AC358" s="46"/>
      <c r="AD358" s="182" t="str">
        <f t="shared" si="13"/>
        <v/>
      </c>
      <c r="AE358" s="46"/>
    </row>
    <row r="359" spans="1:31" ht="36" customHeight="1" x14ac:dyDescent="0.3">
      <c r="A359" s="68"/>
      <c r="B359" s="68"/>
      <c r="C359" s="68"/>
      <c r="D359" s="48"/>
      <c r="E359" s="263"/>
      <c r="F359" s="232" t="str">
        <f t="shared" si="15"/>
        <v/>
      </c>
      <c r="G359" s="43"/>
      <c r="H359" s="209"/>
      <c r="I359" s="43"/>
      <c r="J359" s="86"/>
      <c r="K359" s="122"/>
      <c r="L359" s="217"/>
      <c r="M359" s="233"/>
      <c r="N359" s="234"/>
      <c r="O359" s="263"/>
      <c r="P359" s="215"/>
      <c r="Q359" s="217"/>
      <c r="R359" s="217"/>
      <c r="S359" s="235"/>
      <c r="T359" s="182" t="str">
        <f t="shared" si="14"/>
        <v/>
      </c>
      <c r="U359" s="46"/>
      <c r="V359" s="216"/>
      <c r="W359" s="216"/>
      <c r="X359" s="43"/>
      <c r="Y359" s="48"/>
      <c r="Z359" s="48"/>
      <c r="AA359" s="43"/>
      <c r="AB359" s="350"/>
      <c r="AC359" s="46"/>
      <c r="AD359" s="182" t="str">
        <f t="shared" si="13"/>
        <v/>
      </c>
      <c r="AE359" s="46"/>
    </row>
    <row r="360" spans="1:31" ht="36" customHeight="1" x14ac:dyDescent="0.3">
      <c r="A360" s="68"/>
      <c r="B360" s="68"/>
      <c r="C360" s="68"/>
      <c r="D360" s="48"/>
      <c r="E360" s="263"/>
      <c r="F360" s="232" t="str">
        <f t="shared" si="15"/>
        <v/>
      </c>
      <c r="G360" s="43"/>
      <c r="H360" s="209"/>
      <c r="I360" s="43"/>
      <c r="J360" s="86"/>
      <c r="K360" s="122"/>
      <c r="L360" s="217"/>
      <c r="M360" s="233"/>
      <c r="N360" s="234"/>
      <c r="O360" s="263"/>
      <c r="P360" s="215"/>
      <c r="Q360" s="217"/>
      <c r="R360" s="217"/>
      <c r="S360" s="235"/>
      <c r="T360" s="182" t="str">
        <f t="shared" si="14"/>
        <v/>
      </c>
      <c r="U360" s="46"/>
      <c r="V360" s="216"/>
      <c r="W360" s="216"/>
      <c r="X360" s="43"/>
      <c r="Y360" s="48"/>
      <c r="Z360" s="48"/>
      <c r="AA360" s="43"/>
      <c r="AB360" s="350"/>
      <c r="AC360" s="46"/>
      <c r="AD360" s="182" t="str">
        <f t="shared" si="13"/>
        <v/>
      </c>
      <c r="AE360" s="46"/>
    </row>
    <row r="361" spans="1:31" ht="36" customHeight="1" x14ac:dyDescent="0.3">
      <c r="A361" s="68"/>
      <c r="B361" s="68"/>
      <c r="C361" s="68"/>
      <c r="D361" s="48"/>
      <c r="E361" s="263"/>
      <c r="F361" s="232" t="str">
        <f t="shared" si="15"/>
        <v/>
      </c>
      <c r="G361" s="43"/>
      <c r="H361" s="209"/>
      <c r="I361" s="43"/>
      <c r="J361" s="86"/>
      <c r="K361" s="122"/>
      <c r="L361" s="217"/>
      <c r="M361" s="233"/>
      <c r="N361" s="234"/>
      <c r="O361" s="263"/>
      <c r="P361" s="215"/>
      <c r="Q361" s="217"/>
      <c r="R361" s="217"/>
      <c r="S361" s="235"/>
      <c r="T361" s="182" t="str">
        <f t="shared" si="14"/>
        <v/>
      </c>
      <c r="U361" s="46"/>
      <c r="V361" s="216"/>
      <c r="W361" s="216"/>
      <c r="X361" s="43"/>
      <c r="Y361" s="48"/>
      <c r="Z361" s="48"/>
      <c r="AA361" s="43"/>
      <c r="AB361" s="350"/>
      <c r="AC361" s="46"/>
      <c r="AD361" s="182" t="str">
        <f t="shared" si="13"/>
        <v/>
      </c>
      <c r="AE361" s="46"/>
    </row>
    <row r="362" spans="1:31" ht="36" customHeight="1" x14ac:dyDescent="0.3">
      <c r="A362" s="68"/>
      <c r="B362" s="68"/>
      <c r="C362" s="68"/>
      <c r="D362" s="48"/>
      <c r="E362" s="263"/>
      <c r="F362" s="232" t="str">
        <f t="shared" si="15"/>
        <v/>
      </c>
      <c r="G362" s="43"/>
      <c r="H362" s="209"/>
      <c r="I362" s="43"/>
      <c r="J362" s="86"/>
      <c r="K362" s="122"/>
      <c r="L362" s="217"/>
      <c r="M362" s="233"/>
      <c r="N362" s="234"/>
      <c r="O362" s="263"/>
      <c r="P362" s="215"/>
      <c r="Q362" s="217"/>
      <c r="R362" s="217"/>
      <c r="S362" s="235"/>
      <c r="T362" s="182" t="str">
        <f t="shared" si="14"/>
        <v/>
      </c>
      <c r="U362" s="46"/>
      <c r="V362" s="216"/>
      <c r="W362" s="216"/>
      <c r="X362" s="43"/>
      <c r="Y362" s="48"/>
      <c r="Z362" s="48"/>
      <c r="AA362" s="43"/>
      <c r="AB362" s="350"/>
      <c r="AC362" s="46"/>
      <c r="AD362" s="182" t="str">
        <f t="shared" si="13"/>
        <v/>
      </c>
      <c r="AE362" s="46"/>
    </row>
    <row r="363" spans="1:31" ht="36" customHeight="1" x14ac:dyDescent="0.3">
      <c r="A363" s="68"/>
      <c r="B363" s="68"/>
      <c r="C363" s="68"/>
      <c r="D363" s="48"/>
      <c r="E363" s="263"/>
      <c r="F363" s="232" t="str">
        <f t="shared" si="15"/>
        <v/>
      </c>
      <c r="G363" s="43"/>
      <c r="H363" s="209"/>
      <c r="I363" s="43"/>
      <c r="J363" s="86"/>
      <c r="K363" s="122"/>
      <c r="L363" s="217"/>
      <c r="M363" s="233"/>
      <c r="N363" s="234"/>
      <c r="O363" s="263"/>
      <c r="P363" s="215"/>
      <c r="Q363" s="217"/>
      <c r="R363" s="217"/>
      <c r="S363" s="235"/>
      <c r="T363" s="182" t="str">
        <f t="shared" si="14"/>
        <v/>
      </c>
      <c r="U363" s="46"/>
      <c r="V363" s="216"/>
      <c r="W363" s="216"/>
      <c r="X363" s="43"/>
      <c r="Y363" s="48"/>
      <c r="Z363" s="48"/>
      <c r="AA363" s="43"/>
      <c r="AB363" s="350"/>
      <c r="AC363" s="46"/>
      <c r="AD363" s="182" t="str">
        <f t="shared" si="13"/>
        <v/>
      </c>
      <c r="AE363" s="46"/>
    </row>
    <row r="364" spans="1:31" ht="36" customHeight="1" x14ac:dyDescent="0.3">
      <c r="A364" s="68"/>
      <c r="B364" s="68"/>
      <c r="C364" s="68"/>
      <c r="D364" s="48"/>
      <c r="E364" s="263"/>
      <c r="F364" s="232" t="str">
        <f t="shared" si="15"/>
        <v/>
      </c>
      <c r="G364" s="43"/>
      <c r="H364" s="209"/>
      <c r="I364" s="43"/>
      <c r="J364" s="86"/>
      <c r="K364" s="122"/>
      <c r="L364" s="217"/>
      <c r="M364" s="233"/>
      <c r="N364" s="234"/>
      <c r="O364" s="263"/>
      <c r="P364" s="215"/>
      <c r="Q364" s="217"/>
      <c r="R364" s="217"/>
      <c r="S364" s="235"/>
      <c r="T364" s="182" t="str">
        <f t="shared" si="14"/>
        <v/>
      </c>
      <c r="U364" s="46"/>
      <c r="V364" s="216"/>
      <c r="W364" s="216"/>
      <c r="X364" s="43"/>
      <c r="Y364" s="48"/>
      <c r="Z364" s="48"/>
      <c r="AA364" s="43"/>
      <c r="AB364" s="350"/>
      <c r="AC364" s="46"/>
      <c r="AD364" s="182" t="str">
        <f t="shared" si="13"/>
        <v/>
      </c>
      <c r="AE364" s="46"/>
    </row>
    <row r="365" spans="1:31" ht="36" customHeight="1" x14ac:dyDescent="0.3">
      <c r="A365" s="68"/>
      <c r="B365" s="68"/>
      <c r="C365" s="68"/>
      <c r="D365" s="48"/>
      <c r="E365" s="263"/>
      <c r="F365" s="232" t="str">
        <f t="shared" si="15"/>
        <v/>
      </c>
      <c r="G365" s="43"/>
      <c r="H365" s="209"/>
      <c r="I365" s="43"/>
      <c r="J365" s="86"/>
      <c r="K365" s="122"/>
      <c r="L365" s="217"/>
      <c r="M365" s="233"/>
      <c r="N365" s="234"/>
      <c r="O365" s="263"/>
      <c r="P365" s="215"/>
      <c r="Q365" s="217"/>
      <c r="R365" s="217"/>
      <c r="S365" s="235"/>
      <c r="T365" s="182" t="str">
        <f t="shared" si="14"/>
        <v/>
      </c>
      <c r="U365" s="46"/>
      <c r="V365" s="216"/>
      <c r="W365" s="216"/>
      <c r="X365" s="43"/>
      <c r="Y365" s="48"/>
      <c r="Z365" s="48"/>
      <c r="AA365" s="43"/>
      <c r="AB365" s="350"/>
      <c r="AC365" s="46"/>
      <c r="AD365" s="182" t="str">
        <f t="shared" si="13"/>
        <v/>
      </c>
      <c r="AE365" s="46"/>
    </row>
    <row r="366" spans="1:31" ht="36" customHeight="1" x14ac:dyDescent="0.3">
      <c r="A366" s="68"/>
      <c r="B366" s="68"/>
      <c r="C366" s="68"/>
      <c r="D366" s="48"/>
      <c r="E366" s="263"/>
      <c r="F366" s="232" t="str">
        <f t="shared" si="15"/>
        <v/>
      </c>
      <c r="G366" s="43"/>
      <c r="H366" s="209"/>
      <c r="I366" s="43"/>
      <c r="J366" s="86"/>
      <c r="K366" s="122"/>
      <c r="L366" s="217"/>
      <c r="M366" s="233"/>
      <c r="N366" s="234"/>
      <c r="O366" s="263"/>
      <c r="P366" s="215"/>
      <c r="Q366" s="217"/>
      <c r="R366" s="217"/>
      <c r="S366" s="235"/>
      <c r="T366" s="182" t="str">
        <f t="shared" si="14"/>
        <v/>
      </c>
      <c r="U366" s="46"/>
      <c r="V366" s="216"/>
      <c r="W366" s="216"/>
      <c r="X366" s="43"/>
      <c r="Y366" s="48"/>
      <c r="Z366" s="48"/>
      <c r="AA366" s="43"/>
      <c r="AB366" s="350"/>
      <c r="AC366" s="46"/>
      <c r="AD366" s="182" t="str">
        <f t="shared" si="13"/>
        <v/>
      </c>
      <c r="AE366" s="46"/>
    </row>
    <row r="367" spans="1:31" ht="36" customHeight="1" x14ac:dyDescent="0.3">
      <c r="A367" s="68"/>
      <c r="B367" s="68"/>
      <c r="C367" s="68"/>
      <c r="D367" s="48"/>
      <c r="E367" s="263"/>
      <c r="F367" s="232" t="str">
        <f t="shared" si="15"/>
        <v/>
      </c>
      <c r="G367" s="43"/>
      <c r="H367" s="209"/>
      <c r="I367" s="43"/>
      <c r="J367" s="86"/>
      <c r="K367" s="122"/>
      <c r="L367" s="217"/>
      <c r="M367" s="233"/>
      <c r="N367" s="234"/>
      <c r="O367" s="263"/>
      <c r="P367" s="215"/>
      <c r="Q367" s="217"/>
      <c r="R367" s="217"/>
      <c r="S367" s="235"/>
      <c r="T367" s="182" t="str">
        <f t="shared" si="14"/>
        <v/>
      </c>
      <c r="U367" s="46"/>
      <c r="V367" s="216"/>
      <c r="W367" s="216"/>
      <c r="X367" s="43"/>
      <c r="Y367" s="48"/>
      <c r="Z367" s="48"/>
      <c r="AA367" s="43"/>
      <c r="AB367" s="350"/>
      <c r="AC367" s="46"/>
      <c r="AD367" s="182" t="str">
        <f t="shared" si="13"/>
        <v/>
      </c>
      <c r="AE367" s="46"/>
    </row>
    <row r="368" spans="1:31" ht="36" customHeight="1" x14ac:dyDescent="0.3">
      <c r="A368" s="68"/>
      <c r="B368" s="68"/>
      <c r="C368" s="68"/>
      <c r="D368" s="48"/>
      <c r="E368" s="263"/>
      <c r="F368" s="232" t="str">
        <f t="shared" si="15"/>
        <v/>
      </c>
      <c r="G368" s="43"/>
      <c r="H368" s="209"/>
      <c r="I368" s="43"/>
      <c r="J368" s="86"/>
      <c r="K368" s="122"/>
      <c r="L368" s="217"/>
      <c r="M368" s="233"/>
      <c r="N368" s="234"/>
      <c r="O368" s="263"/>
      <c r="P368" s="215"/>
      <c r="Q368" s="217"/>
      <c r="R368" s="217"/>
      <c r="S368" s="235"/>
      <c r="T368" s="182" t="str">
        <f t="shared" si="14"/>
        <v/>
      </c>
      <c r="U368" s="46"/>
      <c r="V368" s="216"/>
      <c r="W368" s="216"/>
      <c r="X368" s="43"/>
      <c r="Y368" s="48"/>
      <c r="Z368" s="48"/>
      <c r="AA368" s="43"/>
      <c r="AB368" s="350"/>
      <c r="AC368" s="46"/>
      <c r="AD368" s="182" t="str">
        <f t="shared" si="13"/>
        <v/>
      </c>
      <c r="AE368" s="46"/>
    </row>
    <row r="369" spans="1:31" ht="36" customHeight="1" x14ac:dyDescent="0.3">
      <c r="A369" s="68"/>
      <c r="B369" s="68"/>
      <c r="C369" s="68"/>
      <c r="D369" s="48"/>
      <c r="E369" s="263"/>
      <c r="F369" s="232" t="str">
        <f t="shared" si="15"/>
        <v/>
      </c>
      <c r="G369" s="43"/>
      <c r="H369" s="209"/>
      <c r="I369" s="43"/>
      <c r="J369" s="86"/>
      <c r="K369" s="122"/>
      <c r="L369" s="217"/>
      <c r="M369" s="233"/>
      <c r="N369" s="234"/>
      <c r="O369" s="263"/>
      <c r="P369" s="215"/>
      <c r="Q369" s="217"/>
      <c r="R369" s="217"/>
      <c r="S369" s="235"/>
      <c r="T369" s="182" t="str">
        <f t="shared" si="14"/>
        <v/>
      </c>
      <c r="U369" s="46"/>
      <c r="V369" s="216"/>
      <c r="W369" s="216"/>
      <c r="X369" s="43"/>
      <c r="Y369" s="48"/>
      <c r="Z369" s="48"/>
      <c r="AA369" s="43"/>
      <c r="AB369" s="350"/>
      <c r="AC369" s="46"/>
      <c r="AD369" s="182" t="str">
        <f t="shared" si="13"/>
        <v/>
      </c>
      <c r="AE369" s="46"/>
    </row>
    <row r="370" spans="1:31" ht="36" customHeight="1" x14ac:dyDescent="0.3">
      <c r="A370" s="68"/>
      <c r="B370" s="68"/>
      <c r="C370" s="68"/>
      <c r="D370" s="48"/>
      <c r="E370" s="263"/>
      <c r="F370" s="232" t="str">
        <f t="shared" si="15"/>
        <v/>
      </c>
      <c r="G370" s="43"/>
      <c r="H370" s="209"/>
      <c r="I370" s="43"/>
      <c r="J370" s="86"/>
      <c r="K370" s="122"/>
      <c r="L370" s="217"/>
      <c r="M370" s="233"/>
      <c r="N370" s="234"/>
      <c r="O370" s="263"/>
      <c r="P370" s="215"/>
      <c r="Q370" s="217"/>
      <c r="R370" s="217"/>
      <c r="S370" s="235"/>
      <c r="T370" s="182" t="str">
        <f t="shared" si="14"/>
        <v/>
      </c>
      <c r="U370" s="46"/>
      <c r="V370" s="216"/>
      <c r="W370" s="216"/>
      <c r="X370" s="43"/>
      <c r="Y370" s="48"/>
      <c r="Z370" s="48"/>
      <c r="AA370" s="43"/>
      <c r="AB370" s="350"/>
      <c r="AC370" s="46"/>
      <c r="AD370" s="182" t="str">
        <f t="shared" si="13"/>
        <v/>
      </c>
      <c r="AE370" s="46"/>
    </row>
    <row r="371" spans="1:31" ht="36" customHeight="1" x14ac:dyDescent="0.3">
      <c r="A371" s="68"/>
      <c r="B371" s="68"/>
      <c r="C371" s="68"/>
      <c r="D371" s="48"/>
      <c r="E371" s="263"/>
      <c r="F371" s="232" t="str">
        <f t="shared" si="15"/>
        <v/>
      </c>
      <c r="G371" s="43"/>
      <c r="H371" s="209"/>
      <c r="I371" s="43"/>
      <c r="J371" s="86"/>
      <c r="K371" s="122"/>
      <c r="L371" s="217"/>
      <c r="M371" s="233"/>
      <c r="N371" s="234"/>
      <c r="O371" s="263"/>
      <c r="P371" s="215"/>
      <c r="Q371" s="217"/>
      <c r="R371" s="217"/>
      <c r="S371" s="235"/>
      <c r="T371" s="182" t="str">
        <f t="shared" si="14"/>
        <v/>
      </c>
      <c r="U371" s="46"/>
      <c r="V371" s="216"/>
      <c r="W371" s="216"/>
      <c r="X371" s="43"/>
      <c r="Y371" s="48"/>
      <c r="Z371" s="48"/>
      <c r="AA371" s="43"/>
      <c r="AB371" s="350"/>
      <c r="AC371" s="46"/>
      <c r="AD371" s="182" t="str">
        <f t="shared" si="13"/>
        <v/>
      </c>
      <c r="AE371" s="46"/>
    </row>
    <row r="372" spans="1:31" ht="36" customHeight="1" x14ac:dyDescent="0.3">
      <c r="A372" s="68"/>
      <c r="B372" s="68"/>
      <c r="C372" s="68"/>
      <c r="D372" s="48"/>
      <c r="E372" s="263"/>
      <c r="F372" s="232" t="str">
        <f t="shared" si="15"/>
        <v/>
      </c>
      <c r="G372" s="43"/>
      <c r="H372" s="209"/>
      <c r="I372" s="43"/>
      <c r="J372" s="86"/>
      <c r="K372" s="122"/>
      <c r="L372" s="217"/>
      <c r="M372" s="233"/>
      <c r="N372" s="234"/>
      <c r="O372" s="263"/>
      <c r="P372" s="215"/>
      <c r="Q372" s="217"/>
      <c r="R372" s="217"/>
      <c r="S372" s="235"/>
      <c r="T372" s="182" t="str">
        <f t="shared" si="14"/>
        <v/>
      </c>
      <c r="U372" s="46"/>
      <c r="V372" s="216"/>
      <c r="W372" s="216"/>
      <c r="X372" s="43"/>
      <c r="Y372" s="48"/>
      <c r="Z372" s="48"/>
      <c r="AA372" s="43"/>
      <c r="AB372" s="350"/>
      <c r="AC372" s="46"/>
      <c r="AD372" s="182" t="str">
        <f t="shared" si="13"/>
        <v/>
      </c>
      <c r="AE372" s="46"/>
    </row>
    <row r="373" spans="1:31" ht="36" customHeight="1" x14ac:dyDescent="0.3">
      <c r="A373" s="68"/>
      <c r="B373" s="68"/>
      <c r="C373" s="68"/>
      <c r="D373" s="48"/>
      <c r="E373" s="263"/>
      <c r="F373" s="232" t="str">
        <f t="shared" si="15"/>
        <v/>
      </c>
      <c r="G373" s="43"/>
      <c r="H373" s="209"/>
      <c r="I373" s="43"/>
      <c r="J373" s="86"/>
      <c r="K373" s="122"/>
      <c r="L373" s="217"/>
      <c r="M373" s="233"/>
      <c r="N373" s="234"/>
      <c r="O373" s="263"/>
      <c r="P373" s="215"/>
      <c r="Q373" s="217"/>
      <c r="R373" s="217"/>
      <c r="S373" s="235"/>
      <c r="T373" s="182" t="str">
        <f t="shared" si="14"/>
        <v/>
      </c>
      <c r="U373" s="46"/>
      <c r="V373" s="216"/>
      <c r="W373" s="216"/>
      <c r="X373" s="43"/>
      <c r="Y373" s="48"/>
      <c r="Z373" s="48"/>
      <c r="AA373" s="43"/>
      <c r="AB373" s="350"/>
      <c r="AC373" s="46"/>
      <c r="AD373" s="182" t="str">
        <f t="shared" si="13"/>
        <v/>
      </c>
      <c r="AE373" s="46"/>
    </row>
    <row r="374" spans="1:31" ht="36" customHeight="1" x14ac:dyDescent="0.3">
      <c r="A374" s="68"/>
      <c r="B374" s="68"/>
      <c r="C374" s="68"/>
      <c r="D374" s="48"/>
      <c r="E374" s="263"/>
      <c r="F374" s="232" t="str">
        <f t="shared" si="15"/>
        <v/>
      </c>
      <c r="G374" s="43"/>
      <c r="H374" s="209"/>
      <c r="I374" s="43"/>
      <c r="J374" s="86"/>
      <c r="K374" s="122"/>
      <c r="L374" s="217"/>
      <c r="M374" s="233"/>
      <c r="N374" s="234"/>
      <c r="O374" s="263"/>
      <c r="P374" s="215"/>
      <c r="Q374" s="217"/>
      <c r="R374" s="217"/>
      <c r="S374" s="235"/>
      <c r="T374" s="182" t="str">
        <f t="shared" si="14"/>
        <v/>
      </c>
      <c r="U374" s="46"/>
      <c r="V374" s="216"/>
      <c r="W374" s="216"/>
      <c r="X374" s="43"/>
      <c r="Y374" s="48"/>
      <c r="Z374" s="48"/>
      <c r="AA374" s="43"/>
      <c r="AB374" s="350"/>
      <c r="AC374" s="46"/>
      <c r="AD374" s="182" t="str">
        <f t="shared" si="13"/>
        <v/>
      </c>
      <c r="AE374" s="46"/>
    </row>
    <row r="375" spans="1:31" ht="36" customHeight="1" x14ac:dyDescent="0.3">
      <c r="A375" s="68"/>
      <c r="B375" s="68"/>
      <c r="C375" s="68"/>
      <c r="D375" s="48"/>
      <c r="E375" s="263"/>
      <c r="F375" s="232" t="str">
        <f t="shared" si="15"/>
        <v/>
      </c>
      <c r="G375" s="43"/>
      <c r="H375" s="209"/>
      <c r="I375" s="43"/>
      <c r="J375" s="86"/>
      <c r="K375" s="122"/>
      <c r="L375" s="217"/>
      <c r="M375" s="233"/>
      <c r="N375" s="234"/>
      <c r="O375" s="263"/>
      <c r="P375" s="215"/>
      <c r="Q375" s="217"/>
      <c r="R375" s="217"/>
      <c r="S375" s="235"/>
      <c r="T375" s="182" t="str">
        <f t="shared" si="14"/>
        <v/>
      </c>
      <c r="U375" s="46"/>
      <c r="V375" s="216"/>
      <c r="W375" s="216"/>
      <c r="X375" s="43"/>
      <c r="Y375" s="48"/>
      <c r="Z375" s="48"/>
      <c r="AA375" s="43"/>
      <c r="AB375" s="350"/>
      <c r="AC375" s="46"/>
      <c r="AD375" s="182" t="str">
        <f t="shared" si="13"/>
        <v/>
      </c>
      <c r="AE375" s="46"/>
    </row>
    <row r="376" spans="1:31" ht="36" customHeight="1" x14ac:dyDescent="0.3">
      <c r="A376" s="68"/>
      <c r="B376" s="68"/>
      <c r="C376" s="68"/>
      <c r="D376" s="48"/>
      <c r="E376" s="263"/>
      <c r="F376" s="232" t="str">
        <f t="shared" si="15"/>
        <v/>
      </c>
      <c r="G376" s="43"/>
      <c r="H376" s="209"/>
      <c r="I376" s="43"/>
      <c r="J376" s="86"/>
      <c r="K376" s="122"/>
      <c r="L376" s="217"/>
      <c r="M376" s="233"/>
      <c r="N376" s="234"/>
      <c r="O376" s="263"/>
      <c r="P376" s="215"/>
      <c r="Q376" s="217"/>
      <c r="R376" s="217"/>
      <c r="S376" s="235"/>
      <c r="T376" s="182" t="str">
        <f t="shared" si="14"/>
        <v/>
      </c>
      <c r="U376" s="46"/>
      <c r="V376" s="216"/>
      <c r="W376" s="216"/>
      <c r="X376" s="43"/>
      <c r="Y376" s="48"/>
      <c r="Z376" s="48"/>
      <c r="AA376" s="43"/>
      <c r="AB376" s="350"/>
      <c r="AC376" s="46"/>
      <c r="AD376" s="182" t="str">
        <f t="shared" si="13"/>
        <v/>
      </c>
      <c r="AE376" s="46"/>
    </row>
    <row r="377" spans="1:31" ht="36" customHeight="1" x14ac:dyDescent="0.3">
      <c r="A377" s="68"/>
      <c r="B377" s="68"/>
      <c r="C377" s="68"/>
      <c r="D377" s="48"/>
      <c r="E377" s="263"/>
      <c r="F377" s="232" t="str">
        <f t="shared" si="15"/>
        <v/>
      </c>
      <c r="G377" s="43"/>
      <c r="H377" s="209"/>
      <c r="I377" s="43"/>
      <c r="J377" s="86"/>
      <c r="K377" s="122"/>
      <c r="L377" s="217"/>
      <c r="M377" s="233"/>
      <c r="N377" s="234"/>
      <c r="O377" s="263"/>
      <c r="P377" s="215"/>
      <c r="Q377" s="217"/>
      <c r="R377" s="217"/>
      <c r="S377" s="235"/>
      <c r="T377" s="182" t="str">
        <f t="shared" si="14"/>
        <v/>
      </c>
      <c r="U377" s="46"/>
      <c r="V377" s="216"/>
      <c r="W377" s="216"/>
      <c r="X377" s="43"/>
      <c r="Y377" s="48"/>
      <c r="Z377" s="48"/>
      <c r="AA377" s="43"/>
      <c r="AB377" s="350"/>
      <c r="AC377" s="46"/>
      <c r="AD377" s="182" t="str">
        <f t="shared" si="13"/>
        <v/>
      </c>
      <c r="AE377" s="46"/>
    </row>
    <row r="378" spans="1:31" ht="36" customHeight="1" x14ac:dyDescent="0.3">
      <c r="A378" s="68"/>
      <c r="B378" s="68"/>
      <c r="C378" s="68"/>
      <c r="D378" s="48"/>
      <c r="E378" s="263"/>
      <c r="F378" s="232" t="str">
        <f t="shared" si="15"/>
        <v/>
      </c>
      <c r="G378" s="43"/>
      <c r="H378" s="209"/>
      <c r="I378" s="43"/>
      <c r="J378" s="86"/>
      <c r="K378" s="122"/>
      <c r="L378" s="217"/>
      <c r="M378" s="233"/>
      <c r="N378" s="234"/>
      <c r="O378" s="263"/>
      <c r="P378" s="215"/>
      <c r="Q378" s="217"/>
      <c r="R378" s="217"/>
      <c r="S378" s="235"/>
      <c r="T378" s="182" t="str">
        <f t="shared" si="14"/>
        <v/>
      </c>
      <c r="U378" s="46"/>
      <c r="V378" s="216"/>
      <c r="W378" s="216"/>
      <c r="X378" s="43"/>
      <c r="Y378" s="48"/>
      <c r="Z378" s="48"/>
      <c r="AA378" s="43"/>
      <c r="AB378" s="350"/>
      <c r="AC378" s="46"/>
      <c r="AD378" s="182" t="str">
        <f t="shared" si="13"/>
        <v/>
      </c>
      <c r="AE378" s="46"/>
    </row>
    <row r="379" spans="1:31" ht="36" customHeight="1" x14ac:dyDescent="0.3">
      <c r="A379" s="68"/>
      <c r="B379" s="68"/>
      <c r="C379" s="68"/>
      <c r="D379" s="48"/>
      <c r="E379" s="263"/>
      <c r="F379" s="232" t="str">
        <f t="shared" si="15"/>
        <v/>
      </c>
      <c r="G379" s="43"/>
      <c r="H379" s="209"/>
      <c r="I379" s="43"/>
      <c r="J379" s="86"/>
      <c r="K379" s="122"/>
      <c r="L379" s="217"/>
      <c r="M379" s="233"/>
      <c r="N379" s="234"/>
      <c r="O379" s="263"/>
      <c r="P379" s="215"/>
      <c r="Q379" s="217"/>
      <c r="R379" s="217"/>
      <c r="S379" s="235"/>
      <c r="T379" s="182" t="str">
        <f t="shared" si="14"/>
        <v/>
      </c>
      <c r="U379" s="46"/>
      <c r="V379" s="216"/>
      <c r="W379" s="216"/>
      <c r="X379" s="43"/>
      <c r="Y379" s="48"/>
      <c r="Z379" s="48"/>
      <c r="AA379" s="43"/>
      <c r="AB379" s="350"/>
      <c r="AC379" s="46"/>
      <c r="AD379" s="182" t="str">
        <f t="shared" si="13"/>
        <v/>
      </c>
      <c r="AE379" s="46"/>
    </row>
    <row r="380" spans="1:31" ht="36" customHeight="1" x14ac:dyDescent="0.3">
      <c r="A380" s="68"/>
      <c r="B380" s="68"/>
      <c r="C380" s="68"/>
      <c r="D380" s="48"/>
      <c r="E380" s="263"/>
      <c r="F380" s="232" t="str">
        <f t="shared" si="15"/>
        <v/>
      </c>
      <c r="G380" s="43"/>
      <c r="H380" s="209"/>
      <c r="I380" s="43"/>
      <c r="J380" s="86"/>
      <c r="K380" s="122"/>
      <c r="L380" s="217"/>
      <c r="M380" s="233"/>
      <c r="N380" s="234"/>
      <c r="O380" s="263"/>
      <c r="P380" s="215"/>
      <c r="Q380" s="217"/>
      <c r="R380" s="217"/>
      <c r="S380" s="235"/>
      <c r="T380" s="182" t="str">
        <f t="shared" si="14"/>
        <v/>
      </c>
      <c r="U380" s="46"/>
      <c r="V380" s="216"/>
      <c r="W380" s="216"/>
      <c r="X380" s="43"/>
      <c r="Y380" s="48"/>
      <c r="Z380" s="48"/>
      <c r="AA380" s="43"/>
      <c r="AB380" s="350"/>
      <c r="AC380" s="46"/>
      <c r="AD380" s="182" t="str">
        <f t="shared" si="13"/>
        <v/>
      </c>
      <c r="AE380" s="46"/>
    </row>
    <row r="381" spans="1:31" ht="36" customHeight="1" x14ac:dyDescent="0.3">
      <c r="A381" s="68"/>
      <c r="B381" s="68"/>
      <c r="C381" s="68"/>
      <c r="D381" s="48"/>
      <c r="E381" s="263"/>
      <c r="F381" s="232" t="str">
        <f t="shared" si="15"/>
        <v/>
      </c>
      <c r="G381" s="43"/>
      <c r="H381" s="209"/>
      <c r="I381" s="43"/>
      <c r="J381" s="86"/>
      <c r="K381" s="122"/>
      <c r="L381" s="217"/>
      <c r="M381" s="233"/>
      <c r="N381" s="234"/>
      <c r="O381" s="263"/>
      <c r="P381" s="215"/>
      <c r="Q381" s="217"/>
      <c r="R381" s="217"/>
      <c r="S381" s="235"/>
      <c r="T381" s="182" t="str">
        <f t="shared" si="14"/>
        <v/>
      </c>
      <c r="U381" s="46"/>
      <c r="V381" s="216"/>
      <c r="W381" s="216"/>
      <c r="X381" s="43"/>
      <c r="Y381" s="48"/>
      <c r="Z381" s="48"/>
      <c r="AA381" s="43"/>
      <c r="AB381" s="350"/>
      <c r="AC381" s="46"/>
      <c r="AD381" s="182" t="str">
        <f t="shared" si="13"/>
        <v/>
      </c>
      <c r="AE381" s="46"/>
    </row>
    <row r="382" spans="1:31" ht="36" customHeight="1" x14ac:dyDescent="0.3">
      <c r="A382" s="68"/>
      <c r="B382" s="68"/>
      <c r="C382" s="68"/>
      <c r="D382" s="48"/>
      <c r="E382" s="263"/>
      <c r="F382" s="232" t="str">
        <f t="shared" si="15"/>
        <v/>
      </c>
      <c r="G382" s="43"/>
      <c r="H382" s="209"/>
      <c r="I382" s="43"/>
      <c r="J382" s="86"/>
      <c r="K382" s="122"/>
      <c r="L382" s="217"/>
      <c r="M382" s="233"/>
      <c r="N382" s="234"/>
      <c r="O382" s="263"/>
      <c r="P382" s="215"/>
      <c r="Q382" s="217"/>
      <c r="R382" s="217"/>
      <c r="S382" s="235"/>
      <c r="T382" s="182" t="str">
        <f t="shared" si="14"/>
        <v/>
      </c>
      <c r="U382" s="46"/>
      <c r="V382" s="216"/>
      <c r="W382" s="216"/>
      <c r="X382" s="43"/>
      <c r="Y382" s="48"/>
      <c r="Z382" s="48"/>
      <c r="AA382" s="43"/>
      <c r="AB382" s="350"/>
      <c r="AC382" s="46"/>
      <c r="AD382" s="182" t="str">
        <f t="shared" si="13"/>
        <v/>
      </c>
      <c r="AE382" s="46"/>
    </row>
    <row r="383" spans="1:31" ht="36" customHeight="1" x14ac:dyDescent="0.3">
      <c r="A383" s="68"/>
      <c r="B383" s="68"/>
      <c r="C383" s="68"/>
      <c r="D383" s="48"/>
      <c r="E383" s="263"/>
      <c r="F383" s="232" t="str">
        <f t="shared" si="15"/>
        <v/>
      </c>
      <c r="G383" s="43"/>
      <c r="H383" s="209"/>
      <c r="I383" s="43"/>
      <c r="J383" s="86"/>
      <c r="K383" s="122"/>
      <c r="L383" s="217"/>
      <c r="M383" s="233"/>
      <c r="N383" s="234"/>
      <c r="O383" s="263"/>
      <c r="P383" s="215"/>
      <c r="Q383" s="217"/>
      <c r="R383" s="217"/>
      <c r="S383" s="235"/>
      <c r="T383" s="182" t="str">
        <f t="shared" si="14"/>
        <v/>
      </c>
      <c r="U383" s="46"/>
      <c r="V383" s="216"/>
      <c r="W383" s="216"/>
      <c r="X383" s="43"/>
      <c r="Y383" s="48"/>
      <c r="Z383" s="48"/>
      <c r="AA383" s="43"/>
      <c r="AB383" s="350"/>
      <c r="AC383" s="46"/>
      <c r="AD383" s="182" t="str">
        <f t="shared" si="13"/>
        <v/>
      </c>
      <c r="AE383" s="46"/>
    </row>
    <row r="384" spans="1:31" ht="36" customHeight="1" x14ac:dyDescent="0.3">
      <c r="A384" s="68"/>
      <c r="B384" s="68"/>
      <c r="C384" s="68"/>
      <c r="D384" s="48"/>
      <c r="E384" s="263"/>
      <c r="F384" s="232" t="str">
        <f t="shared" si="15"/>
        <v/>
      </c>
      <c r="G384" s="43"/>
      <c r="H384" s="209"/>
      <c r="I384" s="43"/>
      <c r="J384" s="86"/>
      <c r="K384" s="122"/>
      <c r="L384" s="217"/>
      <c r="M384" s="233"/>
      <c r="N384" s="234"/>
      <c r="O384" s="263"/>
      <c r="P384" s="215"/>
      <c r="Q384" s="217"/>
      <c r="R384" s="217"/>
      <c r="S384" s="235"/>
      <c r="T384" s="182" t="str">
        <f t="shared" si="14"/>
        <v/>
      </c>
      <c r="U384" s="46"/>
      <c r="V384" s="216"/>
      <c r="W384" s="216"/>
      <c r="X384" s="43"/>
      <c r="Y384" s="48"/>
      <c r="Z384" s="48"/>
      <c r="AA384" s="43"/>
      <c r="AB384" s="350"/>
      <c r="AC384" s="46"/>
      <c r="AD384" s="182" t="str">
        <f t="shared" si="13"/>
        <v/>
      </c>
      <c r="AE384" s="46"/>
    </row>
    <row r="385" spans="1:31" ht="36" customHeight="1" x14ac:dyDescent="0.3">
      <c r="A385" s="68"/>
      <c r="B385" s="68"/>
      <c r="C385" s="68"/>
      <c r="D385" s="48"/>
      <c r="E385" s="263"/>
      <c r="F385" s="232" t="str">
        <f t="shared" si="15"/>
        <v/>
      </c>
      <c r="G385" s="43"/>
      <c r="H385" s="209"/>
      <c r="I385" s="43"/>
      <c r="J385" s="86"/>
      <c r="K385" s="122"/>
      <c r="L385" s="217"/>
      <c r="M385" s="233"/>
      <c r="N385" s="234"/>
      <c r="O385" s="263"/>
      <c r="P385" s="215"/>
      <c r="Q385" s="217"/>
      <c r="R385" s="217"/>
      <c r="S385" s="235"/>
      <c r="T385" s="182" t="str">
        <f t="shared" si="14"/>
        <v/>
      </c>
      <c r="U385" s="46"/>
      <c r="V385" s="216"/>
      <c r="W385" s="216"/>
      <c r="X385" s="43"/>
      <c r="Y385" s="48"/>
      <c r="Z385" s="48"/>
      <c r="AA385" s="43"/>
      <c r="AB385" s="350"/>
      <c r="AC385" s="46"/>
      <c r="AD385" s="182" t="str">
        <f t="shared" si="13"/>
        <v/>
      </c>
      <c r="AE385" s="46"/>
    </row>
    <row r="386" spans="1:31" ht="36" customHeight="1" x14ac:dyDescent="0.3">
      <c r="A386" s="68"/>
      <c r="B386" s="68"/>
      <c r="C386" s="68"/>
      <c r="D386" s="48"/>
      <c r="E386" s="263"/>
      <c r="F386" s="232" t="str">
        <f t="shared" si="15"/>
        <v/>
      </c>
      <c r="G386" s="43"/>
      <c r="H386" s="209"/>
      <c r="I386" s="43"/>
      <c r="J386" s="86"/>
      <c r="K386" s="122"/>
      <c r="L386" s="217"/>
      <c r="M386" s="233"/>
      <c r="N386" s="234"/>
      <c r="O386" s="263"/>
      <c r="P386" s="215"/>
      <c r="Q386" s="217"/>
      <c r="R386" s="217"/>
      <c r="S386" s="235"/>
      <c r="T386" s="182" t="str">
        <f t="shared" si="14"/>
        <v/>
      </c>
      <c r="U386" s="46"/>
      <c r="V386" s="216"/>
      <c r="W386" s="216"/>
      <c r="X386" s="43"/>
      <c r="Y386" s="48"/>
      <c r="Z386" s="48"/>
      <c r="AA386" s="43"/>
      <c r="AB386" s="350"/>
      <c r="AC386" s="46"/>
      <c r="AD386" s="182" t="str">
        <f t="shared" si="13"/>
        <v/>
      </c>
      <c r="AE386" s="46"/>
    </row>
    <row r="387" spans="1:31" ht="36" customHeight="1" x14ac:dyDescent="0.3">
      <c r="A387" s="68"/>
      <c r="B387" s="68"/>
      <c r="C387" s="68"/>
      <c r="D387" s="48"/>
      <c r="E387" s="263"/>
      <c r="F387" s="232" t="str">
        <f t="shared" si="15"/>
        <v/>
      </c>
      <c r="G387" s="43"/>
      <c r="H387" s="209"/>
      <c r="I387" s="43"/>
      <c r="J387" s="86"/>
      <c r="K387" s="122"/>
      <c r="L387" s="217"/>
      <c r="M387" s="233"/>
      <c r="N387" s="234"/>
      <c r="O387" s="263"/>
      <c r="P387" s="215"/>
      <c r="Q387" s="217"/>
      <c r="R387" s="217"/>
      <c r="S387" s="235"/>
      <c r="T387" s="182" t="str">
        <f t="shared" si="14"/>
        <v/>
      </c>
      <c r="U387" s="46"/>
      <c r="V387" s="216"/>
      <c r="W387" s="216"/>
      <c r="X387" s="43"/>
      <c r="Y387" s="48"/>
      <c r="Z387" s="48"/>
      <c r="AA387" s="43"/>
      <c r="AB387" s="350"/>
      <c r="AC387" s="46"/>
      <c r="AD387" s="182" t="str">
        <f t="shared" si="13"/>
        <v/>
      </c>
      <c r="AE387" s="46"/>
    </row>
    <row r="388" spans="1:31" ht="36" customHeight="1" x14ac:dyDescent="0.3">
      <c r="A388" s="68"/>
      <c r="B388" s="68"/>
      <c r="C388" s="68"/>
      <c r="D388" s="48"/>
      <c r="E388" s="263"/>
      <c r="F388" s="232" t="str">
        <f t="shared" si="15"/>
        <v/>
      </c>
      <c r="G388" s="43"/>
      <c r="H388" s="209"/>
      <c r="I388" s="43"/>
      <c r="J388" s="86"/>
      <c r="K388" s="122"/>
      <c r="L388" s="217"/>
      <c r="M388" s="233"/>
      <c r="N388" s="234"/>
      <c r="O388" s="263"/>
      <c r="P388" s="215"/>
      <c r="Q388" s="217"/>
      <c r="R388" s="217"/>
      <c r="S388" s="235"/>
      <c r="T388" s="182" t="str">
        <f t="shared" si="14"/>
        <v/>
      </c>
      <c r="U388" s="46"/>
      <c r="V388" s="216"/>
      <c r="W388" s="216"/>
      <c r="X388" s="43"/>
      <c r="Y388" s="48"/>
      <c r="Z388" s="48"/>
      <c r="AA388" s="43"/>
      <c r="AB388" s="350"/>
      <c r="AC388" s="46"/>
      <c r="AD388" s="182" t="str">
        <f t="shared" si="13"/>
        <v/>
      </c>
      <c r="AE388" s="46"/>
    </row>
    <row r="389" spans="1:31" ht="36" customHeight="1" x14ac:dyDescent="0.3">
      <c r="A389" s="68"/>
      <c r="B389" s="68"/>
      <c r="C389" s="68"/>
      <c r="D389" s="48"/>
      <c r="E389" s="263"/>
      <c r="F389" s="232" t="str">
        <f t="shared" si="15"/>
        <v/>
      </c>
      <c r="G389" s="43"/>
      <c r="H389" s="209"/>
      <c r="I389" s="43"/>
      <c r="J389" s="86"/>
      <c r="K389" s="122"/>
      <c r="L389" s="217"/>
      <c r="M389" s="233"/>
      <c r="N389" s="234"/>
      <c r="O389" s="263"/>
      <c r="P389" s="215"/>
      <c r="Q389" s="217"/>
      <c r="R389" s="217"/>
      <c r="S389" s="235"/>
      <c r="T389" s="182" t="str">
        <f t="shared" si="14"/>
        <v/>
      </c>
      <c r="U389" s="46"/>
      <c r="V389" s="216"/>
      <c r="W389" s="216"/>
      <c r="X389" s="43"/>
      <c r="Y389" s="48"/>
      <c r="Z389" s="48"/>
      <c r="AA389" s="43"/>
      <c r="AB389" s="350"/>
      <c r="AC389" s="46"/>
      <c r="AD389" s="182" t="str">
        <f t="shared" si="13"/>
        <v/>
      </c>
      <c r="AE389" s="46"/>
    </row>
    <row r="390" spans="1:31" ht="36" customHeight="1" x14ac:dyDescent="0.3">
      <c r="A390" s="68"/>
      <c r="B390" s="68"/>
      <c r="C390" s="68"/>
      <c r="D390" s="48"/>
      <c r="E390" s="263"/>
      <c r="F390" s="232" t="str">
        <f t="shared" si="15"/>
        <v/>
      </c>
      <c r="G390" s="43"/>
      <c r="H390" s="209"/>
      <c r="I390" s="43"/>
      <c r="J390" s="86"/>
      <c r="K390" s="122"/>
      <c r="L390" s="217"/>
      <c r="M390" s="233"/>
      <c r="N390" s="234"/>
      <c r="O390" s="263"/>
      <c r="P390" s="215"/>
      <c r="Q390" s="217"/>
      <c r="R390" s="217"/>
      <c r="S390" s="235"/>
      <c r="T390" s="182" t="str">
        <f t="shared" si="14"/>
        <v/>
      </c>
      <c r="U390" s="46"/>
      <c r="V390" s="216"/>
      <c r="W390" s="216"/>
      <c r="X390" s="43"/>
      <c r="Y390" s="48"/>
      <c r="Z390" s="48"/>
      <c r="AA390" s="43"/>
      <c r="AB390" s="350"/>
      <c r="AC390" s="46"/>
      <c r="AD390" s="182" t="str">
        <f t="shared" si="13"/>
        <v/>
      </c>
      <c r="AE390" s="46"/>
    </row>
    <row r="391" spans="1:31" ht="36" customHeight="1" x14ac:dyDescent="0.3">
      <c r="A391" s="68"/>
      <c r="B391" s="68"/>
      <c r="C391" s="68"/>
      <c r="D391" s="48"/>
      <c r="E391" s="263"/>
      <c r="F391" s="232" t="str">
        <f t="shared" si="15"/>
        <v/>
      </c>
      <c r="G391" s="43"/>
      <c r="H391" s="209"/>
      <c r="I391" s="43"/>
      <c r="J391" s="86"/>
      <c r="K391" s="122"/>
      <c r="L391" s="217"/>
      <c r="M391" s="233"/>
      <c r="N391" s="234"/>
      <c r="O391" s="263"/>
      <c r="P391" s="215"/>
      <c r="Q391" s="217"/>
      <c r="R391" s="217"/>
      <c r="S391" s="235"/>
      <c r="T391" s="182" t="str">
        <f t="shared" si="14"/>
        <v/>
      </c>
      <c r="U391" s="46"/>
      <c r="V391" s="216"/>
      <c r="W391" s="216"/>
      <c r="X391" s="43"/>
      <c r="Y391" s="48"/>
      <c r="Z391" s="48"/>
      <c r="AA391" s="43"/>
      <c r="AB391" s="350"/>
      <c r="AC391" s="46"/>
      <c r="AD391" s="182" t="str">
        <f t="shared" si="13"/>
        <v/>
      </c>
      <c r="AE391" s="46"/>
    </row>
    <row r="392" spans="1:31" ht="36" customHeight="1" x14ac:dyDescent="0.3">
      <c r="A392" s="68"/>
      <c r="B392" s="68"/>
      <c r="C392" s="68"/>
      <c r="D392" s="48"/>
      <c r="E392" s="263"/>
      <c r="F392" s="232" t="str">
        <f t="shared" si="15"/>
        <v/>
      </c>
      <c r="G392" s="43"/>
      <c r="H392" s="209"/>
      <c r="I392" s="43"/>
      <c r="J392" s="86"/>
      <c r="K392" s="122"/>
      <c r="L392" s="217"/>
      <c r="M392" s="233"/>
      <c r="N392" s="234"/>
      <c r="O392" s="263"/>
      <c r="P392" s="215"/>
      <c r="Q392" s="217"/>
      <c r="R392" s="217"/>
      <c r="S392" s="235"/>
      <c r="T392" s="182" t="str">
        <f t="shared" si="14"/>
        <v/>
      </c>
      <c r="U392" s="46"/>
      <c r="V392" s="216"/>
      <c r="W392" s="216"/>
      <c r="X392" s="43"/>
      <c r="Y392" s="48"/>
      <c r="Z392" s="48"/>
      <c r="AA392" s="43"/>
      <c r="AB392" s="350"/>
      <c r="AC392" s="46"/>
      <c r="AD392" s="182" t="str">
        <f t="shared" si="13"/>
        <v/>
      </c>
      <c r="AE392" s="46"/>
    </row>
    <row r="393" spans="1:31" ht="36" customHeight="1" x14ac:dyDescent="0.3">
      <c r="A393" s="68"/>
      <c r="B393" s="68"/>
      <c r="C393" s="68"/>
      <c r="D393" s="48"/>
      <c r="E393" s="263"/>
      <c r="F393" s="232" t="str">
        <f t="shared" si="15"/>
        <v/>
      </c>
      <c r="G393" s="43"/>
      <c r="H393" s="209"/>
      <c r="I393" s="43"/>
      <c r="J393" s="86"/>
      <c r="K393" s="122"/>
      <c r="L393" s="217"/>
      <c r="M393" s="233"/>
      <c r="N393" s="234"/>
      <c r="O393" s="263"/>
      <c r="P393" s="215"/>
      <c r="Q393" s="217"/>
      <c r="R393" s="217"/>
      <c r="S393" s="235"/>
      <c r="T393" s="182" t="str">
        <f t="shared" si="14"/>
        <v/>
      </c>
      <c r="U393" s="46"/>
      <c r="V393" s="216"/>
      <c r="W393" s="216"/>
      <c r="X393" s="43"/>
      <c r="Y393" s="48"/>
      <c r="Z393" s="48"/>
      <c r="AA393" s="43"/>
      <c r="AB393" s="350"/>
      <c r="AC393" s="46"/>
      <c r="AD393" s="182" t="str">
        <f t="shared" si="13"/>
        <v/>
      </c>
      <c r="AE393" s="46"/>
    </row>
    <row r="394" spans="1:31" ht="36" customHeight="1" x14ac:dyDescent="0.3">
      <c r="A394" s="68"/>
      <c r="B394" s="68"/>
      <c r="C394" s="68"/>
      <c r="D394" s="48"/>
      <c r="E394" s="263"/>
      <c r="F394" s="232" t="str">
        <f t="shared" si="15"/>
        <v/>
      </c>
      <c r="G394" s="43"/>
      <c r="H394" s="209"/>
      <c r="I394" s="43"/>
      <c r="J394" s="86"/>
      <c r="K394" s="122"/>
      <c r="L394" s="217"/>
      <c r="M394" s="233"/>
      <c r="N394" s="234"/>
      <c r="O394" s="263"/>
      <c r="P394" s="215"/>
      <c r="Q394" s="217"/>
      <c r="R394" s="217"/>
      <c r="S394" s="235"/>
      <c r="T394" s="182" t="str">
        <f t="shared" si="14"/>
        <v/>
      </c>
      <c r="U394" s="46"/>
      <c r="V394" s="216"/>
      <c r="W394" s="216"/>
      <c r="X394" s="43"/>
      <c r="Y394" s="48"/>
      <c r="Z394" s="48"/>
      <c r="AA394" s="43"/>
      <c r="AB394" s="350"/>
      <c r="AC394" s="46"/>
      <c r="AD394" s="182" t="str">
        <f t="shared" si="13"/>
        <v/>
      </c>
      <c r="AE394" s="46"/>
    </row>
    <row r="395" spans="1:31" ht="36" customHeight="1" x14ac:dyDescent="0.3">
      <c r="A395" s="68"/>
      <c r="B395" s="68"/>
      <c r="C395" s="68"/>
      <c r="D395" s="48"/>
      <c r="E395" s="263"/>
      <c r="F395" s="232" t="str">
        <f t="shared" si="15"/>
        <v/>
      </c>
      <c r="G395" s="43"/>
      <c r="H395" s="209"/>
      <c r="I395" s="43"/>
      <c r="J395" s="86"/>
      <c r="K395" s="122"/>
      <c r="L395" s="217"/>
      <c r="M395" s="233"/>
      <c r="N395" s="234"/>
      <c r="O395" s="263"/>
      <c r="P395" s="215"/>
      <c r="Q395" s="217"/>
      <c r="R395" s="217"/>
      <c r="S395" s="235"/>
      <c r="T395" s="182" t="str">
        <f t="shared" si="14"/>
        <v/>
      </c>
      <c r="U395" s="46"/>
      <c r="V395" s="216"/>
      <c r="W395" s="216"/>
      <c r="X395" s="43"/>
      <c r="Y395" s="48"/>
      <c r="Z395" s="48"/>
      <c r="AA395" s="43"/>
      <c r="AB395" s="350"/>
      <c r="AC395" s="46"/>
      <c r="AD395" s="182" t="str">
        <f t="shared" ref="AD395:AD458" si="16">IF(AC395="YES",(J395-AB395)/365,"")</f>
        <v/>
      </c>
      <c r="AE395" s="46"/>
    </row>
    <row r="396" spans="1:31" ht="36" customHeight="1" x14ac:dyDescent="0.3">
      <c r="A396" s="68"/>
      <c r="B396" s="68"/>
      <c r="C396" s="68"/>
      <c r="D396" s="48"/>
      <c r="E396" s="263"/>
      <c r="F396" s="232" t="str">
        <f t="shared" si="15"/>
        <v/>
      </c>
      <c r="G396" s="43"/>
      <c r="H396" s="209"/>
      <c r="I396" s="43"/>
      <c r="J396" s="86"/>
      <c r="K396" s="122"/>
      <c r="L396" s="217"/>
      <c r="M396" s="233"/>
      <c r="N396" s="234"/>
      <c r="O396" s="263"/>
      <c r="P396" s="215"/>
      <c r="Q396" s="217"/>
      <c r="R396" s="217"/>
      <c r="S396" s="235"/>
      <c r="T396" s="182" t="str">
        <f t="shared" ref="T396:T459" si="17">IF(ISBLANK(P396),"",DATEDIF(J396,P396,"d")/365)</f>
        <v/>
      </c>
      <c r="U396" s="46"/>
      <c r="V396" s="216"/>
      <c r="W396" s="216"/>
      <c r="X396" s="43"/>
      <c r="Y396" s="48"/>
      <c r="Z396" s="48"/>
      <c r="AA396" s="43"/>
      <c r="AB396" s="350"/>
      <c r="AC396" s="46"/>
      <c r="AD396" s="182" t="str">
        <f t="shared" si="16"/>
        <v/>
      </c>
      <c r="AE396" s="46"/>
    </row>
    <row r="397" spans="1:31" ht="36" customHeight="1" x14ac:dyDescent="0.3">
      <c r="A397" s="68"/>
      <c r="B397" s="68"/>
      <c r="C397" s="68"/>
      <c r="D397" s="48"/>
      <c r="E397" s="263"/>
      <c r="F397" s="232" t="str">
        <f t="shared" si="15"/>
        <v/>
      </c>
      <c r="G397" s="43"/>
      <c r="H397" s="209"/>
      <c r="I397" s="43"/>
      <c r="J397" s="86"/>
      <c r="K397" s="122"/>
      <c r="L397" s="217"/>
      <c r="M397" s="233"/>
      <c r="N397" s="234"/>
      <c r="O397" s="263"/>
      <c r="P397" s="215"/>
      <c r="Q397" s="217"/>
      <c r="R397" s="217"/>
      <c r="S397" s="235"/>
      <c r="T397" s="182" t="str">
        <f t="shared" si="17"/>
        <v/>
      </c>
      <c r="U397" s="46"/>
      <c r="V397" s="216"/>
      <c r="W397" s="216"/>
      <c r="X397" s="43"/>
      <c r="Y397" s="48"/>
      <c r="Z397" s="48"/>
      <c r="AA397" s="43"/>
      <c r="AB397" s="350"/>
      <c r="AC397" s="46"/>
      <c r="AD397" s="182" t="str">
        <f t="shared" si="16"/>
        <v/>
      </c>
      <c r="AE397" s="46"/>
    </row>
    <row r="398" spans="1:31" ht="36" customHeight="1" x14ac:dyDescent="0.3">
      <c r="A398" s="68"/>
      <c r="B398" s="68"/>
      <c r="C398" s="68"/>
      <c r="D398" s="48"/>
      <c r="E398" s="263"/>
      <c r="F398" s="232" t="str">
        <f t="shared" si="15"/>
        <v/>
      </c>
      <c r="G398" s="43"/>
      <c r="H398" s="209"/>
      <c r="I398" s="43"/>
      <c r="J398" s="86"/>
      <c r="K398" s="122"/>
      <c r="L398" s="217"/>
      <c r="M398" s="233"/>
      <c r="N398" s="234"/>
      <c r="O398" s="263"/>
      <c r="P398" s="215"/>
      <c r="Q398" s="217"/>
      <c r="R398" s="217"/>
      <c r="S398" s="235"/>
      <c r="T398" s="182" t="str">
        <f t="shared" si="17"/>
        <v/>
      </c>
      <c r="U398" s="46"/>
      <c r="V398" s="216"/>
      <c r="W398" s="216"/>
      <c r="X398" s="43"/>
      <c r="Y398" s="48"/>
      <c r="Z398" s="48"/>
      <c r="AA398" s="43"/>
      <c r="AB398" s="350"/>
      <c r="AC398" s="46"/>
      <c r="AD398" s="182" t="str">
        <f t="shared" si="16"/>
        <v/>
      </c>
      <c r="AE398" s="46"/>
    </row>
    <row r="399" spans="1:31" ht="36" customHeight="1" x14ac:dyDescent="0.3">
      <c r="A399" s="68"/>
      <c r="B399" s="68"/>
      <c r="C399" s="68"/>
      <c r="D399" s="48"/>
      <c r="E399" s="263"/>
      <c r="F399" s="232" t="str">
        <f t="shared" ref="F399:F462" si="18">IF(ISBLANK($E399),"",VLOOKUP($E399,제안사_펀드현황,2,FALSE))</f>
        <v/>
      </c>
      <c r="G399" s="43"/>
      <c r="H399" s="209"/>
      <c r="I399" s="43"/>
      <c r="J399" s="86"/>
      <c r="K399" s="122"/>
      <c r="L399" s="217"/>
      <c r="M399" s="233"/>
      <c r="N399" s="234"/>
      <c r="O399" s="263"/>
      <c r="P399" s="215"/>
      <c r="Q399" s="217"/>
      <c r="R399" s="217"/>
      <c r="S399" s="235"/>
      <c r="T399" s="182" t="str">
        <f t="shared" si="17"/>
        <v/>
      </c>
      <c r="U399" s="46"/>
      <c r="V399" s="216"/>
      <c r="W399" s="216"/>
      <c r="X399" s="43"/>
      <c r="Y399" s="48"/>
      <c r="Z399" s="48"/>
      <c r="AA399" s="43"/>
      <c r="AB399" s="350"/>
      <c r="AC399" s="46"/>
      <c r="AD399" s="182" t="str">
        <f t="shared" si="16"/>
        <v/>
      </c>
      <c r="AE399" s="46"/>
    </row>
    <row r="400" spans="1:31" ht="36" customHeight="1" x14ac:dyDescent="0.3">
      <c r="A400" s="68"/>
      <c r="B400" s="68"/>
      <c r="C400" s="68"/>
      <c r="D400" s="48"/>
      <c r="E400" s="263"/>
      <c r="F400" s="232" t="str">
        <f t="shared" si="18"/>
        <v/>
      </c>
      <c r="G400" s="43"/>
      <c r="H400" s="209"/>
      <c r="I400" s="43"/>
      <c r="J400" s="86"/>
      <c r="K400" s="122"/>
      <c r="L400" s="217"/>
      <c r="M400" s="233"/>
      <c r="N400" s="234"/>
      <c r="O400" s="263"/>
      <c r="P400" s="215"/>
      <c r="Q400" s="217"/>
      <c r="R400" s="217"/>
      <c r="S400" s="235"/>
      <c r="T400" s="182" t="str">
        <f t="shared" si="17"/>
        <v/>
      </c>
      <c r="U400" s="46"/>
      <c r="V400" s="216"/>
      <c r="W400" s="216"/>
      <c r="X400" s="43"/>
      <c r="Y400" s="48"/>
      <c r="Z400" s="48"/>
      <c r="AA400" s="43"/>
      <c r="AB400" s="350"/>
      <c r="AC400" s="46"/>
      <c r="AD400" s="182" t="str">
        <f t="shared" si="16"/>
        <v/>
      </c>
      <c r="AE400" s="46"/>
    </row>
    <row r="401" spans="1:31" ht="36" customHeight="1" x14ac:dyDescent="0.3">
      <c r="A401" s="68"/>
      <c r="B401" s="68"/>
      <c r="C401" s="68"/>
      <c r="D401" s="48"/>
      <c r="E401" s="263"/>
      <c r="F401" s="232" t="str">
        <f t="shared" si="18"/>
        <v/>
      </c>
      <c r="G401" s="43"/>
      <c r="H401" s="209"/>
      <c r="I401" s="43"/>
      <c r="J401" s="86"/>
      <c r="K401" s="122"/>
      <c r="L401" s="217"/>
      <c r="M401" s="233"/>
      <c r="N401" s="234"/>
      <c r="O401" s="263"/>
      <c r="P401" s="215"/>
      <c r="Q401" s="217"/>
      <c r="R401" s="217"/>
      <c r="S401" s="235"/>
      <c r="T401" s="182" t="str">
        <f t="shared" si="17"/>
        <v/>
      </c>
      <c r="U401" s="46"/>
      <c r="V401" s="216"/>
      <c r="W401" s="216"/>
      <c r="X401" s="43"/>
      <c r="Y401" s="48"/>
      <c r="Z401" s="48"/>
      <c r="AA401" s="43"/>
      <c r="AB401" s="350"/>
      <c r="AC401" s="46"/>
      <c r="AD401" s="182" t="str">
        <f t="shared" si="16"/>
        <v/>
      </c>
      <c r="AE401" s="46"/>
    </row>
    <row r="402" spans="1:31" ht="36" customHeight="1" x14ac:dyDescent="0.3">
      <c r="A402" s="68"/>
      <c r="B402" s="68"/>
      <c r="C402" s="68"/>
      <c r="D402" s="48"/>
      <c r="E402" s="263"/>
      <c r="F402" s="232" t="str">
        <f t="shared" si="18"/>
        <v/>
      </c>
      <c r="G402" s="43"/>
      <c r="H402" s="209"/>
      <c r="I402" s="43"/>
      <c r="J402" s="86"/>
      <c r="K402" s="122"/>
      <c r="L402" s="217"/>
      <c r="M402" s="233"/>
      <c r="N402" s="234"/>
      <c r="O402" s="263"/>
      <c r="P402" s="215"/>
      <c r="Q402" s="217"/>
      <c r="R402" s="217"/>
      <c r="S402" s="235"/>
      <c r="T402" s="182" t="str">
        <f t="shared" si="17"/>
        <v/>
      </c>
      <c r="U402" s="46"/>
      <c r="V402" s="216"/>
      <c r="W402" s="216"/>
      <c r="X402" s="43"/>
      <c r="Y402" s="48"/>
      <c r="Z402" s="48"/>
      <c r="AA402" s="43"/>
      <c r="AB402" s="350"/>
      <c r="AC402" s="46"/>
      <c r="AD402" s="182" t="str">
        <f t="shared" si="16"/>
        <v/>
      </c>
      <c r="AE402" s="46"/>
    </row>
    <row r="403" spans="1:31" ht="36" customHeight="1" x14ac:dyDescent="0.3">
      <c r="A403" s="68"/>
      <c r="B403" s="68"/>
      <c r="C403" s="68"/>
      <c r="D403" s="48"/>
      <c r="E403" s="263"/>
      <c r="F403" s="232" t="str">
        <f t="shared" si="18"/>
        <v/>
      </c>
      <c r="G403" s="43"/>
      <c r="H403" s="209"/>
      <c r="I403" s="43"/>
      <c r="J403" s="86"/>
      <c r="K403" s="122"/>
      <c r="L403" s="217"/>
      <c r="M403" s="233"/>
      <c r="N403" s="234"/>
      <c r="O403" s="263"/>
      <c r="P403" s="215"/>
      <c r="Q403" s="217"/>
      <c r="R403" s="217"/>
      <c r="S403" s="235"/>
      <c r="T403" s="182" t="str">
        <f t="shared" si="17"/>
        <v/>
      </c>
      <c r="U403" s="46"/>
      <c r="V403" s="216"/>
      <c r="W403" s="216"/>
      <c r="X403" s="43"/>
      <c r="Y403" s="48"/>
      <c r="Z403" s="48"/>
      <c r="AA403" s="43"/>
      <c r="AB403" s="350"/>
      <c r="AC403" s="46"/>
      <c r="AD403" s="182" t="str">
        <f t="shared" si="16"/>
        <v/>
      </c>
      <c r="AE403" s="46"/>
    </row>
    <row r="404" spans="1:31" ht="36" customHeight="1" x14ac:dyDescent="0.3">
      <c r="A404" s="68"/>
      <c r="B404" s="68"/>
      <c r="C404" s="68"/>
      <c r="D404" s="48"/>
      <c r="E404" s="263"/>
      <c r="F404" s="232" t="str">
        <f t="shared" si="18"/>
        <v/>
      </c>
      <c r="G404" s="43"/>
      <c r="H404" s="209"/>
      <c r="I404" s="43"/>
      <c r="J404" s="86"/>
      <c r="K404" s="122"/>
      <c r="L404" s="217"/>
      <c r="M404" s="233"/>
      <c r="N404" s="234"/>
      <c r="O404" s="263"/>
      <c r="P404" s="215"/>
      <c r="Q404" s="217"/>
      <c r="R404" s="217"/>
      <c r="S404" s="235"/>
      <c r="T404" s="182" t="str">
        <f t="shared" si="17"/>
        <v/>
      </c>
      <c r="U404" s="46"/>
      <c r="V404" s="216"/>
      <c r="W404" s="216"/>
      <c r="X404" s="43"/>
      <c r="Y404" s="48"/>
      <c r="Z404" s="48"/>
      <c r="AA404" s="43"/>
      <c r="AB404" s="350"/>
      <c r="AC404" s="46"/>
      <c r="AD404" s="182" t="str">
        <f t="shared" si="16"/>
        <v/>
      </c>
      <c r="AE404" s="46"/>
    </row>
    <row r="405" spans="1:31" ht="36" customHeight="1" x14ac:dyDescent="0.3">
      <c r="A405" s="68"/>
      <c r="B405" s="68"/>
      <c r="C405" s="68"/>
      <c r="D405" s="48"/>
      <c r="E405" s="263"/>
      <c r="F405" s="232" t="str">
        <f t="shared" si="18"/>
        <v/>
      </c>
      <c r="G405" s="43"/>
      <c r="H405" s="209"/>
      <c r="I405" s="43"/>
      <c r="J405" s="86"/>
      <c r="K405" s="122"/>
      <c r="L405" s="217"/>
      <c r="M405" s="233"/>
      <c r="N405" s="234"/>
      <c r="O405" s="263"/>
      <c r="P405" s="215"/>
      <c r="Q405" s="217"/>
      <c r="R405" s="217"/>
      <c r="S405" s="235"/>
      <c r="T405" s="182" t="str">
        <f t="shared" si="17"/>
        <v/>
      </c>
      <c r="U405" s="46"/>
      <c r="V405" s="216"/>
      <c r="W405" s="216"/>
      <c r="X405" s="43"/>
      <c r="Y405" s="48"/>
      <c r="Z405" s="48"/>
      <c r="AA405" s="43"/>
      <c r="AB405" s="350"/>
      <c r="AC405" s="46"/>
      <c r="AD405" s="182" t="str">
        <f t="shared" si="16"/>
        <v/>
      </c>
      <c r="AE405" s="46"/>
    </row>
    <row r="406" spans="1:31" ht="36" customHeight="1" x14ac:dyDescent="0.3">
      <c r="A406" s="68"/>
      <c r="B406" s="68"/>
      <c r="C406" s="68"/>
      <c r="D406" s="48"/>
      <c r="E406" s="263"/>
      <c r="F406" s="232" t="str">
        <f t="shared" si="18"/>
        <v/>
      </c>
      <c r="G406" s="43"/>
      <c r="H406" s="209"/>
      <c r="I406" s="43"/>
      <c r="J406" s="86"/>
      <c r="K406" s="122"/>
      <c r="L406" s="217"/>
      <c r="M406" s="233"/>
      <c r="N406" s="234"/>
      <c r="O406" s="263"/>
      <c r="P406" s="215"/>
      <c r="Q406" s="217"/>
      <c r="R406" s="217"/>
      <c r="S406" s="235"/>
      <c r="T406" s="182" t="str">
        <f t="shared" si="17"/>
        <v/>
      </c>
      <c r="U406" s="46"/>
      <c r="V406" s="216"/>
      <c r="W406" s="216"/>
      <c r="X406" s="43"/>
      <c r="Y406" s="48"/>
      <c r="Z406" s="48"/>
      <c r="AA406" s="43"/>
      <c r="AB406" s="350"/>
      <c r="AC406" s="46"/>
      <c r="AD406" s="182" t="str">
        <f t="shared" si="16"/>
        <v/>
      </c>
      <c r="AE406" s="46"/>
    </row>
    <row r="407" spans="1:31" ht="36" customHeight="1" x14ac:dyDescent="0.3">
      <c r="A407" s="68"/>
      <c r="B407" s="68"/>
      <c r="C407" s="68"/>
      <c r="D407" s="48"/>
      <c r="E407" s="263"/>
      <c r="F407" s="232" t="str">
        <f t="shared" si="18"/>
        <v/>
      </c>
      <c r="G407" s="43"/>
      <c r="H407" s="209"/>
      <c r="I407" s="43"/>
      <c r="J407" s="86"/>
      <c r="K407" s="122"/>
      <c r="L407" s="217"/>
      <c r="M407" s="233"/>
      <c r="N407" s="234"/>
      <c r="O407" s="263"/>
      <c r="P407" s="215"/>
      <c r="Q407" s="217"/>
      <c r="R407" s="217"/>
      <c r="S407" s="235"/>
      <c r="T407" s="182" t="str">
        <f t="shared" si="17"/>
        <v/>
      </c>
      <c r="U407" s="46"/>
      <c r="V407" s="216"/>
      <c r="W407" s="216"/>
      <c r="X407" s="43"/>
      <c r="Y407" s="48"/>
      <c r="Z407" s="48"/>
      <c r="AA407" s="43"/>
      <c r="AB407" s="350"/>
      <c r="AC407" s="46"/>
      <c r="AD407" s="182" t="str">
        <f t="shared" si="16"/>
        <v/>
      </c>
      <c r="AE407" s="46"/>
    </row>
    <row r="408" spans="1:31" ht="36" customHeight="1" x14ac:dyDescent="0.3">
      <c r="A408" s="68"/>
      <c r="B408" s="68"/>
      <c r="C408" s="68"/>
      <c r="D408" s="48"/>
      <c r="E408" s="263"/>
      <c r="F408" s="232" t="str">
        <f t="shared" si="18"/>
        <v/>
      </c>
      <c r="G408" s="43"/>
      <c r="H408" s="209"/>
      <c r="I408" s="43"/>
      <c r="J408" s="86"/>
      <c r="K408" s="122"/>
      <c r="L408" s="217"/>
      <c r="M408" s="233"/>
      <c r="N408" s="234"/>
      <c r="O408" s="263"/>
      <c r="P408" s="215"/>
      <c r="Q408" s="217"/>
      <c r="R408" s="217"/>
      <c r="S408" s="235"/>
      <c r="T408" s="182" t="str">
        <f t="shared" si="17"/>
        <v/>
      </c>
      <c r="U408" s="46"/>
      <c r="V408" s="216"/>
      <c r="W408" s="216"/>
      <c r="X408" s="43"/>
      <c r="Y408" s="48"/>
      <c r="Z408" s="48"/>
      <c r="AA408" s="43"/>
      <c r="AB408" s="350"/>
      <c r="AC408" s="46"/>
      <c r="AD408" s="182" t="str">
        <f t="shared" si="16"/>
        <v/>
      </c>
      <c r="AE408" s="46"/>
    </row>
    <row r="409" spans="1:31" ht="36" customHeight="1" x14ac:dyDescent="0.3">
      <c r="A409" s="68"/>
      <c r="B409" s="68"/>
      <c r="C409" s="68"/>
      <c r="D409" s="48"/>
      <c r="E409" s="263"/>
      <c r="F409" s="232" t="str">
        <f t="shared" si="18"/>
        <v/>
      </c>
      <c r="G409" s="43"/>
      <c r="H409" s="209"/>
      <c r="I409" s="43"/>
      <c r="J409" s="86"/>
      <c r="K409" s="122"/>
      <c r="L409" s="217"/>
      <c r="M409" s="233"/>
      <c r="N409" s="234"/>
      <c r="O409" s="263"/>
      <c r="P409" s="215"/>
      <c r="Q409" s="217"/>
      <c r="R409" s="217"/>
      <c r="S409" s="235"/>
      <c r="T409" s="182" t="str">
        <f t="shared" si="17"/>
        <v/>
      </c>
      <c r="U409" s="46"/>
      <c r="V409" s="216"/>
      <c r="W409" s="216"/>
      <c r="X409" s="43"/>
      <c r="Y409" s="48"/>
      <c r="Z409" s="48"/>
      <c r="AA409" s="43"/>
      <c r="AB409" s="350"/>
      <c r="AC409" s="46"/>
      <c r="AD409" s="182" t="str">
        <f t="shared" si="16"/>
        <v/>
      </c>
      <c r="AE409" s="46"/>
    </row>
    <row r="410" spans="1:31" ht="36" customHeight="1" x14ac:dyDescent="0.3">
      <c r="A410" s="68"/>
      <c r="B410" s="68"/>
      <c r="C410" s="68"/>
      <c r="D410" s="48"/>
      <c r="E410" s="263"/>
      <c r="F410" s="232" t="str">
        <f t="shared" si="18"/>
        <v/>
      </c>
      <c r="G410" s="43"/>
      <c r="H410" s="209"/>
      <c r="I410" s="43"/>
      <c r="J410" s="86"/>
      <c r="K410" s="122"/>
      <c r="L410" s="217"/>
      <c r="M410" s="233"/>
      <c r="N410" s="234"/>
      <c r="O410" s="263"/>
      <c r="P410" s="215"/>
      <c r="Q410" s="217"/>
      <c r="R410" s="217"/>
      <c r="S410" s="235"/>
      <c r="T410" s="182" t="str">
        <f t="shared" si="17"/>
        <v/>
      </c>
      <c r="U410" s="46"/>
      <c r="V410" s="216"/>
      <c r="W410" s="216"/>
      <c r="X410" s="43"/>
      <c r="Y410" s="48"/>
      <c r="Z410" s="48"/>
      <c r="AA410" s="43"/>
      <c r="AB410" s="350"/>
      <c r="AC410" s="46"/>
      <c r="AD410" s="182" t="str">
        <f t="shared" si="16"/>
        <v/>
      </c>
      <c r="AE410" s="46"/>
    </row>
    <row r="411" spans="1:31" ht="36" customHeight="1" x14ac:dyDescent="0.3">
      <c r="A411" s="68"/>
      <c r="B411" s="68"/>
      <c r="C411" s="68"/>
      <c r="D411" s="48"/>
      <c r="E411" s="263"/>
      <c r="F411" s="232" t="str">
        <f t="shared" si="18"/>
        <v/>
      </c>
      <c r="G411" s="43"/>
      <c r="H411" s="209"/>
      <c r="I411" s="43"/>
      <c r="J411" s="86"/>
      <c r="K411" s="122"/>
      <c r="L411" s="217"/>
      <c r="M411" s="233"/>
      <c r="N411" s="234"/>
      <c r="O411" s="263"/>
      <c r="P411" s="215"/>
      <c r="Q411" s="217"/>
      <c r="R411" s="217"/>
      <c r="S411" s="235"/>
      <c r="T411" s="182" t="str">
        <f t="shared" si="17"/>
        <v/>
      </c>
      <c r="U411" s="46"/>
      <c r="V411" s="216"/>
      <c r="W411" s="216"/>
      <c r="X411" s="43"/>
      <c r="Y411" s="48"/>
      <c r="Z411" s="48"/>
      <c r="AA411" s="43"/>
      <c r="AB411" s="350"/>
      <c r="AC411" s="46"/>
      <c r="AD411" s="182" t="str">
        <f t="shared" si="16"/>
        <v/>
      </c>
      <c r="AE411" s="46"/>
    </row>
    <row r="412" spans="1:31" ht="36" customHeight="1" x14ac:dyDescent="0.3">
      <c r="A412" s="68"/>
      <c r="B412" s="68"/>
      <c r="C412" s="68"/>
      <c r="D412" s="48"/>
      <c r="E412" s="263"/>
      <c r="F412" s="232" t="str">
        <f t="shared" si="18"/>
        <v/>
      </c>
      <c r="G412" s="43"/>
      <c r="H412" s="209"/>
      <c r="I412" s="43"/>
      <c r="J412" s="86"/>
      <c r="K412" s="122"/>
      <c r="L412" s="217"/>
      <c r="M412" s="233"/>
      <c r="N412" s="234"/>
      <c r="O412" s="263"/>
      <c r="P412" s="215"/>
      <c r="Q412" s="217"/>
      <c r="R412" s="217"/>
      <c r="S412" s="235"/>
      <c r="T412" s="182" t="str">
        <f t="shared" si="17"/>
        <v/>
      </c>
      <c r="U412" s="46"/>
      <c r="V412" s="216"/>
      <c r="W412" s="216"/>
      <c r="X412" s="43"/>
      <c r="Y412" s="48"/>
      <c r="Z412" s="48"/>
      <c r="AA412" s="43"/>
      <c r="AB412" s="350"/>
      <c r="AC412" s="46"/>
      <c r="AD412" s="182" t="str">
        <f t="shared" si="16"/>
        <v/>
      </c>
      <c r="AE412" s="46"/>
    </row>
    <row r="413" spans="1:31" ht="36" customHeight="1" x14ac:dyDescent="0.3">
      <c r="A413" s="68"/>
      <c r="B413" s="68"/>
      <c r="C413" s="68"/>
      <c r="D413" s="48"/>
      <c r="E413" s="263"/>
      <c r="F413" s="232" t="str">
        <f t="shared" si="18"/>
        <v/>
      </c>
      <c r="G413" s="43"/>
      <c r="H413" s="209"/>
      <c r="I413" s="43"/>
      <c r="J413" s="86"/>
      <c r="K413" s="122"/>
      <c r="L413" s="217"/>
      <c r="M413" s="233"/>
      <c r="N413" s="234"/>
      <c r="O413" s="263"/>
      <c r="P413" s="215"/>
      <c r="Q413" s="217"/>
      <c r="R413" s="217"/>
      <c r="S413" s="235"/>
      <c r="T413" s="182" t="str">
        <f t="shared" si="17"/>
        <v/>
      </c>
      <c r="U413" s="46"/>
      <c r="V413" s="216"/>
      <c r="W413" s="216"/>
      <c r="X413" s="43"/>
      <c r="Y413" s="48"/>
      <c r="Z413" s="48"/>
      <c r="AA413" s="43"/>
      <c r="AB413" s="350"/>
      <c r="AC413" s="46"/>
      <c r="AD413" s="182" t="str">
        <f t="shared" si="16"/>
        <v/>
      </c>
      <c r="AE413" s="46"/>
    </row>
    <row r="414" spans="1:31" ht="36" customHeight="1" x14ac:dyDescent="0.3">
      <c r="A414" s="68"/>
      <c r="B414" s="68"/>
      <c r="C414" s="68"/>
      <c r="D414" s="48"/>
      <c r="E414" s="263"/>
      <c r="F414" s="232" t="str">
        <f t="shared" si="18"/>
        <v/>
      </c>
      <c r="G414" s="43"/>
      <c r="H414" s="209"/>
      <c r="I414" s="43"/>
      <c r="J414" s="86"/>
      <c r="K414" s="122"/>
      <c r="L414" s="217"/>
      <c r="M414" s="233"/>
      <c r="N414" s="234"/>
      <c r="O414" s="263"/>
      <c r="P414" s="215"/>
      <c r="Q414" s="217"/>
      <c r="R414" s="217"/>
      <c r="S414" s="235"/>
      <c r="T414" s="182" t="str">
        <f t="shared" si="17"/>
        <v/>
      </c>
      <c r="U414" s="46"/>
      <c r="V414" s="216"/>
      <c r="W414" s="216"/>
      <c r="X414" s="43"/>
      <c r="Y414" s="48"/>
      <c r="Z414" s="48"/>
      <c r="AA414" s="43"/>
      <c r="AB414" s="350"/>
      <c r="AC414" s="46"/>
      <c r="AD414" s="182" t="str">
        <f t="shared" si="16"/>
        <v/>
      </c>
      <c r="AE414" s="46"/>
    </row>
    <row r="415" spans="1:31" ht="36" customHeight="1" x14ac:dyDescent="0.3">
      <c r="A415" s="68"/>
      <c r="B415" s="68"/>
      <c r="C415" s="68"/>
      <c r="D415" s="48"/>
      <c r="E415" s="263"/>
      <c r="F415" s="232" t="str">
        <f t="shared" si="18"/>
        <v/>
      </c>
      <c r="G415" s="43"/>
      <c r="H415" s="209"/>
      <c r="I415" s="43"/>
      <c r="J415" s="86"/>
      <c r="K415" s="122"/>
      <c r="L415" s="217"/>
      <c r="M415" s="233"/>
      <c r="N415" s="234"/>
      <c r="O415" s="263"/>
      <c r="P415" s="215"/>
      <c r="Q415" s="217"/>
      <c r="R415" s="217"/>
      <c r="S415" s="235"/>
      <c r="T415" s="182" t="str">
        <f t="shared" si="17"/>
        <v/>
      </c>
      <c r="U415" s="46"/>
      <c r="V415" s="216"/>
      <c r="W415" s="216"/>
      <c r="X415" s="43"/>
      <c r="Y415" s="48"/>
      <c r="Z415" s="48"/>
      <c r="AA415" s="43"/>
      <c r="AB415" s="350"/>
      <c r="AC415" s="46"/>
      <c r="AD415" s="182" t="str">
        <f t="shared" si="16"/>
        <v/>
      </c>
      <c r="AE415" s="46"/>
    </row>
    <row r="416" spans="1:31" ht="36" customHeight="1" x14ac:dyDescent="0.3">
      <c r="A416" s="68"/>
      <c r="B416" s="68"/>
      <c r="C416" s="68"/>
      <c r="D416" s="48"/>
      <c r="E416" s="263"/>
      <c r="F416" s="232" t="str">
        <f t="shared" si="18"/>
        <v/>
      </c>
      <c r="G416" s="43"/>
      <c r="H416" s="209"/>
      <c r="I416" s="43"/>
      <c r="J416" s="86"/>
      <c r="K416" s="122"/>
      <c r="L416" s="217"/>
      <c r="M416" s="233"/>
      <c r="N416" s="234"/>
      <c r="O416" s="263"/>
      <c r="P416" s="215"/>
      <c r="Q416" s="217"/>
      <c r="R416" s="217"/>
      <c r="S416" s="235"/>
      <c r="T416" s="182" t="str">
        <f t="shared" si="17"/>
        <v/>
      </c>
      <c r="U416" s="46"/>
      <c r="V416" s="216"/>
      <c r="W416" s="216"/>
      <c r="X416" s="43"/>
      <c r="Y416" s="48"/>
      <c r="Z416" s="48"/>
      <c r="AA416" s="43"/>
      <c r="AB416" s="350"/>
      <c r="AC416" s="46"/>
      <c r="AD416" s="182" t="str">
        <f t="shared" si="16"/>
        <v/>
      </c>
      <c r="AE416" s="46"/>
    </row>
    <row r="417" spans="1:31" ht="36" customHeight="1" x14ac:dyDescent="0.3">
      <c r="A417" s="68"/>
      <c r="B417" s="68"/>
      <c r="C417" s="68"/>
      <c r="D417" s="48"/>
      <c r="E417" s="263"/>
      <c r="F417" s="232" t="str">
        <f t="shared" si="18"/>
        <v/>
      </c>
      <c r="G417" s="43"/>
      <c r="H417" s="209"/>
      <c r="I417" s="43"/>
      <c r="J417" s="86"/>
      <c r="K417" s="122"/>
      <c r="L417" s="217"/>
      <c r="M417" s="233"/>
      <c r="N417" s="234"/>
      <c r="O417" s="263"/>
      <c r="P417" s="215"/>
      <c r="Q417" s="217"/>
      <c r="R417" s="217"/>
      <c r="S417" s="235"/>
      <c r="T417" s="182" t="str">
        <f t="shared" si="17"/>
        <v/>
      </c>
      <c r="U417" s="46"/>
      <c r="V417" s="216"/>
      <c r="W417" s="216"/>
      <c r="X417" s="43"/>
      <c r="Y417" s="48"/>
      <c r="Z417" s="48"/>
      <c r="AA417" s="43"/>
      <c r="AB417" s="350"/>
      <c r="AC417" s="46"/>
      <c r="AD417" s="182" t="str">
        <f t="shared" si="16"/>
        <v/>
      </c>
      <c r="AE417" s="46"/>
    </row>
    <row r="418" spans="1:31" ht="36" customHeight="1" x14ac:dyDescent="0.3">
      <c r="A418" s="68"/>
      <c r="B418" s="68"/>
      <c r="C418" s="68"/>
      <c r="D418" s="48"/>
      <c r="E418" s="263"/>
      <c r="F418" s="232" t="str">
        <f t="shared" si="18"/>
        <v/>
      </c>
      <c r="G418" s="43"/>
      <c r="H418" s="209"/>
      <c r="I418" s="43"/>
      <c r="J418" s="86"/>
      <c r="K418" s="122"/>
      <c r="L418" s="217"/>
      <c r="M418" s="233"/>
      <c r="N418" s="234"/>
      <c r="O418" s="263"/>
      <c r="P418" s="215"/>
      <c r="Q418" s="217"/>
      <c r="R418" s="217"/>
      <c r="S418" s="235"/>
      <c r="T418" s="182" t="str">
        <f t="shared" si="17"/>
        <v/>
      </c>
      <c r="U418" s="46"/>
      <c r="V418" s="216"/>
      <c r="W418" s="216"/>
      <c r="X418" s="43"/>
      <c r="Y418" s="48"/>
      <c r="Z418" s="48"/>
      <c r="AA418" s="43"/>
      <c r="AB418" s="350"/>
      <c r="AC418" s="46"/>
      <c r="AD418" s="182" t="str">
        <f t="shared" si="16"/>
        <v/>
      </c>
      <c r="AE418" s="46"/>
    </row>
    <row r="419" spans="1:31" ht="36" customHeight="1" x14ac:dyDescent="0.3">
      <c r="A419" s="68"/>
      <c r="B419" s="68"/>
      <c r="C419" s="68"/>
      <c r="D419" s="48"/>
      <c r="E419" s="263"/>
      <c r="F419" s="232" t="str">
        <f t="shared" si="18"/>
        <v/>
      </c>
      <c r="G419" s="43"/>
      <c r="H419" s="209"/>
      <c r="I419" s="43"/>
      <c r="J419" s="86"/>
      <c r="K419" s="122"/>
      <c r="L419" s="217"/>
      <c r="M419" s="233"/>
      <c r="N419" s="234"/>
      <c r="O419" s="263"/>
      <c r="P419" s="215"/>
      <c r="Q419" s="217"/>
      <c r="R419" s="217"/>
      <c r="S419" s="235"/>
      <c r="T419" s="182" t="str">
        <f t="shared" si="17"/>
        <v/>
      </c>
      <c r="U419" s="46"/>
      <c r="V419" s="216"/>
      <c r="W419" s="216"/>
      <c r="X419" s="43"/>
      <c r="Y419" s="48"/>
      <c r="Z419" s="48"/>
      <c r="AA419" s="43"/>
      <c r="AB419" s="350"/>
      <c r="AC419" s="46"/>
      <c r="AD419" s="182" t="str">
        <f t="shared" si="16"/>
        <v/>
      </c>
      <c r="AE419" s="46"/>
    </row>
    <row r="420" spans="1:31" ht="36" customHeight="1" x14ac:dyDescent="0.3">
      <c r="A420" s="68"/>
      <c r="B420" s="68"/>
      <c r="C420" s="68"/>
      <c r="D420" s="48"/>
      <c r="E420" s="263"/>
      <c r="F420" s="232" t="str">
        <f t="shared" si="18"/>
        <v/>
      </c>
      <c r="G420" s="43"/>
      <c r="H420" s="209"/>
      <c r="I420" s="43"/>
      <c r="J420" s="86"/>
      <c r="K420" s="122"/>
      <c r="L420" s="217"/>
      <c r="M420" s="233"/>
      <c r="N420" s="234"/>
      <c r="O420" s="263"/>
      <c r="P420" s="215"/>
      <c r="Q420" s="217"/>
      <c r="R420" s="217"/>
      <c r="S420" s="235"/>
      <c r="T420" s="182" t="str">
        <f t="shared" si="17"/>
        <v/>
      </c>
      <c r="U420" s="46"/>
      <c r="V420" s="216"/>
      <c r="W420" s="216"/>
      <c r="X420" s="43"/>
      <c r="Y420" s="48"/>
      <c r="Z420" s="48"/>
      <c r="AA420" s="43"/>
      <c r="AB420" s="350"/>
      <c r="AC420" s="46"/>
      <c r="AD420" s="182" t="str">
        <f t="shared" si="16"/>
        <v/>
      </c>
      <c r="AE420" s="46"/>
    </row>
    <row r="421" spans="1:31" ht="36" customHeight="1" x14ac:dyDescent="0.3">
      <c r="A421" s="68"/>
      <c r="B421" s="68"/>
      <c r="C421" s="68"/>
      <c r="D421" s="48"/>
      <c r="E421" s="263"/>
      <c r="F421" s="232" t="str">
        <f t="shared" si="18"/>
        <v/>
      </c>
      <c r="G421" s="43"/>
      <c r="H421" s="209"/>
      <c r="I421" s="43"/>
      <c r="J421" s="86"/>
      <c r="K421" s="122"/>
      <c r="L421" s="217"/>
      <c r="M421" s="233"/>
      <c r="N421" s="234"/>
      <c r="O421" s="263"/>
      <c r="P421" s="215"/>
      <c r="Q421" s="217"/>
      <c r="R421" s="217"/>
      <c r="S421" s="235"/>
      <c r="T421" s="182" t="str">
        <f t="shared" si="17"/>
        <v/>
      </c>
      <c r="U421" s="46"/>
      <c r="V421" s="216"/>
      <c r="W421" s="216"/>
      <c r="X421" s="43"/>
      <c r="Y421" s="48"/>
      <c r="Z421" s="48"/>
      <c r="AA421" s="43"/>
      <c r="AB421" s="350"/>
      <c r="AC421" s="46"/>
      <c r="AD421" s="182" t="str">
        <f t="shared" si="16"/>
        <v/>
      </c>
      <c r="AE421" s="46"/>
    </row>
    <row r="422" spans="1:31" ht="36" customHeight="1" x14ac:dyDescent="0.3">
      <c r="A422" s="68"/>
      <c r="B422" s="68"/>
      <c r="C422" s="68"/>
      <c r="D422" s="48"/>
      <c r="E422" s="263"/>
      <c r="F422" s="232" t="str">
        <f t="shared" si="18"/>
        <v/>
      </c>
      <c r="G422" s="43"/>
      <c r="H422" s="209"/>
      <c r="I422" s="43"/>
      <c r="J422" s="86"/>
      <c r="K422" s="122"/>
      <c r="L422" s="217"/>
      <c r="M422" s="233"/>
      <c r="N422" s="234"/>
      <c r="O422" s="263"/>
      <c r="P422" s="215"/>
      <c r="Q422" s="217"/>
      <c r="R422" s="217"/>
      <c r="S422" s="235"/>
      <c r="T422" s="182" t="str">
        <f t="shared" si="17"/>
        <v/>
      </c>
      <c r="U422" s="46"/>
      <c r="V422" s="216"/>
      <c r="W422" s="216"/>
      <c r="X422" s="43"/>
      <c r="Y422" s="48"/>
      <c r="Z422" s="48"/>
      <c r="AA422" s="43"/>
      <c r="AB422" s="350"/>
      <c r="AC422" s="46"/>
      <c r="AD422" s="182" t="str">
        <f t="shared" si="16"/>
        <v/>
      </c>
      <c r="AE422" s="46"/>
    </row>
    <row r="423" spans="1:31" ht="36" customHeight="1" x14ac:dyDescent="0.3">
      <c r="A423" s="68"/>
      <c r="B423" s="68"/>
      <c r="C423" s="68"/>
      <c r="D423" s="48"/>
      <c r="E423" s="263"/>
      <c r="F423" s="232" t="str">
        <f t="shared" si="18"/>
        <v/>
      </c>
      <c r="G423" s="43"/>
      <c r="H423" s="209"/>
      <c r="I423" s="43"/>
      <c r="J423" s="86"/>
      <c r="K423" s="122"/>
      <c r="L423" s="217"/>
      <c r="M423" s="233"/>
      <c r="N423" s="234"/>
      <c r="O423" s="263"/>
      <c r="P423" s="215"/>
      <c r="Q423" s="217"/>
      <c r="R423" s="217"/>
      <c r="S423" s="235"/>
      <c r="T423" s="182" t="str">
        <f t="shared" si="17"/>
        <v/>
      </c>
      <c r="U423" s="46"/>
      <c r="V423" s="216"/>
      <c r="W423" s="216"/>
      <c r="X423" s="43"/>
      <c r="Y423" s="48"/>
      <c r="Z423" s="48"/>
      <c r="AA423" s="43"/>
      <c r="AB423" s="350"/>
      <c r="AC423" s="46"/>
      <c r="AD423" s="182" t="str">
        <f t="shared" si="16"/>
        <v/>
      </c>
      <c r="AE423" s="46"/>
    </row>
    <row r="424" spans="1:31" ht="36" customHeight="1" x14ac:dyDescent="0.3">
      <c r="A424" s="68"/>
      <c r="B424" s="68"/>
      <c r="C424" s="68"/>
      <c r="D424" s="48"/>
      <c r="E424" s="263"/>
      <c r="F424" s="232" t="str">
        <f t="shared" si="18"/>
        <v/>
      </c>
      <c r="G424" s="43"/>
      <c r="H424" s="209"/>
      <c r="I424" s="43"/>
      <c r="J424" s="86"/>
      <c r="K424" s="122"/>
      <c r="L424" s="217"/>
      <c r="M424" s="233"/>
      <c r="N424" s="234"/>
      <c r="O424" s="263"/>
      <c r="P424" s="215"/>
      <c r="Q424" s="217"/>
      <c r="R424" s="217"/>
      <c r="S424" s="235"/>
      <c r="T424" s="182" t="str">
        <f t="shared" si="17"/>
        <v/>
      </c>
      <c r="U424" s="46"/>
      <c r="V424" s="216"/>
      <c r="W424" s="216"/>
      <c r="X424" s="43"/>
      <c r="Y424" s="48"/>
      <c r="Z424" s="48"/>
      <c r="AA424" s="43"/>
      <c r="AB424" s="350"/>
      <c r="AC424" s="46"/>
      <c r="AD424" s="182" t="str">
        <f t="shared" si="16"/>
        <v/>
      </c>
      <c r="AE424" s="46"/>
    </row>
    <row r="425" spans="1:31" ht="36" customHeight="1" x14ac:dyDescent="0.3">
      <c r="A425" s="68"/>
      <c r="B425" s="68"/>
      <c r="C425" s="68"/>
      <c r="D425" s="48"/>
      <c r="E425" s="263"/>
      <c r="F425" s="232" t="str">
        <f t="shared" si="18"/>
        <v/>
      </c>
      <c r="G425" s="43"/>
      <c r="H425" s="209"/>
      <c r="I425" s="43"/>
      <c r="J425" s="86"/>
      <c r="K425" s="122"/>
      <c r="L425" s="217"/>
      <c r="M425" s="233"/>
      <c r="N425" s="234"/>
      <c r="O425" s="263"/>
      <c r="P425" s="215"/>
      <c r="Q425" s="217"/>
      <c r="R425" s="217"/>
      <c r="S425" s="235"/>
      <c r="T425" s="182" t="str">
        <f t="shared" si="17"/>
        <v/>
      </c>
      <c r="U425" s="46"/>
      <c r="V425" s="216"/>
      <c r="W425" s="216"/>
      <c r="X425" s="43"/>
      <c r="Y425" s="48"/>
      <c r="Z425" s="48"/>
      <c r="AA425" s="43"/>
      <c r="AB425" s="350"/>
      <c r="AC425" s="46"/>
      <c r="AD425" s="182" t="str">
        <f t="shared" si="16"/>
        <v/>
      </c>
      <c r="AE425" s="46"/>
    </row>
    <row r="426" spans="1:31" ht="36" customHeight="1" x14ac:dyDescent="0.3">
      <c r="A426" s="68"/>
      <c r="B426" s="68"/>
      <c r="C426" s="68"/>
      <c r="D426" s="48"/>
      <c r="E426" s="263"/>
      <c r="F426" s="232" t="str">
        <f t="shared" si="18"/>
        <v/>
      </c>
      <c r="G426" s="43"/>
      <c r="H426" s="209"/>
      <c r="I426" s="43"/>
      <c r="J426" s="86"/>
      <c r="K426" s="122"/>
      <c r="L426" s="217"/>
      <c r="M426" s="233"/>
      <c r="N426" s="234"/>
      <c r="O426" s="263"/>
      <c r="P426" s="215"/>
      <c r="Q426" s="217"/>
      <c r="R426" s="217"/>
      <c r="S426" s="235"/>
      <c r="T426" s="182" t="str">
        <f t="shared" si="17"/>
        <v/>
      </c>
      <c r="U426" s="46"/>
      <c r="V426" s="216"/>
      <c r="W426" s="216"/>
      <c r="X426" s="43"/>
      <c r="Y426" s="48"/>
      <c r="Z426" s="48"/>
      <c r="AA426" s="43"/>
      <c r="AB426" s="350"/>
      <c r="AC426" s="46"/>
      <c r="AD426" s="182" t="str">
        <f t="shared" si="16"/>
        <v/>
      </c>
      <c r="AE426" s="46"/>
    </row>
    <row r="427" spans="1:31" ht="36" customHeight="1" x14ac:dyDescent="0.3">
      <c r="A427" s="68"/>
      <c r="B427" s="68"/>
      <c r="C427" s="68"/>
      <c r="D427" s="48"/>
      <c r="E427" s="263"/>
      <c r="F427" s="232" t="str">
        <f t="shared" si="18"/>
        <v/>
      </c>
      <c r="G427" s="43"/>
      <c r="H427" s="209"/>
      <c r="I427" s="43"/>
      <c r="J427" s="86"/>
      <c r="K427" s="122"/>
      <c r="L427" s="217"/>
      <c r="M427" s="233"/>
      <c r="N427" s="234"/>
      <c r="O427" s="263"/>
      <c r="P427" s="215"/>
      <c r="Q427" s="217"/>
      <c r="R427" s="217"/>
      <c r="S427" s="235"/>
      <c r="T427" s="182" t="str">
        <f t="shared" si="17"/>
        <v/>
      </c>
      <c r="U427" s="46"/>
      <c r="V427" s="216"/>
      <c r="W427" s="216"/>
      <c r="X427" s="43"/>
      <c r="Y427" s="48"/>
      <c r="Z427" s="48"/>
      <c r="AA427" s="43"/>
      <c r="AB427" s="350"/>
      <c r="AC427" s="46"/>
      <c r="AD427" s="182" t="str">
        <f t="shared" si="16"/>
        <v/>
      </c>
      <c r="AE427" s="46"/>
    </row>
    <row r="428" spans="1:31" ht="36" customHeight="1" x14ac:dyDescent="0.3">
      <c r="A428" s="68"/>
      <c r="B428" s="68"/>
      <c r="C428" s="68"/>
      <c r="D428" s="48"/>
      <c r="E428" s="263"/>
      <c r="F428" s="232" t="str">
        <f t="shared" si="18"/>
        <v/>
      </c>
      <c r="G428" s="43"/>
      <c r="H428" s="209"/>
      <c r="I428" s="43"/>
      <c r="J428" s="86"/>
      <c r="K428" s="122"/>
      <c r="L428" s="217"/>
      <c r="M428" s="233"/>
      <c r="N428" s="234"/>
      <c r="O428" s="263"/>
      <c r="P428" s="215"/>
      <c r="Q428" s="217"/>
      <c r="R428" s="217"/>
      <c r="S428" s="235"/>
      <c r="T428" s="182" t="str">
        <f t="shared" si="17"/>
        <v/>
      </c>
      <c r="U428" s="46"/>
      <c r="V428" s="216"/>
      <c r="W428" s="216"/>
      <c r="X428" s="43"/>
      <c r="Y428" s="48"/>
      <c r="Z428" s="48"/>
      <c r="AA428" s="43"/>
      <c r="AB428" s="350"/>
      <c r="AC428" s="46"/>
      <c r="AD428" s="182" t="str">
        <f t="shared" si="16"/>
        <v/>
      </c>
      <c r="AE428" s="46"/>
    </row>
    <row r="429" spans="1:31" ht="36" customHeight="1" x14ac:dyDescent="0.3">
      <c r="A429" s="68"/>
      <c r="B429" s="68"/>
      <c r="C429" s="68"/>
      <c r="D429" s="48"/>
      <c r="E429" s="263"/>
      <c r="F429" s="232" t="str">
        <f t="shared" si="18"/>
        <v/>
      </c>
      <c r="G429" s="43"/>
      <c r="H429" s="209"/>
      <c r="I429" s="43"/>
      <c r="J429" s="86"/>
      <c r="K429" s="122"/>
      <c r="L429" s="217"/>
      <c r="M429" s="233"/>
      <c r="N429" s="234"/>
      <c r="O429" s="263"/>
      <c r="P429" s="215"/>
      <c r="Q429" s="217"/>
      <c r="R429" s="217"/>
      <c r="S429" s="235"/>
      <c r="T429" s="182" t="str">
        <f t="shared" si="17"/>
        <v/>
      </c>
      <c r="U429" s="46"/>
      <c r="V429" s="216"/>
      <c r="W429" s="216"/>
      <c r="X429" s="43"/>
      <c r="Y429" s="48"/>
      <c r="Z429" s="48"/>
      <c r="AA429" s="43"/>
      <c r="AB429" s="350"/>
      <c r="AC429" s="46"/>
      <c r="AD429" s="182" t="str">
        <f t="shared" si="16"/>
        <v/>
      </c>
      <c r="AE429" s="46"/>
    </row>
    <row r="430" spans="1:31" ht="36" customHeight="1" x14ac:dyDescent="0.3">
      <c r="A430" s="68"/>
      <c r="B430" s="68"/>
      <c r="C430" s="68"/>
      <c r="D430" s="48"/>
      <c r="E430" s="263"/>
      <c r="F430" s="232" t="str">
        <f t="shared" si="18"/>
        <v/>
      </c>
      <c r="G430" s="43"/>
      <c r="H430" s="209"/>
      <c r="I430" s="43"/>
      <c r="J430" s="86"/>
      <c r="K430" s="122"/>
      <c r="L430" s="217"/>
      <c r="M430" s="233"/>
      <c r="N430" s="234"/>
      <c r="O430" s="263"/>
      <c r="P430" s="215"/>
      <c r="Q430" s="217"/>
      <c r="R430" s="217"/>
      <c r="S430" s="235"/>
      <c r="T430" s="182" t="str">
        <f t="shared" si="17"/>
        <v/>
      </c>
      <c r="U430" s="46"/>
      <c r="V430" s="216"/>
      <c r="W430" s="216"/>
      <c r="X430" s="43"/>
      <c r="Y430" s="48"/>
      <c r="Z430" s="48"/>
      <c r="AA430" s="43"/>
      <c r="AB430" s="350"/>
      <c r="AC430" s="46"/>
      <c r="AD430" s="182" t="str">
        <f t="shared" si="16"/>
        <v/>
      </c>
      <c r="AE430" s="46"/>
    </row>
    <row r="431" spans="1:31" ht="36" customHeight="1" x14ac:dyDescent="0.3">
      <c r="A431" s="68"/>
      <c r="B431" s="68"/>
      <c r="C431" s="68"/>
      <c r="D431" s="48"/>
      <c r="E431" s="263"/>
      <c r="F431" s="232" t="str">
        <f t="shared" si="18"/>
        <v/>
      </c>
      <c r="G431" s="43"/>
      <c r="H431" s="209"/>
      <c r="I431" s="43"/>
      <c r="J431" s="86"/>
      <c r="K431" s="122"/>
      <c r="L431" s="217"/>
      <c r="M431" s="233"/>
      <c r="N431" s="234"/>
      <c r="O431" s="263"/>
      <c r="P431" s="215"/>
      <c r="Q431" s="217"/>
      <c r="R431" s="217"/>
      <c r="S431" s="235"/>
      <c r="T431" s="182" t="str">
        <f t="shared" si="17"/>
        <v/>
      </c>
      <c r="U431" s="46"/>
      <c r="V431" s="216"/>
      <c r="W431" s="216"/>
      <c r="X431" s="43"/>
      <c r="Y431" s="48"/>
      <c r="Z431" s="48"/>
      <c r="AA431" s="43"/>
      <c r="AB431" s="350"/>
      <c r="AC431" s="46"/>
      <c r="AD431" s="182" t="str">
        <f t="shared" si="16"/>
        <v/>
      </c>
      <c r="AE431" s="46"/>
    </row>
    <row r="432" spans="1:31" ht="36" customHeight="1" x14ac:dyDescent="0.3">
      <c r="A432" s="68"/>
      <c r="B432" s="68"/>
      <c r="C432" s="68"/>
      <c r="D432" s="48"/>
      <c r="E432" s="263"/>
      <c r="F432" s="232" t="str">
        <f t="shared" si="18"/>
        <v/>
      </c>
      <c r="G432" s="43"/>
      <c r="H432" s="209"/>
      <c r="I432" s="43"/>
      <c r="J432" s="86"/>
      <c r="K432" s="122"/>
      <c r="L432" s="217"/>
      <c r="M432" s="233"/>
      <c r="N432" s="234"/>
      <c r="O432" s="263"/>
      <c r="P432" s="215"/>
      <c r="Q432" s="217"/>
      <c r="R432" s="217"/>
      <c r="S432" s="235"/>
      <c r="T432" s="182" t="str">
        <f t="shared" si="17"/>
        <v/>
      </c>
      <c r="U432" s="46"/>
      <c r="V432" s="216"/>
      <c r="W432" s="216"/>
      <c r="X432" s="43"/>
      <c r="Y432" s="48"/>
      <c r="Z432" s="48"/>
      <c r="AA432" s="43"/>
      <c r="AB432" s="350"/>
      <c r="AC432" s="46"/>
      <c r="AD432" s="182" t="str">
        <f t="shared" si="16"/>
        <v/>
      </c>
      <c r="AE432" s="46"/>
    </row>
    <row r="433" spans="1:31" ht="36" customHeight="1" x14ac:dyDescent="0.3">
      <c r="A433" s="68"/>
      <c r="B433" s="68"/>
      <c r="C433" s="68"/>
      <c r="D433" s="48"/>
      <c r="E433" s="263"/>
      <c r="F433" s="232" t="str">
        <f t="shared" si="18"/>
        <v/>
      </c>
      <c r="G433" s="43"/>
      <c r="H433" s="209"/>
      <c r="I433" s="43"/>
      <c r="J433" s="86"/>
      <c r="K433" s="122"/>
      <c r="L433" s="217"/>
      <c r="M433" s="233"/>
      <c r="N433" s="234"/>
      <c r="O433" s="263"/>
      <c r="P433" s="215"/>
      <c r="Q433" s="217"/>
      <c r="R433" s="217"/>
      <c r="S433" s="235"/>
      <c r="T433" s="182" t="str">
        <f t="shared" si="17"/>
        <v/>
      </c>
      <c r="U433" s="46"/>
      <c r="V433" s="216"/>
      <c r="W433" s="216"/>
      <c r="X433" s="43"/>
      <c r="Y433" s="48"/>
      <c r="Z433" s="48"/>
      <c r="AA433" s="43"/>
      <c r="AB433" s="350"/>
      <c r="AC433" s="46"/>
      <c r="AD433" s="182" t="str">
        <f t="shared" si="16"/>
        <v/>
      </c>
      <c r="AE433" s="46"/>
    </row>
    <row r="434" spans="1:31" ht="36" customHeight="1" x14ac:dyDescent="0.3">
      <c r="A434" s="68"/>
      <c r="B434" s="68"/>
      <c r="C434" s="68"/>
      <c r="D434" s="48"/>
      <c r="E434" s="263"/>
      <c r="F434" s="232" t="str">
        <f t="shared" si="18"/>
        <v/>
      </c>
      <c r="G434" s="43"/>
      <c r="H434" s="209"/>
      <c r="I434" s="43"/>
      <c r="J434" s="86"/>
      <c r="K434" s="122"/>
      <c r="L434" s="217"/>
      <c r="M434" s="233"/>
      <c r="N434" s="234"/>
      <c r="O434" s="263"/>
      <c r="P434" s="215"/>
      <c r="Q434" s="217"/>
      <c r="R434" s="217"/>
      <c r="S434" s="235"/>
      <c r="T434" s="182" t="str">
        <f t="shared" si="17"/>
        <v/>
      </c>
      <c r="U434" s="46"/>
      <c r="V434" s="216"/>
      <c r="W434" s="216"/>
      <c r="X434" s="43"/>
      <c r="Y434" s="48"/>
      <c r="Z434" s="48"/>
      <c r="AA434" s="43"/>
      <c r="AB434" s="350"/>
      <c r="AC434" s="46"/>
      <c r="AD434" s="182" t="str">
        <f t="shared" si="16"/>
        <v/>
      </c>
      <c r="AE434" s="46"/>
    </row>
    <row r="435" spans="1:31" ht="36" customHeight="1" x14ac:dyDescent="0.3">
      <c r="A435" s="68"/>
      <c r="B435" s="68"/>
      <c r="C435" s="68"/>
      <c r="D435" s="48"/>
      <c r="E435" s="263"/>
      <c r="F435" s="232" t="str">
        <f t="shared" si="18"/>
        <v/>
      </c>
      <c r="G435" s="43"/>
      <c r="H435" s="209"/>
      <c r="I435" s="43"/>
      <c r="J435" s="86"/>
      <c r="K435" s="122"/>
      <c r="L435" s="217"/>
      <c r="M435" s="233"/>
      <c r="N435" s="234"/>
      <c r="O435" s="263"/>
      <c r="P435" s="215"/>
      <c r="Q435" s="217"/>
      <c r="R435" s="217"/>
      <c r="S435" s="235"/>
      <c r="T435" s="182" t="str">
        <f t="shared" si="17"/>
        <v/>
      </c>
      <c r="U435" s="46"/>
      <c r="V435" s="216"/>
      <c r="W435" s="216"/>
      <c r="X435" s="43"/>
      <c r="Y435" s="48"/>
      <c r="Z435" s="48"/>
      <c r="AA435" s="43"/>
      <c r="AB435" s="350"/>
      <c r="AC435" s="46"/>
      <c r="AD435" s="182" t="str">
        <f t="shared" si="16"/>
        <v/>
      </c>
      <c r="AE435" s="46"/>
    </row>
    <row r="436" spans="1:31" ht="36" customHeight="1" x14ac:dyDescent="0.3">
      <c r="A436" s="68"/>
      <c r="B436" s="68"/>
      <c r="C436" s="68"/>
      <c r="D436" s="48"/>
      <c r="E436" s="263"/>
      <c r="F436" s="232" t="str">
        <f t="shared" si="18"/>
        <v/>
      </c>
      <c r="G436" s="43"/>
      <c r="H436" s="209"/>
      <c r="I436" s="43"/>
      <c r="J436" s="86"/>
      <c r="K436" s="122"/>
      <c r="L436" s="217"/>
      <c r="M436" s="233"/>
      <c r="N436" s="234"/>
      <c r="O436" s="263"/>
      <c r="P436" s="215"/>
      <c r="Q436" s="217"/>
      <c r="R436" s="217"/>
      <c r="S436" s="235"/>
      <c r="T436" s="182" t="str">
        <f t="shared" si="17"/>
        <v/>
      </c>
      <c r="U436" s="46"/>
      <c r="V436" s="216"/>
      <c r="W436" s="216"/>
      <c r="X436" s="43"/>
      <c r="Y436" s="48"/>
      <c r="Z436" s="48"/>
      <c r="AA436" s="43"/>
      <c r="AB436" s="350"/>
      <c r="AC436" s="46"/>
      <c r="AD436" s="182" t="str">
        <f t="shared" si="16"/>
        <v/>
      </c>
      <c r="AE436" s="46"/>
    </row>
    <row r="437" spans="1:31" ht="36" customHeight="1" x14ac:dyDescent="0.3">
      <c r="A437" s="68"/>
      <c r="B437" s="68"/>
      <c r="C437" s="68"/>
      <c r="D437" s="48"/>
      <c r="E437" s="263"/>
      <c r="F437" s="232" t="str">
        <f t="shared" si="18"/>
        <v/>
      </c>
      <c r="G437" s="43"/>
      <c r="H437" s="209"/>
      <c r="I437" s="43"/>
      <c r="J437" s="86"/>
      <c r="K437" s="122"/>
      <c r="L437" s="217"/>
      <c r="M437" s="233"/>
      <c r="N437" s="234"/>
      <c r="O437" s="263"/>
      <c r="P437" s="215"/>
      <c r="Q437" s="217"/>
      <c r="R437" s="217"/>
      <c r="S437" s="235"/>
      <c r="T437" s="182" t="str">
        <f t="shared" si="17"/>
        <v/>
      </c>
      <c r="U437" s="46"/>
      <c r="V437" s="216"/>
      <c r="W437" s="216"/>
      <c r="X437" s="43"/>
      <c r="Y437" s="48"/>
      <c r="Z437" s="48"/>
      <c r="AA437" s="43"/>
      <c r="AB437" s="350"/>
      <c r="AC437" s="46"/>
      <c r="AD437" s="182" t="str">
        <f t="shared" si="16"/>
        <v/>
      </c>
      <c r="AE437" s="46"/>
    </row>
    <row r="438" spans="1:31" ht="36" customHeight="1" x14ac:dyDescent="0.3">
      <c r="A438" s="68"/>
      <c r="B438" s="68"/>
      <c r="C438" s="68"/>
      <c r="D438" s="48"/>
      <c r="E438" s="263"/>
      <c r="F438" s="232" t="str">
        <f t="shared" si="18"/>
        <v/>
      </c>
      <c r="G438" s="43"/>
      <c r="H438" s="209"/>
      <c r="I438" s="43"/>
      <c r="J438" s="86"/>
      <c r="K438" s="122"/>
      <c r="L438" s="217"/>
      <c r="M438" s="233"/>
      <c r="N438" s="234"/>
      <c r="O438" s="263"/>
      <c r="P438" s="215"/>
      <c r="Q438" s="217"/>
      <c r="R438" s="217"/>
      <c r="S438" s="235"/>
      <c r="T438" s="182" t="str">
        <f t="shared" si="17"/>
        <v/>
      </c>
      <c r="U438" s="46"/>
      <c r="V438" s="216"/>
      <c r="W438" s="216"/>
      <c r="X438" s="43"/>
      <c r="Y438" s="48"/>
      <c r="Z438" s="48"/>
      <c r="AA438" s="43"/>
      <c r="AB438" s="350"/>
      <c r="AC438" s="46"/>
      <c r="AD438" s="182" t="str">
        <f t="shared" si="16"/>
        <v/>
      </c>
      <c r="AE438" s="46"/>
    </row>
    <row r="439" spans="1:31" ht="36" customHeight="1" x14ac:dyDescent="0.3">
      <c r="A439" s="68"/>
      <c r="B439" s="68"/>
      <c r="C439" s="68"/>
      <c r="D439" s="48"/>
      <c r="E439" s="263"/>
      <c r="F439" s="232" t="str">
        <f t="shared" si="18"/>
        <v/>
      </c>
      <c r="G439" s="43"/>
      <c r="H439" s="209"/>
      <c r="I439" s="43"/>
      <c r="J439" s="86"/>
      <c r="K439" s="122"/>
      <c r="L439" s="217"/>
      <c r="M439" s="233"/>
      <c r="N439" s="234"/>
      <c r="O439" s="263"/>
      <c r="P439" s="215"/>
      <c r="Q439" s="217"/>
      <c r="R439" s="217"/>
      <c r="S439" s="235"/>
      <c r="T439" s="182" t="str">
        <f t="shared" si="17"/>
        <v/>
      </c>
      <c r="U439" s="46"/>
      <c r="V439" s="216"/>
      <c r="W439" s="216"/>
      <c r="X439" s="43"/>
      <c r="Y439" s="48"/>
      <c r="Z439" s="48"/>
      <c r="AA439" s="43"/>
      <c r="AB439" s="350"/>
      <c r="AC439" s="46"/>
      <c r="AD439" s="182" t="str">
        <f t="shared" si="16"/>
        <v/>
      </c>
      <c r="AE439" s="46"/>
    </row>
    <row r="440" spans="1:31" ht="36" customHeight="1" x14ac:dyDescent="0.3">
      <c r="A440" s="68"/>
      <c r="B440" s="68"/>
      <c r="C440" s="68"/>
      <c r="D440" s="48"/>
      <c r="E440" s="263"/>
      <c r="F440" s="232" t="str">
        <f t="shared" si="18"/>
        <v/>
      </c>
      <c r="G440" s="43"/>
      <c r="H440" s="209"/>
      <c r="I440" s="43"/>
      <c r="J440" s="86"/>
      <c r="K440" s="122"/>
      <c r="L440" s="217"/>
      <c r="M440" s="233"/>
      <c r="N440" s="234"/>
      <c r="O440" s="263"/>
      <c r="P440" s="215"/>
      <c r="Q440" s="217"/>
      <c r="R440" s="217"/>
      <c r="S440" s="235"/>
      <c r="T440" s="182" t="str">
        <f t="shared" si="17"/>
        <v/>
      </c>
      <c r="U440" s="46"/>
      <c r="V440" s="216"/>
      <c r="W440" s="216"/>
      <c r="X440" s="43"/>
      <c r="Y440" s="48"/>
      <c r="Z440" s="48"/>
      <c r="AA440" s="43"/>
      <c r="AB440" s="350"/>
      <c r="AC440" s="46"/>
      <c r="AD440" s="182" t="str">
        <f t="shared" si="16"/>
        <v/>
      </c>
      <c r="AE440" s="46"/>
    </row>
    <row r="441" spans="1:31" ht="36" customHeight="1" x14ac:dyDescent="0.3">
      <c r="A441" s="68"/>
      <c r="B441" s="68"/>
      <c r="C441" s="68"/>
      <c r="D441" s="48"/>
      <c r="E441" s="263"/>
      <c r="F441" s="232" t="str">
        <f t="shared" si="18"/>
        <v/>
      </c>
      <c r="G441" s="43"/>
      <c r="H441" s="209"/>
      <c r="I441" s="43"/>
      <c r="J441" s="86"/>
      <c r="K441" s="122"/>
      <c r="L441" s="217"/>
      <c r="M441" s="233"/>
      <c r="N441" s="234"/>
      <c r="O441" s="263"/>
      <c r="P441" s="215"/>
      <c r="Q441" s="217"/>
      <c r="R441" s="217"/>
      <c r="S441" s="235"/>
      <c r="T441" s="182" t="str">
        <f t="shared" si="17"/>
        <v/>
      </c>
      <c r="U441" s="46"/>
      <c r="V441" s="216"/>
      <c r="W441" s="216"/>
      <c r="X441" s="43"/>
      <c r="Y441" s="48"/>
      <c r="Z441" s="48"/>
      <c r="AA441" s="43"/>
      <c r="AB441" s="350"/>
      <c r="AC441" s="46"/>
      <c r="AD441" s="182" t="str">
        <f t="shared" si="16"/>
        <v/>
      </c>
      <c r="AE441" s="46"/>
    </row>
    <row r="442" spans="1:31" ht="36" customHeight="1" x14ac:dyDescent="0.3">
      <c r="A442" s="68"/>
      <c r="B442" s="68"/>
      <c r="C442" s="68"/>
      <c r="D442" s="48"/>
      <c r="E442" s="263"/>
      <c r="F442" s="232" t="str">
        <f t="shared" si="18"/>
        <v/>
      </c>
      <c r="G442" s="43"/>
      <c r="H442" s="209"/>
      <c r="I442" s="43"/>
      <c r="J442" s="86"/>
      <c r="K442" s="122"/>
      <c r="L442" s="217"/>
      <c r="M442" s="233"/>
      <c r="N442" s="234"/>
      <c r="O442" s="263"/>
      <c r="P442" s="215"/>
      <c r="Q442" s="217"/>
      <c r="R442" s="217"/>
      <c r="S442" s="235"/>
      <c r="T442" s="182" t="str">
        <f t="shared" si="17"/>
        <v/>
      </c>
      <c r="U442" s="46"/>
      <c r="V442" s="216"/>
      <c r="W442" s="216"/>
      <c r="X442" s="43"/>
      <c r="Y442" s="48"/>
      <c r="Z442" s="48"/>
      <c r="AA442" s="43"/>
      <c r="AB442" s="350"/>
      <c r="AC442" s="46"/>
      <c r="AD442" s="182" t="str">
        <f t="shared" si="16"/>
        <v/>
      </c>
      <c r="AE442" s="46"/>
    </row>
    <row r="443" spans="1:31" ht="36" customHeight="1" x14ac:dyDescent="0.3">
      <c r="A443" s="68"/>
      <c r="B443" s="68"/>
      <c r="C443" s="68"/>
      <c r="D443" s="48"/>
      <c r="E443" s="263"/>
      <c r="F443" s="232" t="str">
        <f t="shared" si="18"/>
        <v/>
      </c>
      <c r="G443" s="43"/>
      <c r="H443" s="209"/>
      <c r="I443" s="43"/>
      <c r="J443" s="86"/>
      <c r="K443" s="122"/>
      <c r="L443" s="217"/>
      <c r="M443" s="233"/>
      <c r="N443" s="234"/>
      <c r="O443" s="263"/>
      <c r="P443" s="215"/>
      <c r="Q443" s="217"/>
      <c r="R443" s="217"/>
      <c r="S443" s="235"/>
      <c r="T443" s="182" t="str">
        <f t="shared" si="17"/>
        <v/>
      </c>
      <c r="U443" s="46"/>
      <c r="V443" s="216"/>
      <c r="W443" s="216"/>
      <c r="X443" s="43"/>
      <c r="Y443" s="48"/>
      <c r="Z443" s="48"/>
      <c r="AA443" s="43"/>
      <c r="AB443" s="350"/>
      <c r="AC443" s="46"/>
      <c r="AD443" s="182" t="str">
        <f t="shared" si="16"/>
        <v/>
      </c>
      <c r="AE443" s="46"/>
    </row>
    <row r="444" spans="1:31" ht="36" customHeight="1" x14ac:dyDescent="0.3">
      <c r="A444" s="68"/>
      <c r="B444" s="68"/>
      <c r="C444" s="68"/>
      <c r="D444" s="48"/>
      <c r="E444" s="263"/>
      <c r="F444" s="232" t="str">
        <f t="shared" si="18"/>
        <v/>
      </c>
      <c r="G444" s="43"/>
      <c r="H444" s="209"/>
      <c r="I444" s="43"/>
      <c r="J444" s="86"/>
      <c r="K444" s="122"/>
      <c r="L444" s="217"/>
      <c r="M444" s="233"/>
      <c r="N444" s="234"/>
      <c r="O444" s="263"/>
      <c r="P444" s="215"/>
      <c r="Q444" s="217"/>
      <c r="R444" s="217"/>
      <c r="S444" s="235"/>
      <c r="T444" s="182" t="str">
        <f t="shared" si="17"/>
        <v/>
      </c>
      <c r="U444" s="46"/>
      <c r="V444" s="216"/>
      <c r="W444" s="216"/>
      <c r="X444" s="43"/>
      <c r="Y444" s="48"/>
      <c r="Z444" s="48"/>
      <c r="AA444" s="43"/>
      <c r="AB444" s="350"/>
      <c r="AC444" s="46"/>
      <c r="AD444" s="182" t="str">
        <f t="shared" si="16"/>
        <v/>
      </c>
      <c r="AE444" s="46"/>
    </row>
    <row r="445" spans="1:31" ht="36" customHeight="1" x14ac:dyDescent="0.3">
      <c r="A445" s="68"/>
      <c r="B445" s="68"/>
      <c r="C445" s="68"/>
      <c r="D445" s="48"/>
      <c r="E445" s="263"/>
      <c r="F445" s="232" t="str">
        <f t="shared" si="18"/>
        <v/>
      </c>
      <c r="G445" s="43"/>
      <c r="H445" s="209"/>
      <c r="I445" s="43"/>
      <c r="J445" s="86"/>
      <c r="K445" s="122"/>
      <c r="L445" s="217"/>
      <c r="M445" s="233"/>
      <c r="N445" s="234"/>
      <c r="O445" s="263"/>
      <c r="P445" s="215"/>
      <c r="Q445" s="217"/>
      <c r="R445" s="217"/>
      <c r="S445" s="235"/>
      <c r="T445" s="182" t="str">
        <f t="shared" si="17"/>
        <v/>
      </c>
      <c r="U445" s="46"/>
      <c r="V445" s="216"/>
      <c r="W445" s="216"/>
      <c r="X445" s="43"/>
      <c r="Y445" s="48"/>
      <c r="Z445" s="48"/>
      <c r="AA445" s="43"/>
      <c r="AB445" s="350"/>
      <c r="AC445" s="46"/>
      <c r="AD445" s="182" t="str">
        <f t="shared" si="16"/>
        <v/>
      </c>
      <c r="AE445" s="46"/>
    </row>
    <row r="446" spans="1:31" ht="36" customHeight="1" x14ac:dyDescent="0.3">
      <c r="A446" s="68"/>
      <c r="B446" s="68"/>
      <c r="C446" s="68"/>
      <c r="D446" s="48"/>
      <c r="E446" s="263"/>
      <c r="F446" s="232" t="str">
        <f t="shared" si="18"/>
        <v/>
      </c>
      <c r="G446" s="43"/>
      <c r="H446" s="209"/>
      <c r="I446" s="43"/>
      <c r="J446" s="86"/>
      <c r="K446" s="122"/>
      <c r="L446" s="217"/>
      <c r="M446" s="233"/>
      <c r="N446" s="234"/>
      <c r="O446" s="263"/>
      <c r="P446" s="215"/>
      <c r="Q446" s="217"/>
      <c r="R446" s="217"/>
      <c r="S446" s="235"/>
      <c r="T446" s="182" t="str">
        <f t="shared" si="17"/>
        <v/>
      </c>
      <c r="U446" s="46"/>
      <c r="V446" s="216"/>
      <c r="W446" s="216"/>
      <c r="X446" s="43"/>
      <c r="Y446" s="48"/>
      <c r="Z446" s="48"/>
      <c r="AA446" s="43"/>
      <c r="AB446" s="350"/>
      <c r="AC446" s="46"/>
      <c r="AD446" s="182" t="str">
        <f t="shared" si="16"/>
        <v/>
      </c>
      <c r="AE446" s="46"/>
    </row>
    <row r="447" spans="1:31" ht="36" customHeight="1" x14ac:dyDescent="0.3">
      <c r="A447" s="68"/>
      <c r="B447" s="68"/>
      <c r="C447" s="68"/>
      <c r="D447" s="48"/>
      <c r="E447" s="263"/>
      <c r="F447" s="232" t="str">
        <f t="shared" si="18"/>
        <v/>
      </c>
      <c r="G447" s="43"/>
      <c r="H447" s="209"/>
      <c r="I447" s="43"/>
      <c r="J447" s="86"/>
      <c r="K447" s="122"/>
      <c r="L447" s="217"/>
      <c r="M447" s="233"/>
      <c r="N447" s="234"/>
      <c r="O447" s="263"/>
      <c r="P447" s="215"/>
      <c r="Q447" s="217"/>
      <c r="R447" s="217"/>
      <c r="S447" s="235"/>
      <c r="T447" s="182" t="str">
        <f t="shared" si="17"/>
        <v/>
      </c>
      <c r="U447" s="46"/>
      <c r="V447" s="216"/>
      <c r="W447" s="216"/>
      <c r="X447" s="43"/>
      <c r="Y447" s="48"/>
      <c r="Z447" s="48"/>
      <c r="AA447" s="43"/>
      <c r="AB447" s="350"/>
      <c r="AC447" s="46"/>
      <c r="AD447" s="182" t="str">
        <f t="shared" si="16"/>
        <v/>
      </c>
      <c r="AE447" s="46"/>
    </row>
    <row r="448" spans="1:31" ht="36" customHeight="1" x14ac:dyDescent="0.3">
      <c r="A448" s="68"/>
      <c r="B448" s="68"/>
      <c r="C448" s="68"/>
      <c r="D448" s="48"/>
      <c r="E448" s="263"/>
      <c r="F448" s="232" t="str">
        <f t="shared" si="18"/>
        <v/>
      </c>
      <c r="G448" s="43"/>
      <c r="H448" s="209"/>
      <c r="I448" s="43"/>
      <c r="J448" s="86"/>
      <c r="K448" s="122"/>
      <c r="L448" s="217"/>
      <c r="M448" s="233"/>
      <c r="N448" s="234"/>
      <c r="O448" s="263"/>
      <c r="P448" s="215"/>
      <c r="Q448" s="217"/>
      <c r="R448" s="217"/>
      <c r="S448" s="235"/>
      <c r="T448" s="182" t="str">
        <f t="shared" si="17"/>
        <v/>
      </c>
      <c r="U448" s="46"/>
      <c r="V448" s="216"/>
      <c r="W448" s="216"/>
      <c r="X448" s="43"/>
      <c r="Y448" s="48"/>
      <c r="Z448" s="48"/>
      <c r="AA448" s="43"/>
      <c r="AB448" s="350"/>
      <c r="AC448" s="46"/>
      <c r="AD448" s="182" t="str">
        <f t="shared" si="16"/>
        <v/>
      </c>
      <c r="AE448" s="46"/>
    </row>
    <row r="449" spans="1:31" ht="36" customHeight="1" x14ac:dyDescent="0.3">
      <c r="A449" s="68"/>
      <c r="B449" s="68"/>
      <c r="C449" s="68"/>
      <c r="D449" s="48"/>
      <c r="E449" s="263"/>
      <c r="F449" s="232" t="str">
        <f t="shared" si="18"/>
        <v/>
      </c>
      <c r="G449" s="43"/>
      <c r="H449" s="209"/>
      <c r="I449" s="43"/>
      <c r="J449" s="86"/>
      <c r="K449" s="122"/>
      <c r="L449" s="217"/>
      <c r="M449" s="233"/>
      <c r="N449" s="234"/>
      <c r="O449" s="263"/>
      <c r="P449" s="215"/>
      <c r="Q449" s="217"/>
      <c r="R449" s="217"/>
      <c r="S449" s="235"/>
      <c r="T449" s="182" t="str">
        <f t="shared" si="17"/>
        <v/>
      </c>
      <c r="U449" s="46"/>
      <c r="V449" s="216"/>
      <c r="W449" s="216"/>
      <c r="X449" s="43"/>
      <c r="Y449" s="48"/>
      <c r="Z449" s="48"/>
      <c r="AA449" s="43"/>
      <c r="AB449" s="350"/>
      <c r="AC449" s="46"/>
      <c r="AD449" s="182" t="str">
        <f t="shared" si="16"/>
        <v/>
      </c>
      <c r="AE449" s="46"/>
    </row>
    <row r="450" spans="1:31" ht="36" customHeight="1" x14ac:dyDescent="0.3">
      <c r="A450" s="68"/>
      <c r="B450" s="68"/>
      <c r="C450" s="68"/>
      <c r="D450" s="48"/>
      <c r="E450" s="263"/>
      <c r="F450" s="232" t="str">
        <f t="shared" si="18"/>
        <v/>
      </c>
      <c r="G450" s="43"/>
      <c r="H450" s="209"/>
      <c r="I450" s="43"/>
      <c r="J450" s="86"/>
      <c r="K450" s="122"/>
      <c r="L450" s="217"/>
      <c r="M450" s="233"/>
      <c r="N450" s="234"/>
      <c r="O450" s="263"/>
      <c r="P450" s="215"/>
      <c r="Q450" s="217"/>
      <c r="R450" s="217"/>
      <c r="S450" s="235"/>
      <c r="T450" s="182" t="str">
        <f t="shared" si="17"/>
        <v/>
      </c>
      <c r="U450" s="46"/>
      <c r="V450" s="216"/>
      <c r="W450" s="216"/>
      <c r="X450" s="43"/>
      <c r="Y450" s="48"/>
      <c r="Z450" s="48"/>
      <c r="AA450" s="43"/>
      <c r="AB450" s="350"/>
      <c r="AC450" s="46"/>
      <c r="AD450" s="182" t="str">
        <f t="shared" si="16"/>
        <v/>
      </c>
      <c r="AE450" s="46"/>
    </row>
    <row r="451" spans="1:31" ht="36" customHeight="1" x14ac:dyDescent="0.3">
      <c r="A451" s="68"/>
      <c r="B451" s="68"/>
      <c r="C451" s="68"/>
      <c r="D451" s="48"/>
      <c r="E451" s="263"/>
      <c r="F451" s="232" t="str">
        <f t="shared" si="18"/>
        <v/>
      </c>
      <c r="G451" s="43"/>
      <c r="H451" s="209"/>
      <c r="I451" s="43"/>
      <c r="J451" s="86"/>
      <c r="K451" s="122"/>
      <c r="L451" s="217"/>
      <c r="M451" s="233"/>
      <c r="N451" s="234"/>
      <c r="O451" s="263"/>
      <c r="P451" s="215"/>
      <c r="Q451" s="217"/>
      <c r="R451" s="217"/>
      <c r="S451" s="235"/>
      <c r="T451" s="182" t="str">
        <f t="shared" si="17"/>
        <v/>
      </c>
      <c r="U451" s="46"/>
      <c r="V451" s="216"/>
      <c r="W451" s="216"/>
      <c r="X451" s="43"/>
      <c r="Y451" s="48"/>
      <c r="Z451" s="48"/>
      <c r="AA451" s="43"/>
      <c r="AB451" s="350"/>
      <c r="AC451" s="46"/>
      <c r="AD451" s="182" t="str">
        <f t="shared" si="16"/>
        <v/>
      </c>
      <c r="AE451" s="46"/>
    </row>
    <row r="452" spans="1:31" ht="36" customHeight="1" x14ac:dyDescent="0.3">
      <c r="A452" s="68"/>
      <c r="B452" s="68"/>
      <c r="C452" s="68"/>
      <c r="D452" s="48"/>
      <c r="E452" s="263"/>
      <c r="F452" s="232" t="str">
        <f t="shared" si="18"/>
        <v/>
      </c>
      <c r="G452" s="43"/>
      <c r="H452" s="209"/>
      <c r="I452" s="43"/>
      <c r="J452" s="86"/>
      <c r="K452" s="122"/>
      <c r="L452" s="217"/>
      <c r="M452" s="233"/>
      <c r="N452" s="234"/>
      <c r="O452" s="263"/>
      <c r="P452" s="215"/>
      <c r="Q452" s="217"/>
      <c r="R452" s="217"/>
      <c r="S452" s="235"/>
      <c r="T452" s="182" t="str">
        <f t="shared" si="17"/>
        <v/>
      </c>
      <c r="U452" s="46"/>
      <c r="V452" s="216"/>
      <c r="W452" s="216"/>
      <c r="X452" s="43"/>
      <c r="Y452" s="48"/>
      <c r="Z452" s="48"/>
      <c r="AA452" s="43"/>
      <c r="AB452" s="350"/>
      <c r="AC452" s="46"/>
      <c r="AD452" s="182" t="str">
        <f t="shared" si="16"/>
        <v/>
      </c>
      <c r="AE452" s="46"/>
    </row>
    <row r="453" spans="1:31" ht="36" customHeight="1" x14ac:dyDescent="0.3">
      <c r="A453" s="68"/>
      <c r="B453" s="68"/>
      <c r="C453" s="68"/>
      <c r="D453" s="48"/>
      <c r="E453" s="263"/>
      <c r="F453" s="232" t="str">
        <f t="shared" si="18"/>
        <v/>
      </c>
      <c r="G453" s="43"/>
      <c r="H453" s="209"/>
      <c r="I453" s="43"/>
      <c r="J453" s="86"/>
      <c r="K453" s="122"/>
      <c r="L453" s="217"/>
      <c r="M453" s="233"/>
      <c r="N453" s="234"/>
      <c r="O453" s="263"/>
      <c r="P453" s="215"/>
      <c r="Q453" s="217"/>
      <c r="R453" s="217"/>
      <c r="S453" s="235"/>
      <c r="T453" s="182" t="str">
        <f t="shared" si="17"/>
        <v/>
      </c>
      <c r="U453" s="46"/>
      <c r="V453" s="216"/>
      <c r="W453" s="216"/>
      <c r="X453" s="43"/>
      <c r="Y453" s="48"/>
      <c r="Z453" s="48"/>
      <c r="AA453" s="43"/>
      <c r="AB453" s="350"/>
      <c r="AC453" s="46"/>
      <c r="AD453" s="182" t="str">
        <f t="shared" si="16"/>
        <v/>
      </c>
      <c r="AE453" s="46"/>
    </row>
    <row r="454" spans="1:31" ht="36" customHeight="1" x14ac:dyDescent="0.3">
      <c r="A454" s="68"/>
      <c r="B454" s="68"/>
      <c r="C454" s="68"/>
      <c r="D454" s="48"/>
      <c r="E454" s="263"/>
      <c r="F454" s="232" t="str">
        <f t="shared" si="18"/>
        <v/>
      </c>
      <c r="G454" s="43"/>
      <c r="H454" s="209"/>
      <c r="I454" s="43"/>
      <c r="J454" s="86"/>
      <c r="K454" s="122"/>
      <c r="L454" s="217"/>
      <c r="M454" s="233"/>
      <c r="N454" s="234"/>
      <c r="O454" s="263"/>
      <c r="P454" s="215"/>
      <c r="Q454" s="217"/>
      <c r="R454" s="217"/>
      <c r="S454" s="235"/>
      <c r="T454" s="182" t="str">
        <f t="shared" si="17"/>
        <v/>
      </c>
      <c r="U454" s="46"/>
      <c r="V454" s="216"/>
      <c r="W454" s="216"/>
      <c r="X454" s="43"/>
      <c r="Y454" s="48"/>
      <c r="Z454" s="48"/>
      <c r="AA454" s="43"/>
      <c r="AB454" s="350"/>
      <c r="AC454" s="46"/>
      <c r="AD454" s="182" t="str">
        <f t="shared" si="16"/>
        <v/>
      </c>
      <c r="AE454" s="46"/>
    </row>
    <row r="455" spans="1:31" ht="36" customHeight="1" x14ac:dyDescent="0.3">
      <c r="A455" s="68"/>
      <c r="B455" s="68"/>
      <c r="C455" s="68"/>
      <c r="D455" s="48"/>
      <c r="E455" s="263"/>
      <c r="F455" s="232" t="str">
        <f t="shared" si="18"/>
        <v/>
      </c>
      <c r="G455" s="43"/>
      <c r="H455" s="209"/>
      <c r="I455" s="43"/>
      <c r="J455" s="86"/>
      <c r="K455" s="122"/>
      <c r="L455" s="217"/>
      <c r="M455" s="233"/>
      <c r="N455" s="234"/>
      <c r="O455" s="263"/>
      <c r="P455" s="215"/>
      <c r="Q455" s="217"/>
      <c r="R455" s="217"/>
      <c r="S455" s="235"/>
      <c r="T455" s="182" t="str">
        <f t="shared" si="17"/>
        <v/>
      </c>
      <c r="U455" s="46"/>
      <c r="V455" s="216"/>
      <c r="W455" s="216"/>
      <c r="X455" s="43"/>
      <c r="Y455" s="48"/>
      <c r="Z455" s="48"/>
      <c r="AA455" s="43"/>
      <c r="AB455" s="350"/>
      <c r="AC455" s="46"/>
      <c r="AD455" s="182" t="str">
        <f t="shared" si="16"/>
        <v/>
      </c>
      <c r="AE455" s="46"/>
    </row>
    <row r="456" spans="1:31" ht="36" customHeight="1" x14ac:dyDescent="0.3">
      <c r="A456" s="68"/>
      <c r="B456" s="68"/>
      <c r="C456" s="68"/>
      <c r="D456" s="48"/>
      <c r="E456" s="263"/>
      <c r="F456" s="232" t="str">
        <f t="shared" si="18"/>
        <v/>
      </c>
      <c r="G456" s="43"/>
      <c r="H456" s="209"/>
      <c r="I456" s="43"/>
      <c r="J456" s="86"/>
      <c r="K456" s="122"/>
      <c r="L456" s="217"/>
      <c r="M456" s="233"/>
      <c r="N456" s="234"/>
      <c r="O456" s="263"/>
      <c r="P456" s="215"/>
      <c r="Q456" s="217"/>
      <c r="R456" s="217"/>
      <c r="S456" s="235"/>
      <c r="T456" s="182" t="str">
        <f t="shared" si="17"/>
        <v/>
      </c>
      <c r="U456" s="46"/>
      <c r="V456" s="216"/>
      <c r="W456" s="216"/>
      <c r="X456" s="43"/>
      <c r="Y456" s="48"/>
      <c r="Z456" s="48"/>
      <c r="AA456" s="43"/>
      <c r="AB456" s="350"/>
      <c r="AC456" s="46"/>
      <c r="AD456" s="182" t="str">
        <f t="shared" si="16"/>
        <v/>
      </c>
      <c r="AE456" s="46"/>
    </row>
    <row r="457" spans="1:31" ht="36" customHeight="1" x14ac:dyDescent="0.3">
      <c r="A457" s="68"/>
      <c r="B457" s="68"/>
      <c r="C457" s="68"/>
      <c r="D457" s="48"/>
      <c r="E457" s="263"/>
      <c r="F457" s="232" t="str">
        <f t="shared" si="18"/>
        <v/>
      </c>
      <c r="G457" s="43"/>
      <c r="H457" s="209"/>
      <c r="I457" s="43"/>
      <c r="J457" s="86"/>
      <c r="K457" s="122"/>
      <c r="L457" s="217"/>
      <c r="M457" s="233"/>
      <c r="N457" s="234"/>
      <c r="O457" s="263"/>
      <c r="P457" s="215"/>
      <c r="Q457" s="217"/>
      <c r="R457" s="217"/>
      <c r="S457" s="235"/>
      <c r="T457" s="182" t="str">
        <f t="shared" si="17"/>
        <v/>
      </c>
      <c r="U457" s="46"/>
      <c r="V457" s="216"/>
      <c r="W457" s="216"/>
      <c r="X457" s="43"/>
      <c r="Y457" s="48"/>
      <c r="Z457" s="48"/>
      <c r="AA457" s="43"/>
      <c r="AB457" s="350"/>
      <c r="AC457" s="46"/>
      <c r="AD457" s="182" t="str">
        <f t="shared" si="16"/>
        <v/>
      </c>
      <c r="AE457" s="46"/>
    </row>
    <row r="458" spans="1:31" ht="36" customHeight="1" x14ac:dyDescent="0.3">
      <c r="A458" s="68"/>
      <c r="B458" s="68"/>
      <c r="C458" s="68"/>
      <c r="D458" s="48"/>
      <c r="E458" s="263"/>
      <c r="F458" s="232" t="str">
        <f t="shared" si="18"/>
        <v/>
      </c>
      <c r="G458" s="43"/>
      <c r="H458" s="209"/>
      <c r="I458" s="43"/>
      <c r="J458" s="86"/>
      <c r="K458" s="122"/>
      <c r="L458" s="217"/>
      <c r="M458" s="233"/>
      <c r="N458" s="234"/>
      <c r="O458" s="263"/>
      <c r="P458" s="215"/>
      <c r="Q458" s="217"/>
      <c r="R458" s="217"/>
      <c r="S458" s="235"/>
      <c r="T458" s="182" t="str">
        <f t="shared" si="17"/>
        <v/>
      </c>
      <c r="U458" s="46"/>
      <c r="V458" s="216"/>
      <c r="W458" s="216"/>
      <c r="X458" s="43"/>
      <c r="Y458" s="48"/>
      <c r="Z458" s="48"/>
      <c r="AA458" s="43"/>
      <c r="AB458" s="350"/>
      <c r="AC458" s="46"/>
      <c r="AD458" s="182" t="str">
        <f t="shared" si="16"/>
        <v/>
      </c>
      <c r="AE458" s="46"/>
    </row>
    <row r="459" spans="1:31" ht="36" customHeight="1" x14ac:dyDescent="0.3">
      <c r="A459" s="68"/>
      <c r="B459" s="68"/>
      <c r="C459" s="68"/>
      <c r="D459" s="48"/>
      <c r="E459" s="263"/>
      <c r="F459" s="232" t="str">
        <f t="shared" si="18"/>
        <v/>
      </c>
      <c r="G459" s="43"/>
      <c r="H459" s="209"/>
      <c r="I459" s="43"/>
      <c r="J459" s="86"/>
      <c r="K459" s="122"/>
      <c r="L459" s="217"/>
      <c r="M459" s="233"/>
      <c r="N459" s="234"/>
      <c r="O459" s="263"/>
      <c r="P459" s="215"/>
      <c r="Q459" s="217"/>
      <c r="R459" s="217"/>
      <c r="S459" s="235"/>
      <c r="T459" s="182" t="str">
        <f t="shared" si="17"/>
        <v/>
      </c>
      <c r="U459" s="46"/>
      <c r="V459" s="216"/>
      <c r="W459" s="216"/>
      <c r="X459" s="43"/>
      <c r="Y459" s="48"/>
      <c r="Z459" s="48"/>
      <c r="AA459" s="43"/>
      <c r="AB459" s="350"/>
      <c r="AC459" s="46"/>
      <c r="AD459" s="182" t="str">
        <f t="shared" ref="AD459:AD522" si="19">IF(AC459="YES",(J459-AB459)/365,"")</f>
        <v/>
      </c>
      <c r="AE459" s="46"/>
    </row>
    <row r="460" spans="1:31" ht="36" customHeight="1" x14ac:dyDescent="0.3">
      <c r="A460" s="68"/>
      <c r="B460" s="68"/>
      <c r="C460" s="68"/>
      <c r="D460" s="48"/>
      <c r="E460" s="263"/>
      <c r="F460" s="232" t="str">
        <f t="shared" si="18"/>
        <v/>
      </c>
      <c r="G460" s="43"/>
      <c r="H460" s="209"/>
      <c r="I460" s="43"/>
      <c r="J460" s="86"/>
      <c r="K460" s="122"/>
      <c r="L460" s="217"/>
      <c r="M460" s="233"/>
      <c r="N460" s="234"/>
      <c r="O460" s="263"/>
      <c r="P460" s="215"/>
      <c r="Q460" s="217"/>
      <c r="R460" s="217"/>
      <c r="S460" s="235"/>
      <c r="T460" s="182" t="str">
        <f t="shared" ref="T460:T523" si="20">IF(ISBLANK(P460),"",DATEDIF(J460,P460,"d")/365)</f>
        <v/>
      </c>
      <c r="U460" s="46"/>
      <c r="V460" s="216"/>
      <c r="W460" s="216"/>
      <c r="X460" s="43"/>
      <c r="Y460" s="48"/>
      <c r="Z460" s="48"/>
      <c r="AA460" s="43"/>
      <c r="AB460" s="350"/>
      <c r="AC460" s="46"/>
      <c r="AD460" s="182" t="str">
        <f t="shared" si="19"/>
        <v/>
      </c>
      <c r="AE460" s="46"/>
    </row>
    <row r="461" spans="1:31" ht="36" customHeight="1" x14ac:dyDescent="0.3">
      <c r="A461" s="68"/>
      <c r="B461" s="68"/>
      <c r="C461" s="68"/>
      <c r="D461" s="48"/>
      <c r="E461" s="263"/>
      <c r="F461" s="232" t="str">
        <f t="shared" si="18"/>
        <v/>
      </c>
      <c r="G461" s="43"/>
      <c r="H461" s="209"/>
      <c r="I461" s="43"/>
      <c r="J461" s="86"/>
      <c r="K461" s="122"/>
      <c r="L461" s="217"/>
      <c r="M461" s="233"/>
      <c r="N461" s="234"/>
      <c r="O461" s="263"/>
      <c r="P461" s="215"/>
      <c r="Q461" s="217"/>
      <c r="R461" s="217"/>
      <c r="S461" s="235"/>
      <c r="T461" s="182" t="str">
        <f t="shared" si="20"/>
        <v/>
      </c>
      <c r="U461" s="46"/>
      <c r="V461" s="216"/>
      <c r="W461" s="216"/>
      <c r="X461" s="43"/>
      <c r="Y461" s="48"/>
      <c r="Z461" s="48"/>
      <c r="AA461" s="43"/>
      <c r="AB461" s="350"/>
      <c r="AC461" s="46"/>
      <c r="AD461" s="182" t="str">
        <f t="shared" si="19"/>
        <v/>
      </c>
      <c r="AE461" s="46"/>
    </row>
    <row r="462" spans="1:31" ht="36" customHeight="1" x14ac:dyDescent="0.3">
      <c r="A462" s="68"/>
      <c r="B462" s="68"/>
      <c r="C462" s="68"/>
      <c r="D462" s="48"/>
      <c r="E462" s="263"/>
      <c r="F462" s="232" t="str">
        <f t="shared" si="18"/>
        <v/>
      </c>
      <c r="G462" s="43"/>
      <c r="H462" s="209"/>
      <c r="I462" s="43"/>
      <c r="J462" s="86"/>
      <c r="K462" s="122"/>
      <c r="L462" s="217"/>
      <c r="M462" s="233"/>
      <c r="N462" s="234"/>
      <c r="O462" s="263"/>
      <c r="P462" s="215"/>
      <c r="Q462" s="217"/>
      <c r="R462" s="217"/>
      <c r="S462" s="235"/>
      <c r="T462" s="182" t="str">
        <f t="shared" si="20"/>
        <v/>
      </c>
      <c r="U462" s="46"/>
      <c r="V462" s="216"/>
      <c r="W462" s="216"/>
      <c r="X462" s="43"/>
      <c r="Y462" s="48"/>
      <c r="Z462" s="48"/>
      <c r="AA462" s="43"/>
      <c r="AB462" s="350"/>
      <c r="AC462" s="46"/>
      <c r="AD462" s="182" t="str">
        <f t="shared" si="19"/>
        <v/>
      </c>
      <c r="AE462" s="46"/>
    </row>
    <row r="463" spans="1:31" ht="36" customHeight="1" x14ac:dyDescent="0.3">
      <c r="A463" s="68"/>
      <c r="B463" s="68"/>
      <c r="C463" s="68"/>
      <c r="D463" s="48"/>
      <c r="E463" s="263"/>
      <c r="F463" s="232" t="str">
        <f t="shared" ref="F463:F526" si="21">IF(ISBLANK($E463),"",VLOOKUP($E463,제안사_펀드현황,2,FALSE))</f>
        <v/>
      </c>
      <c r="G463" s="43"/>
      <c r="H463" s="209"/>
      <c r="I463" s="43"/>
      <c r="J463" s="86"/>
      <c r="K463" s="122"/>
      <c r="L463" s="217"/>
      <c r="M463" s="233"/>
      <c r="N463" s="234"/>
      <c r="O463" s="263"/>
      <c r="P463" s="215"/>
      <c r="Q463" s="217"/>
      <c r="R463" s="217"/>
      <c r="S463" s="235"/>
      <c r="T463" s="182" t="str">
        <f t="shared" si="20"/>
        <v/>
      </c>
      <c r="U463" s="46"/>
      <c r="V463" s="216"/>
      <c r="W463" s="216"/>
      <c r="X463" s="43"/>
      <c r="Y463" s="48"/>
      <c r="Z463" s="48"/>
      <c r="AA463" s="43"/>
      <c r="AB463" s="350"/>
      <c r="AC463" s="46"/>
      <c r="AD463" s="182" t="str">
        <f t="shared" si="19"/>
        <v/>
      </c>
      <c r="AE463" s="46"/>
    </row>
    <row r="464" spans="1:31" ht="36" customHeight="1" x14ac:dyDescent="0.3">
      <c r="A464" s="68"/>
      <c r="B464" s="68"/>
      <c r="C464" s="68"/>
      <c r="D464" s="48"/>
      <c r="E464" s="263"/>
      <c r="F464" s="232" t="str">
        <f t="shared" si="21"/>
        <v/>
      </c>
      <c r="G464" s="43"/>
      <c r="H464" s="209"/>
      <c r="I464" s="43"/>
      <c r="J464" s="86"/>
      <c r="K464" s="122"/>
      <c r="L464" s="217"/>
      <c r="M464" s="233"/>
      <c r="N464" s="234"/>
      <c r="O464" s="263"/>
      <c r="P464" s="215"/>
      <c r="Q464" s="217"/>
      <c r="R464" s="217"/>
      <c r="S464" s="235"/>
      <c r="T464" s="182" t="str">
        <f t="shared" si="20"/>
        <v/>
      </c>
      <c r="U464" s="46"/>
      <c r="V464" s="216"/>
      <c r="W464" s="216"/>
      <c r="X464" s="43"/>
      <c r="Y464" s="48"/>
      <c r="Z464" s="48"/>
      <c r="AA464" s="43"/>
      <c r="AB464" s="350"/>
      <c r="AC464" s="46"/>
      <c r="AD464" s="182" t="str">
        <f t="shared" si="19"/>
        <v/>
      </c>
      <c r="AE464" s="46"/>
    </row>
    <row r="465" spans="1:31" ht="36" customHeight="1" x14ac:dyDescent="0.3">
      <c r="A465" s="68"/>
      <c r="B465" s="68"/>
      <c r="C465" s="68"/>
      <c r="D465" s="48"/>
      <c r="E465" s="263"/>
      <c r="F465" s="232" t="str">
        <f t="shared" si="21"/>
        <v/>
      </c>
      <c r="G465" s="43"/>
      <c r="H465" s="209"/>
      <c r="I465" s="43"/>
      <c r="J465" s="86"/>
      <c r="K465" s="122"/>
      <c r="L465" s="217"/>
      <c r="M465" s="233"/>
      <c r="N465" s="234"/>
      <c r="O465" s="263"/>
      <c r="P465" s="215"/>
      <c r="Q465" s="217"/>
      <c r="R465" s="217"/>
      <c r="S465" s="235"/>
      <c r="T465" s="182" t="str">
        <f t="shared" si="20"/>
        <v/>
      </c>
      <c r="U465" s="46"/>
      <c r="V465" s="216"/>
      <c r="W465" s="216"/>
      <c r="X465" s="43"/>
      <c r="Y465" s="48"/>
      <c r="Z465" s="48"/>
      <c r="AA465" s="43"/>
      <c r="AB465" s="350"/>
      <c r="AC465" s="46"/>
      <c r="AD465" s="182" t="str">
        <f t="shared" si="19"/>
        <v/>
      </c>
      <c r="AE465" s="46"/>
    </row>
    <row r="466" spans="1:31" ht="36" customHeight="1" x14ac:dyDescent="0.3">
      <c r="A466" s="68"/>
      <c r="B466" s="68"/>
      <c r="C466" s="68"/>
      <c r="D466" s="48"/>
      <c r="E466" s="263"/>
      <c r="F466" s="232" t="str">
        <f t="shared" si="21"/>
        <v/>
      </c>
      <c r="G466" s="43"/>
      <c r="H466" s="209"/>
      <c r="I466" s="43"/>
      <c r="J466" s="86"/>
      <c r="K466" s="122"/>
      <c r="L466" s="217"/>
      <c r="M466" s="233"/>
      <c r="N466" s="234"/>
      <c r="O466" s="263"/>
      <c r="P466" s="215"/>
      <c r="Q466" s="217"/>
      <c r="R466" s="217"/>
      <c r="S466" s="235"/>
      <c r="T466" s="182" t="str">
        <f t="shared" si="20"/>
        <v/>
      </c>
      <c r="U466" s="46"/>
      <c r="V466" s="216"/>
      <c r="W466" s="216"/>
      <c r="X466" s="43"/>
      <c r="Y466" s="48"/>
      <c r="Z466" s="48"/>
      <c r="AA466" s="43"/>
      <c r="AB466" s="350"/>
      <c r="AC466" s="46"/>
      <c r="AD466" s="182" t="str">
        <f t="shared" si="19"/>
        <v/>
      </c>
      <c r="AE466" s="46"/>
    </row>
    <row r="467" spans="1:31" ht="36" customHeight="1" x14ac:dyDescent="0.3">
      <c r="A467" s="68"/>
      <c r="B467" s="68"/>
      <c r="C467" s="68"/>
      <c r="D467" s="48"/>
      <c r="E467" s="263"/>
      <c r="F467" s="232" t="str">
        <f t="shared" si="21"/>
        <v/>
      </c>
      <c r="G467" s="43"/>
      <c r="H467" s="209"/>
      <c r="I467" s="43"/>
      <c r="J467" s="86"/>
      <c r="K467" s="122"/>
      <c r="L467" s="217"/>
      <c r="M467" s="233"/>
      <c r="N467" s="234"/>
      <c r="O467" s="263"/>
      <c r="P467" s="215"/>
      <c r="Q467" s="217"/>
      <c r="R467" s="217"/>
      <c r="S467" s="235"/>
      <c r="T467" s="182" t="str">
        <f t="shared" si="20"/>
        <v/>
      </c>
      <c r="U467" s="46"/>
      <c r="V467" s="216"/>
      <c r="W467" s="216"/>
      <c r="X467" s="43"/>
      <c r="Y467" s="48"/>
      <c r="Z467" s="48"/>
      <c r="AA467" s="43"/>
      <c r="AB467" s="350"/>
      <c r="AC467" s="46"/>
      <c r="AD467" s="182" t="str">
        <f t="shared" si="19"/>
        <v/>
      </c>
      <c r="AE467" s="46"/>
    </row>
    <row r="468" spans="1:31" ht="36" customHeight="1" x14ac:dyDescent="0.3">
      <c r="A468" s="68"/>
      <c r="B468" s="68"/>
      <c r="C468" s="68"/>
      <c r="D468" s="48"/>
      <c r="E468" s="263"/>
      <c r="F468" s="232" t="str">
        <f t="shared" si="21"/>
        <v/>
      </c>
      <c r="G468" s="43"/>
      <c r="H468" s="209"/>
      <c r="I468" s="43"/>
      <c r="J468" s="86"/>
      <c r="K468" s="122"/>
      <c r="L468" s="217"/>
      <c r="M468" s="233"/>
      <c r="N468" s="234"/>
      <c r="O468" s="263"/>
      <c r="P468" s="215"/>
      <c r="Q468" s="217"/>
      <c r="R468" s="217"/>
      <c r="S468" s="235"/>
      <c r="T468" s="182" t="str">
        <f t="shared" si="20"/>
        <v/>
      </c>
      <c r="U468" s="46"/>
      <c r="V468" s="216"/>
      <c r="W468" s="216"/>
      <c r="X468" s="43"/>
      <c r="Y468" s="48"/>
      <c r="Z468" s="48"/>
      <c r="AA468" s="43"/>
      <c r="AB468" s="350"/>
      <c r="AC468" s="46"/>
      <c r="AD468" s="182" t="str">
        <f t="shared" si="19"/>
        <v/>
      </c>
      <c r="AE468" s="46"/>
    </row>
    <row r="469" spans="1:31" ht="36" customHeight="1" x14ac:dyDescent="0.3">
      <c r="A469" s="68"/>
      <c r="B469" s="68"/>
      <c r="C469" s="68"/>
      <c r="D469" s="48"/>
      <c r="E469" s="263"/>
      <c r="F469" s="232" t="str">
        <f t="shared" si="21"/>
        <v/>
      </c>
      <c r="G469" s="43"/>
      <c r="H469" s="209"/>
      <c r="I469" s="43"/>
      <c r="J469" s="86"/>
      <c r="K469" s="122"/>
      <c r="L469" s="217"/>
      <c r="M469" s="233"/>
      <c r="N469" s="234"/>
      <c r="O469" s="263"/>
      <c r="P469" s="215"/>
      <c r="Q469" s="217"/>
      <c r="R469" s="217"/>
      <c r="S469" s="235"/>
      <c r="T469" s="182" t="str">
        <f t="shared" si="20"/>
        <v/>
      </c>
      <c r="U469" s="46"/>
      <c r="V469" s="216"/>
      <c r="W469" s="216"/>
      <c r="X469" s="43"/>
      <c r="Y469" s="48"/>
      <c r="Z469" s="48"/>
      <c r="AA469" s="43"/>
      <c r="AB469" s="350"/>
      <c r="AC469" s="46"/>
      <c r="AD469" s="182" t="str">
        <f t="shared" si="19"/>
        <v/>
      </c>
      <c r="AE469" s="46"/>
    </row>
    <row r="470" spans="1:31" ht="36" customHeight="1" x14ac:dyDescent="0.3">
      <c r="A470" s="68"/>
      <c r="B470" s="68"/>
      <c r="C470" s="68"/>
      <c r="D470" s="48"/>
      <c r="E470" s="263"/>
      <c r="F470" s="232" t="str">
        <f t="shared" si="21"/>
        <v/>
      </c>
      <c r="G470" s="43"/>
      <c r="H470" s="209"/>
      <c r="I470" s="43"/>
      <c r="J470" s="86"/>
      <c r="K470" s="122"/>
      <c r="L470" s="217"/>
      <c r="M470" s="233"/>
      <c r="N470" s="234"/>
      <c r="O470" s="263"/>
      <c r="P470" s="215"/>
      <c r="Q470" s="217"/>
      <c r="R470" s="217"/>
      <c r="S470" s="235"/>
      <c r="T470" s="182" t="str">
        <f t="shared" si="20"/>
        <v/>
      </c>
      <c r="U470" s="46"/>
      <c r="V470" s="216"/>
      <c r="W470" s="216"/>
      <c r="X470" s="43"/>
      <c r="Y470" s="48"/>
      <c r="Z470" s="48"/>
      <c r="AA470" s="43"/>
      <c r="AB470" s="350"/>
      <c r="AC470" s="46"/>
      <c r="AD470" s="182" t="str">
        <f t="shared" si="19"/>
        <v/>
      </c>
      <c r="AE470" s="46"/>
    </row>
    <row r="471" spans="1:31" ht="36" customHeight="1" x14ac:dyDescent="0.3">
      <c r="A471" s="68"/>
      <c r="B471" s="68"/>
      <c r="C471" s="68"/>
      <c r="D471" s="48"/>
      <c r="E471" s="263"/>
      <c r="F471" s="232" t="str">
        <f t="shared" si="21"/>
        <v/>
      </c>
      <c r="G471" s="43"/>
      <c r="H471" s="209"/>
      <c r="I471" s="43"/>
      <c r="J471" s="86"/>
      <c r="K471" s="122"/>
      <c r="L471" s="217"/>
      <c r="M471" s="233"/>
      <c r="N471" s="234"/>
      <c r="O471" s="263"/>
      <c r="P471" s="215"/>
      <c r="Q471" s="217"/>
      <c r="R471" s="217"/>
      <c r="S471" s="235"/>
      <c r="T471" s="182" t="str">
        <f t="shared" si="20"/>
        <v/>
      </c>
      <c r="U471" s="46"/>
      <c r="V471" s="216"/>
      <c r="W471" s="216"/>
      <c r="X471" s="43"/>
      <c r="Y471" s="48"/>
      <c r="Z471" s="48"/>
      <c r="AA471" s="43"/>
      <c r="AB471" s="350"/>
      <c r="AC471" s="46"/>
      <c r="AD471" s="182" t="str">
        <f t="shared" si="19"/>
        <v/>
      </c>
      <c r="AE471" s="46"/>
    </row>
    <row r="472" spans="1:31" ht="36" customHeight="1" x14ac:dyDescent="0.3">
      <c r="A472" s="68"/>
      <c r="B472" s="68"/>
      <c r="C472" s="68"/>
      <c r="D472" s="48"/>
      <c r="E472" s="263"/>
      <c r="F472" s="232" t="str">
        <f t="shared" si="21"/>
        <v/>
      </c>
      <c r="G472" s="43"/>
      <c r="H472" s="209"/>
      <c r="I472" s="43"/>
      <c r="J472" s="86"/>
      <c r="K472" s="122"/>
      <c r="L472" s="217"/>
      <c r="M472" s="233"/>
      <c r="N472" s="234"/>
      <c r="O472" s="263"/>
      <c r="P472" s="215"/>
      <c r="Q472" s="217"/>
      <c r="R472" s="217"/>
      <c r="S472" s="235"/>
      <c r="T472" s="182" t="str">
        <f t="shared" si="20"/>
        <v/>
      </c>
      <c r="U472" s="46"/>
      <c r="V472" s="216"/>
      <c r="W472" s="216"/>
      <c r="X472" s="43"/>
      <c r="Y472" s="48"/>
      <c r="Z472" s="48"/>
      <c r="AA472" s="43"/>
      <c r="AB472" s="350"/>
      <c r="AC472" s="46"/>
      <c r="AD472" s="182" t="str">
        <f t="shared" si="19"/>
        <v/>
      </c>
      <c r="AE472" s="46"/>
    </row>
    <row r="473" spans="1:31" ht="36" customHeight="1" x14ac:dyDescent="0.3">
      <c r="A473" s="68"/>
      <c r="B473" s="68"/>
      <c r="C473" s="68"/>
      <c r="D473" s="48"/>
      <c r="E473" s="263"/>
      <c r="F473" s="232" t="str">
        <f t="shared" si="21"/>
        <v/>
      </c>
      <c r="G473" s="43"/>
      <c r="H473" s="209"/>
      <c r="I473" s="43"/>
      <c r="J473" s="86"/>
      <c r="K473" s="122"/>
      <c r="L473" s="217"/>
      <c r="M473" s="233"/>
      <c r="N473" s="234"/>
      <c r="O473" s="263"/>
      <c r="P473" s="215"/>
      <c r="Q473" s="217"/>
      <c r="R473" s="217"/>
      <c r="S473" s="235"/>
      <c r="T473" s="182" t="str">
        <f t="shared" si="20"/>
        <v/>
      </c>
      <c r="U473" s="46"/>
      <c r="V473" s="216"/>
      <c r="W473" s="216"/>
      <c r="X473" s="43"/>
      <c r="Y473" s="48"/>
      <c r="Z473" s="48"/>
      <c r="AA473" s="43"/>
      <c r="AB473" s="350"/>
      <c r="AC473" s="46"/>
      <c r="AD473" s="182" t="str">
        <f t="shared" si="19"/>
        <v/>
      </c>
      <c r="AE473" s="46"/>
    </row>
    <row r="474" spans="1:31" ht="36" customHeight="1" x14ac:dyDescent="0.3">
      <c r="A474" s="68"/>
      <c r="B474" s="68"/>
      <c r="C474" s="68"/>
      <c r="D474" s="48"/>
      <c r="E474" s="263"/>
      <c r="F474" s="232" t="str">
        <f t="shared" si="21"/>
        <v/>
      </c>
      <c r="G474" s="43"/>
      <c r="H474" s="209"/>
      <c r="I474" s="43"/>
      <c r="J474" s="86"/>
      <c r="K474" s="122"/>
      <c r="L474" s="217"/>
      <c r="M474" s="233"/>
      <c r="N474" s="234"/>
      <c r="O474" s="263"/>
      <c r="P474" s="215"/>
      <c r="Q474" s="217"/>
      <c r="R474" s="217"/>
      <c r="S474" s="235"/>
      <c r="T474" s="182" t="str">
        <f t="shared" si="20"/>
        <v/>
      </c>
      <c r="U474" s="46"/>
      <c r="V474" s="216"/>
      <c r="W474" s="216"/>
      <c r="X474" s="43"/>
      <c r="Y474" s="48"/>
      <c r="Z474" s="48"/>
      <c r="AA474" s="43"/>
      <c r="AB474" s="350"/>
      <c r="AC474" s="46"/>
      <c r="AD474" s="182" t="str">
        <f t="shared" si="19"/>
        <v/>
      </c>
      <c r="AE474" s="46"/>
    </row>
    <row r="475" spans="1:31" ht="36" customHeight="1" x14ac:dyDescent="0.3">
      <c r="A475" s="68"/>
      <c r="B475" s="68"/>
      <c r="C475" s="68"/>
      <c r="D475" s="48"/>
      <c r="E475" s="263"/>
      <c r="F475" s="232" t="str">
        <f t="shared" si="21"/>
        <v/>
      </c>
      <c r="G475" s="43"/>
      <c r="H475" s="209"/>
      <c r="I475" s="43"/>
      <c r="J475" s="86"/>
      <c r="K475" s="122"/>
      <c r="L475" s="217"/>
      <c r="M475" s="233"/>
      <c r="N475" s="234"/>
      <c r="O475" s="263"/>
      <c r="P475" s="215"/>
      <c r="Q475" s="217"/>
      <c r="R475" s="217"/>
      <c r="S475" s="235"/>
      <c r="T475" s="182" t="str">
        <f t="shared" si="20"/>
        <v/>
      </c>
      <c r="U475" s="46"/>
      <c r="V475" s="216"/>
      <c r="W475" s="216"/>
      <c r="X475" s="43"/>
      <c r="Y475" s="48"/>
      <c r="Z475" s="48"/>
      <c r="AA475" s="43"/>
      <c r="AB475" s="350"/>
      <c r="AC475" s="46"/>
      <c r="AD475" s="182" t="str">
        <f t="shared" si="19"/>
        <v/>
      </c>
      <c r="AE475" s="46"/>
    </row>
    <row r="476" spans="1:31" ht="36" customHeight="1" x14ac:dyDescent="0.3">
      <c r="A476" s="68"/>
      <c r="B476" s="68"/>
      <c r="C476" s="68"/>
      <c r="D476" s="48"/>
      <c r="E476" s="263"/>
      <c r="F476" s="232" t="str">
        <f t="shared" si="21"/>
        <v/>
      </c>
      <c r="G476" s="43"/>
      <c r="H476" s="209"/>
      <c r="I476" s="43"/>
      <c r="J476" s="86"/>
      <c r="K476" s="122"/>
      <c r="L476" s="217"/>
      <c r="M476" s="233"/>
      <c r="N476" s="234"/>
      <c r="O476" s="263"/>
      <c r="P476" s="215"/>
      <c r="Q476" s="217"/>
      <c r="R476" s="217"/>
      <c r="S476" s="235"/>
      <c r="T476" s="182" t="str">
        <f t="shared" si="20"/>
        <v/>
      </c>
      <c r="U476" s="46"/>
      <c r="V476" s="216"/>
      <c r="W476" s="216"/>
      <c r="X476" s="43"/>
      <c r="Y476" s="48"/>
      <c r="Z476" s="48"/>
      <c r="AA476" s="43"/>
      <c r="AB476" s="350"/>
      <c r="AC476" s="46"/>
      <c r="AD476" s="182" t="str">
        <f t="shared" si="19"/>
        <v/>
      </c>
      <c r="AE476" s="46"/>
    </row>
    <row r="477" spans="1:31" ht="36" customHeight="1" x14ac:dyDescent="0.3">
      <c r="A477" s="68"/>
      <c r="B477" s="68"/>
      <c r="C477" s="68"/>
      <c r="D477" s="48"/>
      <c r="E477" s="263"/>
      <c r="F477" s="232" t="str">
        <f t="shared" si="21"/>
        <v/>
      </c>
      <c r="G477" s="43"/>
      <c r="H477" s="209"/>
      <c r="I477" s="43"/>
      <c r="J477" s="86"/>
      <c r="K477" s="122"/>
      <c r="L477" s="217"/>
      <c r="M477" s="233"/>
      <c r="N477" s="234"/>
      <c r="O477" s="263"/>
      <c r="P477" s="215"/>
      <c r="Q477" s="217"/>
      <c r="R477" s="217"/>
      <c r="S477" s="235"/>
      <c r="T477" s="182" t="str">
        <f t="shared" si="20"/>
        <v/>
      </c>
      <c r="U477" s="46"/>
      <c r="V477" s="216"/>
      <c r="W477" s="216"/>
      <c r="X477" s="43"/>
      <c r="Y477" s="48"/>
      <c r="Z477" s="48"/>
      <c r="AA477" s="43"/>
      <c r="AB477" s="350"/>
      <c r="AC477" s="46"/>
      <c r="AD477" s="182" t="str">
        <f t="shared" si="19"/>
        <v/>
      </c>
      <c r="AE477" s="46"/>
    </row>
    <row r="478" spans="1:31" ht="36" customHeight="1" x14ac:dyDescent="0.3">
      <c r="A478" s="68"/>
      <c r="B478" s="68"/>
      <c r="C478" s="68"/>
      <c r="D478" s="48"/>
      <c r="E478" s="263"/>
      <c r="F478" s="232" t="str">
        <f t="shared" si="21"/>
        <v/>
      </c>
      <c r="G478" s="43"/>
      <c r="H478" s="209"/>
      <c r="I478" s="43"/>
      <c r="J478" s="86"/>
      <c r="K478" s="122"/>
      <c r="L478" s="217"/>
      <c r="M478" s="233"/>
      <c r="N478" s="234"/>
      <c r="O478" s="263"/>
      <c r="P478" s="215"/>
      <c r="Q478" s="217"/>
      <c r="R478" s="217"/>
      <c r="S478" s="235"/>
      <c r="T478" s="182" t="str">
        <f t="shared" si="20"/>
        <v/>
      </c>
      <c r="U478" s="46"/>
      <c r="V478" s="216"/>
      <c r="W478" s="216"/>
      <c r="X478" s="43"/>
      <c r="Y478" s="48"/>
      <c r="Z478" s="48"/>
      <c r="AA478" s="43"/>
      <c r="AB478" s="350"/>
      <c r="AC478" s="46"/>
      <c r="AD478" s="182" t="str">
        <f t="shared" si="19"/>
        <v/>
      </c>
      <c r="AE478" s="46"/>
    </row>
    <row r="479" spans="1:31" ht="36" customHeight="1" x14ac:dyDescent="0.3">
      <c r="A479" s="68"/>
      <c r="B479" s="68"/>
      <c r="C479" s="68"/>
      <c r="D479" s="48"/>
      <c r="E479" s="263"/>
      <c r="F479" s="232" t="str">
        <f t="shared" si="21"/>
        <v/>
      </c>
      <c r="G479" s="43"/>
      <c r="H479" s="209"/>
      <c r="I479" s="43"/>
      <c r="J479" s="86"/>
      <c r="K479" s="122"/>
      <c r="L479" s="217"/>
      <c r="M479" s="233"/>
      <c r="N479" s="234"/>
      <c r="O479" s="263"/>
      <c r="P479" s="215"/>
      <c r="Q479" s="217"/>
      <c r="R479" s="217"/>
      <c r="S479" s="235"/>
      <c r="T479" s="182" t="str">
        <f t="shared" si="20"/>
        <v/>
      </c>
      <c r="U479" s="46"/>
      <c r="V479" s="216"/>
      <c r="W479" s="216"/>
      <c r="X479" s="43"/>
      <c r="Y479" s="48"/>
      <c r="Z479" s="48"/>
      <c r="AA479" s="43"/>
      <c r="AB479" s="350"/>
      <c r="AC479" s="46"/>
      <c r="AD479" s="182" t="str">
        <f t="shared" si="19"/>
        <v/>
      </c>
      <c r="AE479" s="46"/>
    </row>
    <row r="480" spans="1:31" ht="36" customHeight="1" x14ac:dyDescent="0.3">
      <c r="A480" s="68"/>
      <c r="B480" s="68"/>
      <c r="C480" s="68"/>
      <c r="D480" s="48"/>
      <c r="E480" s="263"/>
      <c r="F480" s="232" t="str">
        <f t="shared" si="21"/>
        <v/>
      </c>
      <c r="G480" s="43"/>
      <c r="H480" s="209"/>
      <c r="I480" s="43"/>
      <c r="J480" s="86"/>
      <c r="K480" s="122"/>
      <c r="L480" s="217"/>
      <c r="M480" s="233"/>
      <c r="N480" s="234"/>
      <c r="O480" s="263"/>
      <c r="P480" s="215"/>
      <c r="Q480" s="217"/>
      <c r="R480" s="217"/>
      <c r="S480" s="235"/>
      <c r="T480" s="182" t="str">
        <f t="shared" si="20"/>
        <v/>
      </c>
      <c r="U480" s="46"/>
      <c r="V480" s="216"/>
      <c r="W480" s="216"/>
      <c r="X480" s="43"/>
      <c r="Y480" s="48"/>
      <c r="Z480" s="48"/>
      <c r="AA480" s="43"/>
      <c r="AB480" s="350"/>
      <c r="AC480" s="46"/>
      <c r="AD480" s="182" t="str">
        <f t="shared" si="19"/>
        <v/>
      </c>
      <c r="AE480" s="46"/>
    </row>
    <row r="481" spans="1:31" ht="36" customHeight="1" x14ac:dyDescent="0.3">
      <c r="A481" s="68"/>
      <c r="B481" s="68"/>
      <c r="C481" s="68"/>
      <c r="D481" s="48"/>
      <c r="E481" s="263"/>
      <c r="F481" s="232" t="str">
        <f t="shared" si="21"/>
        <v/>
      </c>
      <c r="G481" s="43"/>
      <c r="H481" s="209"/>
      <c r="I481" s="43"/>
      <c r="J481" s="86"/>
      <c r="K481" s="122"/>
      <c r="L481" s="217"/>
      <c r="M481" s="233"/>
      <c r="N481" s="234"/>
      <c r="O481" s="263"/>
      <c r="P481" s="215"/>
      <c r="Q481" s="217"/>
      <c r="R481" s="217"/>
      <c r="S481" s="235"/>
      <c r="T481" s="182" t="str">
        <f t="shared" si="20"/>
        <v/>
      </c>
      <c r="U481" s="46"/>
      <c r="V481" s="216"/>
      <c r="W481" s="216"/>
      <c r="X481" s="43"/>
      <c r="Y481" s="48"/>
      <c r="Z481" s="48"/>
      <c r="AA481" s="43"/>
      <c r="AB481" s="350"/>
      <c r="AC481" s="46"/>
      <c r="AD481" s="182" t="str">
        <f t="shared" si="19"/>
        <v/>
      </c>
      <c r="AE481" s="46"/>
    </row>
    <row r="482" spans="1:31" ht="36" customHeight="1" x14ac:dyDescent="0.3">
      <c r="A482" s="68"/>
      <c r="B482" s="68"/>
      <c r="C482" s="68"/>
      <c r="D482" s="48"/>
      <c r="E482" s="263"/>
      <c r="F482" s="232" t="str">
        <f t="shared" si="21"/>
        <v/>
      </c>
      <c r="G482" s="43"/>
      <c r="H482" s="209"/>
      <c r="I482" s="43"/>
      <c r="J482" s="86"/>
      <c r="K482" s="122"/>
      <c r="L482" s="217"/>
      <c r="M482" s="233"/>
      <c r="N482" s="234"/>
      <c r="O482" s="263"/>
      <c r="P482" s="215"/>
      <c r="Q482" s="217"/>
      <c r="R482" s="217"/>
      <c r="S482" s="235"/>
      <c r="T482" s="182" t="str">
        <f t="shared" si="20"/>
        <v/>
      </c>
      <c r="U482" s="46"/>
      <c r="V482" s="216"/>
      <c r="W482" s="216"/>
      <c r="X482" s="43"/>
      <c r="Y482" s="48"/>
      <c r="Z482" s="48"/>
      <c r="AA482" s="43"/>
      <c r="AB482" s="350"/>
      <c r="AC482" s="46"/>
      <c r="AD482" s="182" t="str">
        <f t="shared" si="19"/>
        <v/>
      </c>
      <c r="AE482" s="46"/>
    </row>
    <row r="483" spans="1:31" ht="36" customHeight="1" x14ac:dyDescent="0.3">
      <c r="A483" s="68"/>
      <c r="B483" s="68"/>
      <c r="C483" s="68"/>
      <c r="D483" s="48"/>
      <c r="E483" s="263"/>
      <c r="F483" s="232" t="str">
        <f t="shared" si="21"/>
        <v/>
      </c>
      <c r="G483" s="43"/>
      <c r="H483" s="209"/>
      <c r="I483" s="43"/>
      <c r="J483" s="86"/>
      <c r="K483" s="122"/>
      <c r="L483" s="217"/>
      <c r="M483" s="233"/>
      <c r="N483" s="234"/>
      <c r="O483" s="263"/>
      <c r="P483" s="215"/>
      <c r="Q483" s="217"/>
      <c r="R483" s="217"/>
      <c r="S483" s="235"/>
      <c r="T483" s="182" t="str">
        <f t="shared" si="20"/>
        <v/>
      </c>
      <c r="U483" s="46"/>
      <c r="V483" s="216"/>
      <c r="W483" s="216"/>
      <c r="X483" s="43"/>
      <c r="Y483" s="48"/>
      <c r="Z483" s="48"/>
      <c r="AA483" s="43"/>
      <c r="AB483" s="350"/>
      <c r="AC483" s="46"/>
      <c r="AD483" s="182" t="str">
        <f t="shared" si="19"/>
        <v/>
      </c>
      <c r="AE483" s="46"/>
    </row>
    <row r="484" spans="1:31" ht="36" customHeight="1" x14ac:dyDescent="0.3">
      <c r="A484" s="68"/>
      <c r="B484" s="68"/>
      <c r="C484" s="68"/>
      <c r="D484" s="48"/>
      <c r="E484" s="263"/>
      <c r="F484" s="232" t="str">
        <f t="shared" si="21"/>
        <v/>
      </c>
      <c r="G484" s="43"/>
      <c r="H484" s="209"/>
      <c r="I484" s="43"/>
      <c r="J484" s="86"/>
      <c r="K484" s="122"/>
      <c r="L484" s="217"/>
      <c r="M484" s="233"/>
      <c r="N484" s="234"/>
      <c r="O484" s="263"/>
      <c r="P484" s="215"/>
      <c r="Q484" s="217"/>
      <c r="R484" s="217"/>
      <c r="S484" s="235"/>
      <c r="T484" s="182" t="str">
        <f t="shared" si="20"/>
        <v/>
      </c>
      <c r="U484" s="46"/>
      <c r="V484" s="216"/>
      <c r="W484" s="216"/>
      <c r="X484" s="43"/>
      <c r="Y484" s="48"/>
      <c r="Z484" s="48"/>
      <c r="AA484" s="43"/>
      <c r="AB484" s="350"/>
      <c r="AC484" s="46"/>
      <c r="AD484" s="182" t="str">
        <f t="shared" si="19"/>
        <v/>
      </c>
      <c r="AE484" s="46"/>
    </row>
    <row r="485" spans="1:31" ht="36" customHeight="1" x14ac:dyDescent="0.3">
      <c r="A485" s="68"/>
      <c r="B485" s="68"/>
      <c r="C485" s="68"/>
      <c r="D485" s="48"/>
      <c r="E485" s="263"/>
      <c r="F485" s="232" t="str">
        <f t="shared" si="21"/>
        <v/>
      </c>
      <c r="G485" s="43"/>
      <c r="H485" s="209"/>
      <c r="I485" s="43"/>
      <c r="J485" s="86"/>
      <c r="K485" s="122"/>
      <c r="L485" s="217"/>
      <c r="M485" s="233"/>
      <c r="N485" s="234"/>
      <c r="O485" s="263"/>
      <c r="P485" s="215"/>
      <c r="Q485" s="217"/>
      <c r="R485" s="217"/>
      <c r="S485" s="235"/>
      <c r="T485" s="182" t="str">
        <f t="shared" si="20"/>
        <v/>
      </c>
      <c r="U485" s="46"/>
      <c r="V485" s="216"/>
      <c r="W485" s="216"/>
      <c r="X485" s="43"/>
      <c r="Y485" s="48"/>
      <c r="Z485" s="48"/>
      <c r="AA485" s="43"/>
      <c r="AB485" s="350"/>
      <c r="AC485" s="46"/>
      <c r="AD485" s="182" t="str">
        <f t="shared" si="19"/>
        <v/>
      </c>
      <c r="AE485" s="46"/>
    </row>
    <row r="486" spans="1:31" ht="36" customHeight="1" x14ac:dyDescent="0.3">
      <c r="A486" s="68"/>
      <c r="B486" s="68"/>
      <c r="C486" s="68"/>
      <c r="D486" s="48"/>
      <c r="E486" s="263"/>
      <c r="F486" s="232" t="str">
        <f t="shared" si="21"/>
        <v/>
      </c>
      <c r="G486" s="43"/>
      <c r="H486" s="209"/>
      <c r="I486" s="43"/>
      <c r="J486" s="86"/>
      <c r="K486" s="122"/>
      <c r="L486" s="217"/>
      <c r="M486" s="233"/>
      <c r="N486" s="234"/>
      <c r="O486" s="263"/>
      <c r="P486" s="215"/>
      <c r="Q486" s="217"/>
      <c r="R486" s="217"/>
      <c r="S486" s="235"/>
      <c r="T486" s="182" t="str">
        <f t="shared" si="20"/>
        <v/>
      </c>
      <c r="U486" s="46"/>
      <c r="V486" s="216"/>
      <c r="W486" s="216"/>
      <c r="X486" s="43"/>
      <c r="Y486" s="48"/>
      <c r="Z486" s="48"/>
      <c r="AA486" s="43"/>
      <c r="AB486" s="350"/>
      <c r="AC486" s="46"/>
      <c r="AD486" s="182" t="str">
        <f t="shared" si="19"/>
        <v/>
      </c>
      <c r="AE486" s="46"/>
    </row>
    <row r="487" spans="1:31" ht="36" customHeight="1" x14ac:dyDescent="0.3">
      <c r="A487" s="68"/>
      <c r="B487" s="68"/>
      <c r="C487" s="68"/>
      <c r="D487" s="48"/>
      <c r="E487" s="263"/>
      <c r="F487" s="232" t="str">
        <f t="shared" si="21"/>
        <v/>
      </c>
      <c r="G487" s="43"/>
      <c r="H487" s="209"/>
      <c r="I487" s="43"/>
      <c r="J487" s="86"/>
      <c r="K487" s="122"/>
      <c r="L487" s="217"/>
      <c r="M487" s="233"/>
      <c r="N487" s="234"/>
      <c r="O487" s="263"/>
      <c r="P487" s="215"/>
      <c r="Q487" s="217"/>
      <c r="R487" s="217"/>
      <c r="S487" s="235"/>
      <c r="T487" s="182" t="str">
        <f t="shared" si="20"/>
        <v/>
      </c>
      <c r="U487" s="46"/>
      <c r="V487" s="216"/>
      <c r="W487" s="216"/>
      <c r="X487" s="43"/>
      <c r="Y487" s="48"/>
      <c r="Z487" s="48"/>
      <c r="AA487" s="43"/>
      <c r="AB487" s="350"/>
      <c r="AC487" s="46"/>
      <c r="AD487" s="182" t="str">
        <f t="shared" si="19"/>
        <v/>
      </c>
      <c r="AE487" s="46"/>
    </row>
    <row r="488" spans="1:31" ht="36" customHeight="1" x14ac:dyDescent="0.3">
      <c r="A488" s="68"/>
      <c r="B488" s="68"/>
      <c r="C488" s="68"/>
      <c r="D488" s="48"/>
      <c r="E488" s="263"/>
      <c r="F488" s="232" t="str">
        <f t="shared" si="21"/>
        <v/>
      </c>
      <c r="G488" s="43"/>
      <c r="H488" s="209"/>
      <c r="I488" s="43"/>
      <c r="J488" s="86"/>
      <c r="K488" s="122"/>
      <c r="L488" s="217"/>
      <c r="M488" s="233"/>
      <c r="N488" s="234"/>
      <c r="O488" s="263"/>
      <c r="P488" s="215"/>
      <c r="Q488" s="217"/>
      <c r="R488" s="217"/>
      <c r="S488" s="235"/>
      <c r="T488" s="182" t="str">
        <f t="shared" si="20"/>
        <v/>
      </c>
      <c r="U488" s="46"/>
      <c r="V488" s="216"/>
      <c r="W488" s="216"/>
      <c r="X488" s="43"/>
      <c r="Y488" s="48"/>
      <c r="Z488" s="48"/>
      <c r="AA488" s="43"/>
      <c r="AB488" s="350"/>
      <c r="AC488" s="46"/>
      <c r="AD488" s="182" t="str">
        <f t="shared" si="19"/>
        <v/>
      </c>
      <c r="AE488" s="46"/>
    </row>
    <row r="489" spans="1:31" ht="36" customHeight="1" x14ac:dyDescent="0.3">
      <c r="A489" s="68"/>
      <c r="B489" s="68"/>
      <c r="C489" s="68"/>
      <c r="D489" s="48"/>
      <c r="E489" s="263"/>
      <c r="F489" s="232" t="str">
        <f t="shared" si="21"/>
        <v/>
      </c>
      <c r="G489" s="43"/>
      <c r="H489" s="209"/>
      <c r="I489" s="43"/>
      <c r="J489" s="86"/>
      <c r="K489" s="122"/>
      <c r="L489" s="217"/>
      <c r="M489" s="233"/>
      <c r="N489" s="234"/>
      <c r="O489" s="263"/>
      <c r="P489" s="215"/>
      <c r="Q489" s="217"/>
      <c r="R489" s="217"/>
      <c r="S489" s="235"/>
      <c r="T489" s="182" t="str">
        <f t="shared" si="20"/>
        <v/>
      </c>
      <c r="U489" s="46"/>
      <c r="V489" s="216"/>
      <c r="W489" s="216"/>
      <c r="X489" s="43"/>
      <c r="Y489" s="48"/>
      <c r="Z489" s="48"/>
      <c r="AA489" s="43"/>
      <c r="AB489" s="350"/>
      <c r="AC489" s="46"/>
      <c r="AD489" s="182" t="str">
        <f t="shared" si="19"/>
        <v/>
      </c>
      <c r="AE489" s="46"/>
    </row>
    <row r="490" spans="1:31" ht="36" customHeight="1" x14ac:dyDescent="0.3">
      <c r="A490" s="68"/>
      <c r="B490" s="68"/>
      <c r="C490" s="68"/>
      <c r="D490" s="48"/>
      <c r="E490" s="263"/>
      <c r="F490" s="232" t="str">
        <f t="shared" si="21"/>
        <v/>
      </c>
      <c r="G490" s="43"/>
      <c r="H490" s="209"/>
      <c r="I490" s="43"/>
      <c r="J490" s="86"/>
      <c r="K490" s="122"/>
      <c r="L490" s="217"/>
      <c r="M490" s="233"/>
      <c r="N490" s="234"/>
      <c r="O490" s="263"/>
      <c r="P490" s="215"/>
      <c r="Q490" s="217"/>
      <c r="R490" s="217"/>
      <c r="S490" s="235"/>
      <c r="T490" s="182" t="str">
        <f t="shared" si="20"/>
        <v/>
      </c>
      <c r="U490" s="46"/>
      <c r="V490" s="216"/>
      <c r="W490" s="216"/>
      <c r="X490" s="43"/>
      <c r="Y490" s="48"/>
      <c r="Z490" s="48"/>
      <c r="AA490" s="43"/>
      <c r="AB490" s="350"/>
      <c r="AC490" s="46"/>
      <c r="AD490" s="182" t="str">
        <f t="shared" si="19"/>
        <v/>
      </c>
      <c r="AE490" s="46"/>
    </row>
    <row r="491" spans="1:31" ht="36" customHeight="1" x14ac:dyDescent="0.3">
      <c r="A491" s="68"/>
      <c r="B491" s="68"/>
      <c r="C491" s="68"/>
      <c r="D491" s="48"/>
      <c r="E491" s="263"/>
      <c r="F491" s="232" t="str">
        <f t="shared" si="21"/>
        <v/>
      </c>
      <c r="G491" s="43"/>
      <c r="H491" s="209"/>
      <c r="I491" s="43"/>
      <c r="J491" s="86"/>
      <c r="K491" s="122"/>
      <c r="L491" s="217"/>
      <c r="M491" s="233"/>
      <c r="N491" s="234"/>
      <c r="O491" s="263"/>
      <c r="P491" s="215"/>
      <c r="Q491" s="217"/>
      <c r="R491" s="217"/>
      <c r="S491" s="235"/>
      <c r="T491" s="182" t="str">
        <f t="shared" si="20"/>
        <v/>
      </c>
      <c r="U491" s="46"/>
      <c r="V491" s="216"/>
      <c r="W491" s="216"/>
      <c r="X491" s="43"/>
      <c r="Y491" s="48"/>
      <c r="Z491" s="48"/>
      <c r="AA491" s="43"/>
      <c r="AB491" s="350"/>
      <c r="AC491" s="46"/>
      <c r="AD491" s="182" t="str">
        <f t="shared" si="19"/>
        <v/>
      </c>
      <c r="AE491" s="46"/>
    </row>
    <row r="492" spans="1:31" ht="36" customHeight="1" x14ac:dyDescent="0.3">
      <c r="A492" s="68"/>
      <c r="B492" s="68"/>
      <c r="C492" s="68"/>
      <c r="D492" s="48"/>
      <c r="E492" s="263"/>
      <c r="F492" s="232" t="str">
        <f t="shared" si="21"/>
        <v/>
      </c>
      <c r="G492" s="43"/>
      <c r="H492" s="209"/>
      <c r="I492" s="43"/>
      <c r="J492" s="86"/>
      <c r="K492" s="122"/>
      <c r="L492" s="217"/>
      <c r="M492" s="233"/>
      <c r="N492" s="234"/>
      <c r="O492" s="263"/>
      <c r="P492" s="215"/>
      <c r="Q492" s="217"/>
      <c r="R492" s="217"/>
      <c r="S492" s="235"/>
      <c r="T492" s="182" t="str">
        <f t="shared" si="20"/>
        <v/>
      </c>
      <c r="U492" s="46"/>
      <c r="V492" s="216"/>
      <c r="W492" s="216"/>
      <c r="X492" s="43"/>
      <c r="Y492" s="48"/>
      <c r="Z492" s="48"/>
      <c r="AA492" s="43"/>
      <c r="AB492" s="350"/>
      <c r="AC492" s="46"/>
      <c r="AD492" s="182" t="str">
        <f t="shared" si="19"/>
        <v/>
      </c>
      <c r="AE492" s="46"/>
    </row>
    <row r="493" spans="1:31" ht="36" customHeight="1" x14ac:dyDescent="0.3">
      <c r="A493" s="68"/>
      <c r="B493" s="68"/>
      <c r="C493" s="68"/>
      <c r="D493" s="48"/>
      <c r="E493" s="263"/>
      <c r="F493" s="232" t="str">
        <f t="shared" si="21"/>
        <v/>
      </c>
      <c r="G493" s="43"/>
      <c r="H493" s="209"/>
      <c r="I493" s="43"/>
      <c r="J493" s="86"/>
      <c r="K493" s="122"/>
      <c r="L493" s="217"/>
      <c r="M493" s="233"/>
      <c r="N493" s="234"/>
      <c r="O493" s="263"/>
      <c r="P493" s="215"/>
      <c r="Q493" s="217"/>
      <c r="R493" s="217"/>
      <c r="S493" s="235"/>
      <c r="T493" s="182" t="str">
        <f t="shared" si="20"/>
        <v/>
      </c>
      <c r="U493" s="46"/>
      <c r="V493" s="216"/>
      <c r="W493" s="216"/>
      <c r="X493" s="43"/>
      <c r="Y493" s="48"/>
      <c r="Z493" s="48"/>
      <c r="AA493" s="43"/>
      <c r="AB493" s="350"/>
      <c r="AC493" s="46"/>
      <c r="AD493" s="182" t="str">
        <f t="shared" si="19"/>
        <v/>
      </c>
      <c r="AE493" s="46"/>
    </row>
    <row r="494" spans="1:31" ht="36" customHeight="1" x14ac:dyDescent="0.3">
      <c r="A494" s="68"/>
      <c r="B494" s="68"/>
      <c r="C494" s="68"/>
      <c r="D494" s="48"/>
      <c r="E494" s="263"/>
      <c r="F494" s="232" t="str">
        <f t="shared" si="21"/>
        <v/>
      </c>
      <c r="G494" s="43"/>
      <c r="H494" s="209"/>
      <c r="I494" s="43"/>
      <c r="J494" s="86"/>
      <c r="K494" s="122"/>
      <c r="L494" s="217"/>
      <c r="M494" s="233"/>
      <c r="N494" s="234"/>
      <c r="O494" s="263"/>
      <c r="P494" s="215"/>
      <c r="Q494" s="217"/>
      <c r="R494" s="217"/>
      <c r="S494" s="235"/>
      <c r="T494" s="182" t="str">
        <f t="shared" si="20"/>
        <v/>
      </c>
      <c r="U494" s="46"/>
      <c r="V494" s="216"/>
      <c r="W494" s="216"/>
      <c r="X494" s="43"/>
      <c r="Y494" s="48"/>
      <c r="Z494" s="48"/>
      <c r="AA494" s="43"/>
      <c r="AB494" s="350"/>
      <c r="AC494" s="46"/>
      <c r="AD494" s="182" t="str">
        <f t="shared" si="19"/>
        <v/>
      </c>
      <c r="AE494" s="46"/>
    </row>
    <row r="495" spans="1:31" ht="36" customHeight="1" x14ac:dyDescent="0.3">
      <c r="A495" s="68"/>
      <c r="B495" s="68"/>
      <c r="C495" s="68"/>
      <c r="D495" s="48"/>
      <c r="E495" s="263"/>
      <c r="F495" s="232" t="str">
        <f t="shared" si="21"/>
        <v/>
      </c>
      <c r="G495" s="43"/>
      <c r="H495" s="209"/>
      <c r="I495" s="43"/>
      <c r="J495" s="86"/>
      <c r="K495" s="122"/>
      <c r="L495" s="217"/>
      <c r="M495" s="233"/>
      <c r="N495" s="234"/>
      <c r="O495" s="263"/>
      <c r="P495" s="215"/>
      <c r="Q495" s="217"/>
      <c r="R495" s="217"/>
      <c r="S495" s="235"/>
      <c r="T495" s="182" t="str">
        <f t="shared" si="20"/>
        <v/>
      </c>
      <c r="U495" s="46"/>
      <c r="V495" s="216"/>
      <c r="W495" s="216"/>
      <c r="X495" s="43"/>
      <c r="Y495" s="48"/>
      <c r="Z495" s="48"/>
      <c r="AA495" s="43"/>
      <c r="AB495" s="350"/>
      <c r="AC495" s="46"/>
      <c r="AD495" s="182" t="str">
        <f t="shared" si="19"/>
        <v/>
      </c>
      <c r="AE495" s="46"/>
    </row>
    <row r="496" spans="1:31" ht="36" customHeight="1" x14ac:dyDescent="0.3">
      <c r="A496" s="68"/>
      <c r="B496" s="68"/>
      <c r="C496" s="68"/>
      <c r="D496" s="48"/>
      <c r="E496" s="263"/>
      <c r="F496" s="232" t="str">
        <f t="shared" si="21"/>
        <v/>
      </c>
      <c r="G496" s="43"/>
      <c r="H496" s="209"/>
      <c r="I496" s="43"/>
      <c r="J496" s="86"/>
      <c r="K496" s="122"/>
      <c r="L496" s="217"/>
      <c r="M496" s="233"/>
      <c r="N496" s="234"/>
      <c r="O496" s="263"/>
      <c r="P496" s="215"/>
      <c r="Q496" s="217"/>
      <c r="R496" s="217"/>
      <c r="S496" s="235"/>
      <c r="T496" s="182" t="str">
        <f t="shared" si="20"/>
        <v/>
      </c>
      <c r="U496" s="46"/>
      <c r="V496" s="216"/>
      <c r="W496" s="216"/>
      <c r="X496" s="43"/>
      <c r="Y496" s="48"/>
      <c r="Z496" s="48"/>
      <c r="AA496" s="43"/>
      <c r="AB496" s="350"/>
      <c r="AC496" s="46"/>
      <c r="AD496" s="182" t="str">
        <f t="shared" si="19"/>
        <v/>
      </c>
      <c r="AE496" s="46"/>
    </row>
    <row r="497" spans="1:31" ht="36" customHeight="1" x14ac:dyDescent="0.3">
      <c r="A497" s="68"/>
      <c r="B497" s="68"/>
      <c r="C497" s="68"/>
      <c r="D497" s="48"/>
      <c r="E497" s="263"/>
      <c r="F497" s="232" t="str">
        <f t="shared" si="21"/>
        <v/>
      </c>
      <c r="G497" s="43"/>
      <c r="H497" s="209"/>
      <c r="I497" s="43"/>
      <c r="J497" s="86"/>
      <c r="K497" s="122"/>
      <c r="L497" s="217"/>
      <c r="M497" s="233"/>
      <c r="N497" s="234"/>
      <c r="O497" s="263"/>
      <c r="P497" s="215"/>
      <c r="Q497" s="217"/>
      <c r="R497" s="217"/>
      <c r="S497" s="235"/>
      <c r="T497" s="182" t="str">
        <f t="shared" si="20"/>
        <v/>
      </c>
      <c r="U497" s="46"/>
      <c r="V497" s="216"/>
      <c r="W497" s="216"/>
      <c r="X497" s="43"/>
      <c r="Y497" s="48"/>
      <c r="Z497" s="48"/>
      <c r="AA497" s="43"/>
      <c r="AB497" s="350"/>
      <c r="AC497" s="46"/>
      <c r="AD497" s="182" t="str">
        <f t="shared" si="19"/>
        <v/>
      </c>
      <c r="AE497" s="46"/>
    </row>
    <row r="498" spans="1:31" ht="36" customHeight="1" x14ac:dyDescent="0.3">
      <c r="A498" s="68"/>
      <c r="B498" s="68"/>
      <c r="C498" s="68"/>
      <c r="D498" s="48"/>
      <c r="E498" s="263"/>
      <c r="F498" s="232" t="str">
        <f t="shared" si="21"/>
        <v/>
      </c>
      <c r="G498" s="43"/>
      <c r="H498" s="209"/>
      <c r="I498" s="43"/>
      <c r="J498" s="86"/>
      <c r="K498" s="122"/>
      <c r="L498" s="217"/>
      <c r="M498" s="233"/>
      <c r="N498" s="234"/>
      <c r="O498" s="263"/>
      <c r="P498" s="215"/>
      <c r="Q498" s="217"/>
      <c r="R498" s="217"/>
      <c r="S498" s="235"/>
      <c r="T498" s="182" t="str">
        <f t="shared" si="20"/>
        <v/>
      </c>
      <c r="U498" s="46"/>
      <c r="V498" s="216"/>
      <c r="W498" s="216"/>
      <c r="X498" s="43"/>
      <c r="Y498" s="48"/>
      <c r="Z498" s="48"/>
      <c r="AA498" s="43"/>
      <c r="AB498" s="350"/>
      <c r="AC498" s="46"/>
      <c r="AD498" s="182" t="str">
        <f t="shared" si="19"/>
        <v/>
      </c>
      <c r="AE498" s="46"/>
    </row>
    <row r="499" spans="1:31" ht="36" customHeight="1" x14ac:dyDescent="0.3">
      <c r="A499" s="68"/>
      <c r="B499" s="68"/>
      <c r="C499" s="68"/>
      <c r="D499" s="48"/>
      <c r="E499" s="263"/>
      <c r="F499" s="232" t="str">
        <f t="shared" si="21"/>
        <v/>
      </c>
      <c r="G499" s="43"/>
      <c r="H499" s="209"/>
      <c r="I499" s="43"/>
      <c r="J499" s="86"/>
      <c r="K499" s="122"/>
      <c r="L499" s="217"/>
      <c r="M499" s="233"/>
      <c r="N499" s="234"/>
      <c r="O499" s="263"/>
      <c r="P499" s="215"/>
      <c r="Q499" s="217"/>
      <c r="R499" s="217"/>
      <c r="S499" s="235"/>
      <c r="T499" s="182" t="str">
        <f t="shared" si="20"/>
        <v/>
      </c>
      <c r="U499" s="46"/>
      <c r="V499" s="216"/>
      <c r="W499" s="216"/>
      <c r="X499" s="43"/>
      <c r="Y499" s="48"/>
      <c r="Z499" s="48"/>
      <c r="AA499" s="43"/>
      <c r="AB499" s="350"/>
      <c r="AC499" s="46"/>
      <c r="AD499" s="182" t="str">
        <f t="shared" si="19"/>
        <v/>
      </c>
      <c r="AE499" s="46"/>
    </row>
    <row r="500" spans="1:31" ht="36" customHeight="1" x14ac:dyDescent="0.3">
      <c r="A500" s="68"/>
      <c r="B500" s="68"/>
      <c r="C500" s="68"/>
      <c r="D500" s="48"/>
      <c r="E500" s="263"/>
      <c r="F500" s="232" t="str">
        <f t="shared" si="21"/>
        <v/>
      </c>
      <c r="G500" s="43"/>
      <c r="H500" s="209"/>
      <c r="I500" s="43"/>
      <c r="J500" s="86"/>
      <c r="K500" s="122"/>
      <c r="L500" s="217"/>
      <c r="M500" s="233"/>
      <c r="N500" s="234"/>
      <c r="O500" s="263"/>
      <c r="P500" s="215"/>
      <c r="Q500" s="217"/>
      <c r="R500" s="217"/>
      <c r="S500" s="235"/>
      <c r="T500" s="182" t="str">
        <f t="shared" si="20"/>
        <v/>
      </c>
      <c r="U500" s="46"/>
      <c r="V500" s="216"/>
      <c r="W500" s="216"/>
      <c r="X500" s="43"/>
      <c r="Y500" s="48"/>
      <c r="Z500" s="48"/>
      <c r="AA500" s="43"/>
      <c r="AB500" s="350"/>
      <c r="AC500" s="46"/>
      <c r="AD500" s="182" t="str">
        <f t="shared" si="19"/>
        <v/>
      </c>
      <c r="AE500" s="46"/>
    </row>
    <row r="501" spans="1:31" ht="36" customHeight="1" x14ac:dyDescent="0.3">
      <c r="A501" s="68"/>
      <c r="B501" s="68"/>
      <c r="C501" s="68"/>
      <c r="D501" s="48"/>
      <c r="E501" s="263"/>
      <c r="F501" s="232" t="str">
        <f t="shared" si="21"/>
        <v/>
      </c>
      <c r="G501" s="43"/>
      <c r="H501" s="209"/>
      <c r="I501" s="43"/>
      <c r="J501" s="86"/>
      <c r="K501" s="122"/>
      <c r="L501" s="217"/>
      <c r="M501" s="233"/>
      <c r="N501" s="234"/>
      <c r="O501" s="263"/>
      <c r="P501" s="215"/>
      <c r="Q501" s="217"/>
      <c r="R501" s="217"/>
      <c r="S501" s="235"/>
      <c r="T501" s="182" t="str">
        <f t="shared" si="20"/>
        <v/>
      </c>
      <c r="U501" s="46"/>
      <c r="V501" s="216"/>
      <c r="W501" s="216"/>
      <c r="X501" s="43"/>
      <c r="Y501" s="48"/>
      <c r="Z501" s="48"/>
      <c r="AA501" s="43"/>
      <c r="AB501" s="350"/>
      <c r="AC501" s="46"/>
      <c r="AD501" s="182" t="str">
        <f t="shared" si="19"/>
        <v/>
      </c>
      <c r="AE501" s="46"/>
    </row>
    <row r="502" spans="1:31" ht="36" customHeight="1" x14ac:dyDescent="0.3">
      <c r="A502" s="68"/>
      <c r="B502" s="68"/>
      <c r="C502" s="68"/>
      <c r="D502" s="48"/>
      <c r="E502" s="263"/>
      <c r="F502" s="232" t="str">
        <f t="shared" si="21"/>
        <v/>
      </c>
      <c r="G502" s="43"/>
      <c r="H502" s="209"/>
      <c r="I502" s="43"/>
      <c r="J502" s="86"/>
      <c r="K502" s="122"/>
      <c r="L502" s="217"/>
      <c r="M502" s="233"/>
      <c r="N502" s="234"/>
      <c r="O502" s="263"/>
      <c r="P502" s="215"/>
      <c r="Q502" s="217"/>
      <c r="R502" s="217"/>
      <c r="S502" s="235"/>
      <c r="T502" s="182" t="str">
        <f t="shared" si="20"/>
        <v/>
      </c>
      <c r="U502" s="46"/>
      <c r="V502" s="216"/>
      <c r="W502" s="216"/>
      <c r="X502" s="43"/>
      <c r="Y502" s="48"/>
      <c r="Z502" s="48"/>
      <c r="AA502" s="43"/>
      <c r="AB502" s="350"/>
      <c r="AC502" s="46"/>
      <c r="AD502" s="182" t="str">
        <f t="shared" si="19"/>
        <v/>
      </c>
      <c r="AE502" s="46"/>
    </row>
    <row r="503" spans="1:31" ht="36" customHeight="1" x14ac:dyDescent="0.3">
      <c r="A503" s="68"/>
      <c r="B503" s="68"/>
      <c r="C503" s="68"/>
      <c r="D503" s="48"/>
      <c r="E503" s="263"/>
      <c r="F503" s="232" t="str">
        <f t="shared" si="21"/>
        <v/>
      </c>
      <c r="G503" s="43"/>
      <c r="H503" s="209"/>
      <c r="I503" s="43"/>
      <c r="J503" s="86"/>
      <c r="K503" s="122"/>
      <c r="L503" s="217"/>
      <c r="M503" s="233"/>
      <c r="N503" s="234"/>
      <c r="O503" s="263"/>
      <c r="P503" s="215"/>
      <c r="Q503" s="217"/>
      <c r="R503" s="217"/>
      <c r="S503" s="235"/>
      <c r="T503" s="182" t="str">
        <f t="shared" si="20"/>
        <v/>
      </c>
      <c r="U503" s="46"/>
      <c r="V503" s="216"/>
      <c r="W503" s="216"/>
      <c r="X503" s="43"/>
      <c r="Y503" s="48"/>
      <c r="Z503" s="48"/>
      <c r="AA503" s="43"/>
      <c r="AB503" s="350"/>
      <c r="AC503" s="46"/>
      <c r="AD503" s="182" t="str">
        <f t="shared" si="19"/>
        <v/>
      </c>
      <c r="AE503" s="46"/>
    </row>
    <row r="504" spans="1:31" ht="36" customHeight="1" x14ac:dyDescent="0.3">
      <c r="A504" s="68"/>
      <c r="B504" s="68"/>
      <c r="C504" s="68"/>
      <c r="D504" s="48"/>
      <c r="E504" s="263"/>
      <c r="F504" s="232" t="str">
        <f t="shared" si="21"/>
        <v/>
      </c>
      <c r="G504" s="43"/>
      <c r="H504" s="209"/>
      <c r="I504" s="43"/>
      <c r="J504" s="86"/>
      <c r="K504" s="122"/>
      <c r="L504" s="217"/>
      <c r="M504" s="233"/>
      <c r="N504" s="234"/>
      <c r="O504" s="263"/>
      <c r="P504" s="215"/>
      <c r="Q504" s="217"/>
      <c r="R504" s="217"/>
      <c r="S504" s="235"/>
      <c r="T504" s="182" t="str">
        <f t="shared" si="20"/>
        <v/>
      </c>
      <c r="U504" s="46"/>
      <c r="V504" s="216"/>
      <c r="W504" s="216"/>
      <c r="X504" s="43"/>
      <c r="Y504" s="48"/>
      <c r="Z504" s="48"/>
      <c r="AA504" s="43"/>
      <c r="AB504" s="350"/>
      <c r="AC504" s="46"/>
      <c r="AD504" s="182" t="str">
        <f t="shared" si="19"/>
        <v/>
      </c>
      <c r="AE504" s="46"/>
    </row>
    <row r="505" spans="1:31" ht="36" customHeight="1" x14ac:dyDescent="0.3">
      <c r="A505" s="68"/>
      <c r="B505" s="68"/>
      <c r="C505" s="68"/>
      <c r="D505" s="48"/>
      <c r="E505" s="263"/>
      <c r="F505" s="232" t="str">
        <f t="shared" si="21"/>
        <v/>
      </c>
      <c r="G505" s="43"/>
      <c r="H505" s="209"/>
      <c r="I505" s="43"/>
      <c r="J505" s="86"/>
      <c r="K505" s="122"/>
      <c r="L505" s="217"/>
      <c r="M505" s="233"/>
      <c r="N505" s="234"/>
      <c r="O505" s="263"/>
      <c r="P505" s="215"/>
      <c r="Q505" s="217"/>
      <c r="R505" s="217"/>
      <c r="S505" s="235"/>
      <c r="T505" s="182" t="str">
        <f t="shared" si="20"/>
        <v/>
      </c>
      <c r="U505" s="46"/>
      <c r="V505" s="216"/>
      <c r="W505" s="216"/>
      <c r="X505" s="43"/>
      <c r="Y505" s="48"/>
      <c r="Z505" s="48"/>
      <c r="AA505" s="43"/>
      <c r="AB505" s="350"/>
      <c r="AC505" s="46"/>
      <c r="AD505" s="182" t="str">
        <f t="shared" si="19"/>
        <v/>
      </c>
      <c r="AE505" s="46"/>
    </row>
    <row r="506" spans="1:31" ht="36" customHeight="1" x14ac:dyDescent="0.3">
      <c r="A506" s="68"/>
      <c r="B506" s="68"/>
      <c r="C506" s="68"/>
      <c r="D506" s="48"/>
      <c r="E506" s="263"/>
      <c r="F506" s="232" t="str">
        <f t="shared" si="21"/>
        <v/>
      </c>
      <c r="G506" s="43"/>
      <c r="H506" s="209"/>
      <c r="I506" s="43"/>
      <c r="J506" s="86"/>
      <c r="K506" s="122"/>
      <c r="L506" s="217"/>
      <c r="M506" s="233"/>
      <c r="N506" s="234"/>
      <c r="O506" s="263"/>
      <c r="P506" s="215"/>
      <c r="Q506" s="217"/>
      <c r="R506" s="217"/>
      <c r="S506" s="235"/>
      <c r="T506" s="182" t="str">
        <f t="shared" si="20"/>
        <v/>
      </c>
      <c r="U506" s="46"/>
      <c r="V506" s="216"/>
      <c r="W506" s="216"/>
      <c r="X506" s="43"/>
      <c r="Y506" s="48"/>
      <c r="Z506" s="48"/>
      <c r="AA506" s="43"/>
      <c r="AB506" s="350"/>
      <c r="AC506" s="46"/>
      <c r="AD506" s="182" t="str">
        <f t="shared" si="19"/>
        <v/>
      </c>
      <c r="AE506" s="46"/>
    </row>
    <row r="507" spans="1:31" ht="36" customHeight="1" x14ac:dyDescent="0.3">
      <c r="A507" s="68"/>
      <c r="B507" s="68"/>
      <c r="C507" s="68"/>
      <c r="D507" s="48"/>
      <c r="E507" s="263"/>
      <c r="F507" s="232" t="str">
        <f t="shared" si="21"/>
        <v/>
      </c>
      <c r="G507" s="43"/>
      <c r="H507" s="209"/>
      <c r="I507" s="43"/>
      <c r="J507" s="86"/>
      <c r="K507" s="122"/>
      <c r="L507" s="217"/>
      <c r="M507" s="233"/>
      <c r="N507" s="234"/>
      <c r="O507" s="263"/>
      <c r="P507" s="215"/>
      <c r="Q507" s="217"/>
      <c r="R507" s="217"/>
      <c r="S507" s="235"/>
      <c r="T507" s="182" t="str">
        <f t="shared" si="20"/>
        <v/>
      </c>
      <c r="U507" s="46"/>
      <c r="V507" s="216"/>
      <c r="W507" s="216"/>
      <c r="X507" s="43"/>
      <c r="Y507" s="48"/>
      <c r="Z507" s="48"/>
      <c r="AA507" s="43"/>
      <c r="AB507" s="350"/>
      <c r="AC507" s="46"/>
      <c r="AD507" s="182" t="str">
        <f t="shared" si="19"/>
        <v/>
      </c>
      <c r="AE507" s="46"/>
    </row>
    <row r="508" spans="1:31" ht="36" customHeight="1" x14ac:dyDescent="0.3">
      <c r="A508" s="68"/>
      <c r="B508" s="68"/>
      <c r="C508" s="68"/>
      <c r="D508" s="48"/>
      <c r="E508" s="263"/>
      <c r="F508" s="232" t="str">
        <f t="shared" si="21"/>
        <v/>
      </c>
      <c r="G508" s="43"/>
      <c r="H508" s="209"/>
      <c r="I508" s="43"/>
      <c r="J508" s="86"/>
      <c r="K508" s="122"/>
      <c r="L508" s="217"/>
      <c r="M508" s="233"/>
      <c r="N508" s="234"/>
      <c r="O508" s="263"/>
      <c r="P508" s="215"/>
      <c r="Q508" s="217"/>
      <c r="R508" s="217"/>
      <c r="S508" s="235"/>
      <c r="T508" s="182" t="str">
        <f t="shared" si="20"/>
        <v/>
      </c>
      <c r="U508" s="46"/>
      <c r="V508" s="216"/>
      <c r="W508" s="216"/>
      <c r="X508" s="43"/>
      <c r="Y508" s="48"/>
      <c r="Z508" s="48"/>
      <c r="AA508" s="43"/>
      <c r="AB508" s="350"/>
      <c r="AC508" s="46"/>
      <c r="AD508" s="182" t="str">
        <f t="shared" si="19"/>
        <v/>
      </c>
      <c r="AE508" s="46"/>
    </row>
    <row r="509" spans="1:31" ht="36" customHeight="1" x14ac:dyDescent="0.3">
      <c r="A509" s="68"/>
      <c r="B509" s="68"/>
      <c r="C509" s="68"/>
      <c r="D509" s="48"/>
      <c r="E509" s="263"/>
      <c r="F509" s="232" t="str">
        <f t="shared" si="21"/>
        <v/>
      </c>
      <c r="G509" s="43"/>
      <c r="H509" s="209"/>
      <c r="I509" s="43"/>
      <c r="J509" s="86"/>
      <c r="K509" s="122"/>
      <c r="L509" s="217"/>
      <c r="M509" s="233"/>
      <c r="N509" s="234"/>
      <c r="O509" s="263"/>
      <c r="P509" s="215"/>
      <c r="Q509" s="217"/>
      <c r="R509" s="217"/>
      <c r="S509" s="235"/>
      <c r="T509" s="182" t="str">
        <f t="shared" si="20"/>
        <v/>
      </c>
      <c r="U509" s="46"/>
      <c r="V509" s="216"/>
      <c r="W509" s="216"/>
      <c r="X509" s="43"/>
      <c r="Y509" s="48"/>
      <c r="Z509" s="48"/>
      <c r="AA509" s="43"/>
      <c r="AB509" s="350"/>
      <c r="AC509" s="46"/>
      <c r="AD509" s="182" t="str">
        <f t="shared" si="19"/>
        <v/>
      </c>
      <c r="AE509" s="46"/>
    </row>
    <row r="510" spans="1:31" ht="36" customHeight="1" x14ac:dyDescent="0.3">
      <c r="A510" s="68"/>
      <c r="B510" s="68"/>
      <c r="C510" s="68"/>
      <c r="D510" s="48"/>
      <c r="E510" s="263"/>
      <c r="F510" s="232" t="str">
        <f t="shared" si="21"/>
        <v/>
      </c>
      <c r="G510" s="43"/>
      <c r="H510" s="209"/>
      <c r="I510" s="43"/>
      <c r="J510" s="86"/>
      <c r="K510" s="122"/>
      <c r="L510" s="217"/>
      <c r="M510" s="233"/>
      <c r="N510" s="234"/>
      <c r="O510" s="263"/>
      <c r="P510" s="215"/>
      <c r="Q510" s="217"/>
      <c r="R510" s="217"/>
      <c r="S510" s="235"/>
      <c r="T510" s="182" t="str">
        <f t="shared" si="20"/>
        <v/>
      </c>
      <c r="U510" s="46"/>
      <c r="V510" s="216"/>
      <c r="W510" s="216"/>
      <c r="X510" s="43"/>
      <c r="Y510" s="48"/>
      <c r="Z510" s="48"/>
      <c r="AA510" s="43"/>
      <c r="AB510" s="350"/>
      <c r="AC510" s="46"/>
      <c r="AD510" s="182" t="str">
        <f t="shared" si="19"/>
        <v/>
      </c>
      <c r="AE510" s="46"/>
    </row>
    <row r="511" spans="1:31" ht="36" customHeight="1" x14ac:dyDescent="0.3">
      <c r="A511" s="68"/>
      <c r="B511" s="68"/>
      <c r="C511" s="68"/>
      <c r="D511" s="48"/>
      <c r="E511" s="263"/>
      <c r="F511" s="232" t="str">
        <f t="shared" si="21"/>
        <v/>
      </c>
      <c r="G511" s="43"/>
      <c r="H511" s="209"/>
      <c r="I511" s="43"/>
      <c r="J511" s="86"/>
      <c r="K511" s="122"/>
      <c r="L511" s="217"/>
      <c r="M511" s="233"/>
      <c r="N511" s="234"/>
      <c r="O511" s="263"/>
      <c r="P511" s="215"/>
      <c r="Q511" s="217"/>
      <c r="R511" s="217"/>
      <c r="S511" s="235"/>
      <c r="T511" s="182" t="str">
        <f t="shared" si="20"/>
        <v/>
      </c>
      <c r="U511" s="46"/>
      <c r="V511" s="216"/>
      <c r="W511" s="216"/>
      <c r="X511" s="43"/>
      <c r="Y511" s="48"/>
      <c r="Z511" s="48"/>
      <c r="AA511" s="43"/>
      <c r="AB511" s="350"/>
      <c r="AC511" s="46"/>
      <c r="AD511" s="182" t="str">
        <f t="shared" si="19"/>
        <v/>
      </c>
      <c r="AE511" s="46"/>
    </row>
    <row r="512" spans="1:31" ht="36" customHeight="1" x14ac:dyDescent="0.3">
      <c r="A512" s="68"/>
      <c r="B512" s="68"/>
      <c r="C512" s="68"/>
      <c r="D512" s="48"/>
      <c r="E512" s="263"/>
      <c r="F512" s="232" t="str">
        <f t="shared" si="21"/>
        <v/>
      </c>
      <c r="G512" s="43"/>
      <c r="H512" s="209"/>
      <c r="I512" s="43"/>
      <c r="J512" s="86"/>
      <c r="K512" s="122"/>
      <c r="L512" s="217"/>
      <c r="M512" s="233"/>
      <c r="N512" s="234"/>
      <c r="O512" s="263"/>
      <c r="P512" s="215"/>
      <c r="Q512" s="217"/>
      <c r="R512" s="217"/>
      <c r="S512" s="235"/>
      <c r="T512" s="182" t="str">
        <f t="shared" si="20"/>
        <v/>
      </c>
      <c r="U512" s="46"/>
      <c r="V512" s="216"/>
      <c r="W512" s="216"/>
      <c r="X512" s="43"/>
      <c r="Y512" s="48"/>
      <c r="Z512" s="48"/>
      <c r="AA512" s="43"/>
      <c r="AB512" s="350"/>
      <c r="AC512" s="46"/>
      <c r="AD512" s="182" t="str">
        <f t="shared" si="19"/>
        <v/>
      </c>
      <c r="AE512" s="46"/>
    </row>
    <row r="513" spans="1:31" ht="36" customHeight="1" x14ac:dyDescent="0.3">
      <c r="A513" s="68"/>
      <c r="B513" s="68"/>
      <c r="C513" s="68"/>
      <c r="D513" s="48"/>
      <c r="E513" s="263"/>
      <c r="F513" s="232" t="str">
        <f t="shared" si="21"/>
        <v/>
      </c>
      <c r="G513" s="43"/>
      <c r="H513" s="209"/>
      <c r="I513" s="43"/>
      <c r="J513" s="86"/>
      <c r="K513" s="122"/>
      <c r="L513" s="217"/>
      <c r="M513" s="233"/>
      <c r="N513" s="234"/>
      <c r="O513" s="263"/>
      <c r="P513" s="215"/>
      <c r="Q513" s="217"/>
      <c r="R513" s="217"/>
      <c r="S513" s="235"/>
      <c r="T513" s="182" t="str">
        <f t="shared" si="20"/>
        <v/>
      </c>
      <c r="U513" s="46"/>
      <c r="V513" s="216"/>
      <c r="W513" s="216"/>
      <c r="X513" s="43"/>
      <c r="Y513" s="48"/>
      <c r="Z513" s="48"/>
      <c r="AA513" s="43"/>
      <c r="AB513" s="350"/>
      <c r="AC513" s="46"/>
      <c r="AD513" s="182" t="str">
        <f t="shared" si="19"/>
        <v/>
      </c>
      <c r="AE513" s="46"/>
    </row>
    <row r="514" spans="1:31" ht="36" customHeight="1" x14ac:dyDescent="0.3">
      <c r="A514" s="68"/>
      <c r="B514" s="68"/>
      <c r="C514" s="68"/>
      <c r="D514" s="48"/>
      <c r="E514" s="263"/>
      <c r="F514" s="232" t="str">
        <f t="shared" si="21"/>
        <v/>
      </c>
      <c r="G514" s="43"/>
      <c r="H514" s="209"/>
      <c r="I514" s="43"/>
      <c r="J514" s="86"/>
      <c r="K514" s="122"/>
      <c r="L514" s="217"/>
      <c r="M514" s="233"/>
      <c r="N514" s="234"/>
      <c r="O514" s="263"/>
      <c r="P514" s="215"/>
      <c r="Q514" s="217"/>
      <c r="R514" s="217"/>
      <c r="S514" s="235"/>
      <c r="T514" s="182" t="str">
        <f t="shared" si="20"/>
        <v/>
      </c>
      <c r="U514" s="46"/>
      <c r="V514" s="216"/>
      <c r="W514" s="216"/>
      <c r="X514" s="43"/>
      <c r="Y514" s="48"/>
      <c r="Z514" s="48"/>
      <c r="AA514" s="43"/>
      <c r="AB514" s="350"/>
      <c r="AC514" s="46"/>
      <c r="AD514" s="182" t="str">
        <f t="shared" si="19"/>
        <v/>
      </c>
      <c r="AE514" s="46"/>
    </row>
    <row r="515" spans="1:31" ht="36" customHeight="1" x14ac:dyDescent="0.3">
      <c r="A515" s="68"/>
      <c r="B515" s="68"/>
      <c r="C515" s="68"/>
      <c r="D515" s="48"/>
      <c r="E515" s="263"/>
      <c r="F515" s="232" t="str">
        <f t="shared" si="21"/>
        <v/>
      </c>
      <c r="G515" s="43"/>
      <c r="H515" s="209"/>
      <c r="I515" s="43"/>
      <c r="J515" s="86"/>
      <c r="K515" s="122"/>
      <c r="L515" s="217"/>
      <c r="M515" s="233"/>
      <c r="N515" s="234"/>
      <c r="O515" s="263"/>
      <c r="P515" s="215"/>
      <c r="Q515" s="217"/>
      <c r="R515" s="217"/>
      <c r="S515" s="235"/>
      <c r="T515" s="182" t="str">
        <f t="shared" si="20"/>
        <v/>
      </c>
      <c r="U515" s="46"/>
      <c r="V515" s="216"/>
      <c r="W515" s="216"/>
      <c r="X515" s="43"/>
      <c r="Y515" s="48"/>
      <c r="Z515" s="48"/>
      <c r="AA515" s="43"/>
      <c r="AB515" s="350"/>
      <c r="AC515" s="46"/>
      <c r="AD515" s="182" t="str">
        <f t="shared" si="19"/>
        <v/>
      </c>
      <c r="AE515" s="46"/>
    </row>
    <row r="516" spans="1:31" ht="36" customHeight="1" x14ac:dyDescent="0.3">
      <c r="A516" s="68"/>
      <c r="B516" s="68"/>
      <c r="C516" s="68"/>
      <c r="D516" s="48"/>
      <c r="E516" s="263"/>
      <c r="F516" s="232" t="str">
        <f t="shared" si="21"/>
        <v/>
      </c>
      <c r="G516" s="43"/>
      <c r="H516" s="209"/>
      <c r="I516" s="43"/>
      <c r="J516" s="86"/>
      <c r="K516" s="122"/>
      <c r="L516" s="217"/>
      <c r="M516" s="233"/>
      <c r="N516" s="234"/>
      <c r="O516" s="263"/>
      <c r="P516" s="215"/>
      <c r="Q516" s="217"/>
      <c r="R516" s="217"/>
      <c r="S516" s="235"/>
      <c r="T516" s="182" t="str">
        <f t="shared" si="20"/>
        <v/>
      </c>
      <c r="U516" s="46"/>
      <c r="V516" s="216"/>
      <c r="W516" s="216"/>
      <c r="X516" s="43"/>
      <c r="Y516" s="48"/>
      <c r="Z516" s="48"/>
      <c r="AA516" s="43"/>
      <c r="AB516" s="350"/>
      <c r="AC516" s="46"/>
      <c r="AD516" s="182" t="str">
        <f t="shared" si="19"/>
        <v/>
      </c>
      <c r="AE516" s="46"/>
    </row>
    <row r="517" spans="1:31" ht="36" customHeight="1" x14ac:dyDescent="0.3">
      <c r="A517" s="68"/>
      <c r="B517" s="68"/>
      <c r="C517" s="68"/>
      <c r="D517" s="48"/>
      <c r="E517" s="263"/>
      <c r="F517" s="232" t="str">
        <f t="shared" si="21"/>
        <v/>
      </c>
      <c r="G517" s="43"/>
      <c r="H517" s="209"/>
      <c r="I517" s="43"/>
      <c r="J517" s="86"/>
      <c r="K517" s="122"/>
      <c r="L517" s="217"/>
      <c r="M517" s="233"/>
      <c r="N517" s="234"/>
      <c r="O517" s="263"/>
      <c r="P517" s="215"/>
      <c r="Q517" s="217"/>
      <c r="R517" s="217"/>
      <c r="S517" s="235"/>
      <c r="T517" s="182" t="str">
        <f t="shared" si="20"/>
        <v/>
      </c>
      <c r="U517" s="46"/>
      <c r="V517" s="216"/>
      <c r="W517" s="216"/>
      <c r="X517" s="43"/>
      <c r="Y517" s="48"/>
      <c r="Z517" s="48"/>
      <c r="AA517" s="43"/>
      <c r="AB517" s="350"/>
      <c r="AC517" s="46"/>
      <c r="AD517" s="182" t="str">
        <f t="shared" si="19"/>
        <v/>
      </c>
      <c r="AE517" s="46"/>
    </row>
    <row r="518" spans="1:31" ht="36" customHeight="1" x14ac:dyDescent="0.3">
      <c r="A518" s="68"/>
      <c r="B518" s="68"/>
      <c r="C518" s="68"/>
      <c r="D518" s="48"/>
      <c r="E518" s="263"/>
      <c r="F518" s="232" t="str">
        <f t="shared" si="21"/>
        <v/>
      </c>
      <c r="G518" s="43"/>
      <c r="H518" s="209"/>
      <c r="I518" s="43"/>
      <c r="J518" s="86"/>
      <c r="K518" s="122"/>
      <c r="L518" s="217"/>
      <c r="M518" s="233"/>
      <c r="N518" s="234"/>
      <c r="O518" s="263"/>
      <c r="P518" s="215"/>
      <c r="Q518" s="217"/>
      <c r="R518" s="217"/>
      <c r="S518" s="235"/>
      <c r="T518" s="182" t="str">
        <f t="shared" si="20"/>
        <v/>
      </c>
      <c r="U518" s="46"/>
      <c r="V518" s="216"/>
      <c r="W518" s="216"/>
      <c r="X518" s="43"/>
      <c r="Y518" s="48"/>
      <c r="Z518" s="48"/>
      <c r="AA518" s="43"/>
      <c r="AB518" s="350"/>
      <c r="AC518" s="46"/>
      <c r="AD518" s="182" t="str">
        <f t="shared" si="19"/>
        <v/>
      </c>
      <c r="AE518" s="46"/>
    </row>
    <row r="519" spans="1:31" ht="36" customHeight="1" x14ac:dyDescent="0.3">
      <c r="A519" s="68"/>
      <c r="B519" s="68"/>
      <c r="C519" s="68"/>
      <c r="D519" s="48"/>
      <c r="E519" s="263"/>
      <c r="F519" s="232" t="str">
        <f t="shared" si="21"/>
        <v/>
      </c>
      <c r="G519" s="43"/>
      <c r="H519" s="209"/>
      <c r="I519" s="43"/>
      <c r="J519" s="86"/>
      <c r="K519" s="122"/>
      <c r="L519" s="217"/>
      <c r="M519" s="233"/>
      <c r="N519" s="234"/>
      <c r="O519" s="263"/>
      <c r="P519" s="215"/>
      <c r="Q519" s="217"/>
      <c r="R519" s="217"/>
      <c r="S519" s="235"/>
      <c r="T519" s="182" t="str">
        <f t="shared" si="20"/>
        <v/>
      </c>
      <c r="U519" s="46"/>
      <c r="V519" s="216"/>
      <c r="W519" s="216"/>
      <c r="X519" s="43"/>
      <c r="Y519" s="48"/>
      <c r="Z519" s="48"/>
      <c r="AA519" s="43"/>
      <c r="AB519" s="350"/>
      <c r="AC519" s="46"/>
      <c r="AD519" s="182" t="str">
        <f t="shared" si="19"/>
        <v/>
      </c>
      <c r="AE519" s="46"/>
    </row>
    <row r="520" spans="1:31" ht="36" customHeight="1" x14ac:dyDescent="0.3">
      <c r="A520" s="68"/>
      <c r="B520" s="68"/>
      <c r="C520" s="68"/>
      <c r="D520" s="48"/>
      <c r="E520" s="263"/>
      <c r="F520" s="232" t="str">
        <f t="shared" si="21"/>
        <v/>
      </c>
      <c r="G520" s="43"/>
      <c r="H520" s="209"/>
      <c r="I520" s="43"/>
      <c r="J520" s="86"/>
      <c r="K520" s="122"/>
      <c r="L520" s="217"/>
      <c r="M520" s="233"/>
      <c r="N520" s="234"/>
      <c r="O520" s="263"/>
      <c r="P520" s="215"/>
      <c r="Q520" s="217"/>
      <c r="R520" s="217"/>
      <c r="S520" s="235"/>
      <c r="T520" s="182" t="str">
        <f t="shared" si="20"/>
        <v/>
      </c>
      <c r="U520" s="46"/>
      <c r="V520" s="216"/>
      <c r="W520" s="216"/>
      <c r="X520" s="43"/>
      <c r="Y520" s="48"/>
      <c r="Z520" s="48"/>
      <c r="AA520" s="43"/>
      <c r="AB520" s="350"/>
      <c r="AC520" s="46"/>
      <c r="AD520" s="182" t="str">
        <f t="shared" si="19"/>
        <v/>
      </c>
      <c r="AE520" s="46"/>
    </row>
    <row r="521" spans="1:31" ht="36" customHeight="1" x14ac:dyDescent="0.3">
      <c r="A521" s="68"/>
      <c r="B521" s="68"/>
      <c r="C521" s="68"/>
      <c r="D521" s="48"/>
      <c r="E521" s="263"/>
      <c r="F521" s="232" t="str">
        <f t="shared" si="21"/>
        <v/>
      </c>
      <c r="G521" s="43"/>
      <c r="H521" s="209"/>
      <c r="I521" s="43"/>
      <c r="J521" s="86"/>
      <c r="K521" s="122"/>
      <c r="L521" s="217"/>
      <c r="M521" s="233"/>
      <c r="N521" s="234"/>
      <c r="O521" s="263"/>
      <c r="P521" s="215"/>
      <c r="Q521" s="217"/>
      <c r="R521" s="217"/>
      <c r="S521" s="235"/>
      <c r="T521" s="182" t="str">
        <f t="shared" si="20"/>
        <v/>
      </c>
      <c r="U521" s="46"/>
      <c r="V521" s="216"/>
      <c r="W521" s="216"/>
      <c r="X521" s="43"/>
      <c r="Y521" s="48"/>
      <c r="Z521" s="48"/>
      <c r="AA521" s="43"/>
      <c r="AB521" s="350"/>
      <c r="AC521" s="46"/>
      <c r="AD521" s="182" t="str">
        <f t="shared" si="19"/>
        <v/>
      </c>
      <c r="AE521" s="46"/>
    </row>
    <row r="522" spans="1:31" ht="36" customHeight="1" x14ac:dyDescent="0.3">
      <c r="A522" s="68"/>
      <c r="B522" s="68"/>
      <c r="C522" s="68"/>
      <c r="D522" s="48"/>
      <c r="E522" s="263"/>
      <c r="F522" s="232" t="str">
        <f t="shared" si="21"/>
        <v/>
      </c>
      <c r="G522" s="43"/>
      <c r="H522" s="209"/>
      <c r="I522" s="43"/>
      <c r="J522" s="86"/>
      <c r="K522" s="122"/>
      <c r="L522" s="217"/>
      <c r="M522" s="233"/>
      <c r="N522" s="234"/>
      <c r="O522" s="263"/>
      <c r="P522" s="215"/>
      <c r="Q522" s="217"/>
      <c r="R522" s="217"/>
      <c r="S522" s="235"/>
      <c r="T522" s="182" t="str">
        <f t="shared" si="20"/>
        <v/>
      </c>
      <c r="U522" s="46"/>
      <c r="V522" s="216"/>
      <c r="W522" s="216"/>
      <c r="X522" s="43"/>
      <c r="Y522" s="48"/>
      <c r="Z522" s="48"/>
      <c r="AA522" s="43"/>
      <c r="AB522" s="350"/>
      <c r="AC522" s="46"/>
      <c r="AD522" s="182" t="str">
        <f t="shared" si="19"/>
        <v/>
      </c>
      <c r="AE522" s="46"/>
    </row>
    <row r="523" spans="1:31" ht="36" customHeight="1" x14ac:dyDescent="0.3">
      <c r="A523" s="68"/>
      <c r="B523" s="68"/>
      <c r="C523" s="68"/>
      <c r="D523" s="48"/>
      <c r="E523" s="263"/>
      <c r="F523" s="232" t="str">
        <f t="shared" si="21"/>
        <v/>
      </c>
      <c r="G523" s="43"/>
      <c r="H523" s="209"/>
      <c r="I523" s="43"/>
      <c r="J523" s="86"/>
      <c r="K523" s="122"/>
      <c r="L523" s="217"/>
      <c r="M523" s="233"/>
      <c r="N523" s="234"/>
      <c r="O523" s="263"/>
      <c r="P523" s="215"/>
      <c r="Q523" s="217"/>
      <c r="R523" s="217"/>
      <c r="S523" s="235"/>
      <c r="T523" s="182" t="str">
        <f t="shared" si="20"/>
        <v/>
      </c>
      <c r="U523" s="46"/>
      <c r="V523" s="216"/>
      <c r="W523" s="216"/>
      <c r="X523" s="43"/>
      <c r="Y523" s="48"/>
      <c r="Z523" s="48"/>
      <c r="AA523" s="43"/>
      <c r="AB523" s="350"/>
      <c r="AC523" s="46"/>
      <c r="AD523" s="182" t="str">
        <f t="shared" ref="AD523:AD586" si="22">IF(AC523="YES",(J523-AB523)/365,"")</f>
        <v/>
      </c>
      <c r="AE523" s="46"/>
    </row>
    <row r="524" spans="1:31" ht="36" customHeight="1" x14ac:dyDescent="0.3">
      <c r="A524" s="68"/>
      <c r="B524" s="68"/>
      <c r="C524" s="68"/>
      <c r="D524" s="48"/>
      <c r="E524" s="263"/>
      <c r="F524" s="232" t="str">
        <f t="shared" si="21"/>
        <v/>
      </c>
      <c r="G524" s="43"/>
      <c r="H524" s="209"/>
      <c r="I524" s="43"/>
      <c r="J524" s="86"/>
      <c r="K524" s="122"/>
      <c r="L524" s="217"/>
      <c r="M524" s="233"/>
      <c r="N524" s="234"/>
      <c r="O524" s="263"/>
      <c r="P524" s="215"/>
      <c r="Q524" s="217"/>
      <c r="R524" s="217"/>
      <c r="S524" s="235"/>
      <c r="T524" s="182" t="str">
        <f t="shared" ref="T524:T587" si="23">IF(ISBLANK(P524),"",DATEDIF(J524,P524,"d")/365)</f>
        <v/>
      </c>
      <c r="U524" s="46"/>
      <c r="V524" s="216"/>
      <c r="W524" s="216"/>
      <c r="X524" s="43"/>
      <c r="Y524" s="48"/>
      <c r="Z524" s="48"/>
      <c r="AA524" s="43"/>
      <c r="AB524" s="350"/>
      <c r="AC524" s="46"/>
      <c r="AD524" s="182" t="str">
        <f t="shared" si="22"/>
        <v/>
      </c>
      <c r="AE524" s="46"/>
    </row>
    <row r="525" spans="1:31" ht="36" customHeight="1" x14ac:dyDescent="0.3">
      <c r="A525" s="68"/>
      <c r="B525" s="68"/>
      <c r="C525" s="68"/>
      <c r="D525" s="48"/>
      <c r="E525" s="263"/>
      <c r="F525" s="232" t="str">
        <f t="shared" si="21"/>
        <v/>
      </c>
      <c r="G525" s="43"/>
      <c r="H525" s="209"/>
      <c r="I525" s="43"/>
      <c r="J525" s="86"/>
      <c r="K525" s="122"/>
      <c r="L525" s="217"/>
      <c r="M525" s="233"/>
      <c r="N525" s="234"/>
      <c r="O525" s="263"/>
      <c r="P525" s="215"/>
      <c r="Q525" s="217"/>
      <c r="R525" s="217"/>
      <c r="S525" s="235"/>
      <c r="T525" s="182" t="str">
        <f t="shared" si="23"/>
        <v/>
      </c>
      <c r="U525" s="46"/>
      <c r="V525" s="216"/>
      <c r="W525" s="216"/>
      <c r="X525" s="43"/>
      <c r="Y525" s="48"/>
      <c r="Z525" s="48"/>
      <c r="AA525" s="43"/>
      <c r="AB525" s="350"/>
      <c r="AC525" s="46"/>
      <c r="AD525" s="182" t="str">
        <f t="shared" si="22"/>
        <v/>
      </c>
      <c r="AE525" s="46"/>
    </row>
    <row r="526" spans="1:31" ht="36" customHeight="1" x14ac:dyDescent="0.3">
      <c r="A526" s="68"/>
      <c r="B526" s="68"/>
      <c r="C526" s="68"/>
      <c r="D526" s="48"/>
      <c r="E526" s="263"/>
      <c r="F526" s="232" t="str">
        <f t="shared" si="21"/>
        <v/>
      </c>
      <c r="G526" s="43"/>
      <c r="H526" s="209"/>
      <c r="I526" s="43"/>
      <c r="J526" s="86"/>
      <c r="K526" s="122"/>
      <c r="L526" s="217"/>
      <c r="M526" s="233"/>
      <c r="N526" s="234"/>
      <c r="O526" s="263"/>
      <c r="P526" s="215"/>
      <c r="Q526" s="217"/>
      <c r="R526" s="217"/>
      <c r="S526" s="235"/>
      <c r="T526" s="182" t="str">
        <f t="shared" si="23"/>
        <v/>
      </c>
      <c r="U526" s="46"/>
      <c r="V526" s="216"/>
      <c r="W526" s="216"/>
      <c r="X526" s="43"/>
      <c r="Y526" s="48"/>
      <c r="Z526" s="48"/>
      <c r="AA526" s="43"/>
      <c r="AB526" s="350"/>
      <c r="AC526" s="46"/>
      <c r="AD526" s="182" t="str">
        <f t="shared" si="22"/>
        <v/>
      </c>
      <c r="AE526" s="46"/>
    </row>
    <row r="527" spans="1:31" ht="36" customHeight="1" x14ac:dyDescent="0.3">
      <c r="A527" s="68"/>
      <c r="B527" s="68"/>
      <c r="C527" s="68"/>
      <c r="D527" s="48"/>
      <c r="E527" s="263"/>
      <c r="F527" s="232" t="str">
        <f t="shared" ref="F527:F590" si="24">IF(ISBLANK($E527),"",VLOOKUP($E527,제안사_펀드현황,2,FALSE))</f>
        <v/>
      </c>
      <c r="G527" s="43"/>
      <c r="H527" s="209"/>
      <c r="I527" s="43"/>
      <c r="J527" s="86"/>
      <c r="K527" s="122"/>
      <c r="L527" s="217"/>
      <c r="M527" s="233"/>
      <c r="N527" s="234"/>
      <c r="O527" s="263"/>
      <c r="P527" s="215"/>
      <c r="Q527" s="217"/>
      <c r="R527" s="217"/>
      <c r="S527" s="235"/>
      <c r="T527" s="182" t="str">
        <f t="shared" si="23"/>
        <v/>
      </c>
      <c r="U527" s="46"/>
      <c r="V527" s="216"/>
      <c r="W527" s="216"/>
      <c r="X527" s="43"/>
      <c r="Y527" s="48"/>
      <c r="Z527" s="48"/>
      <c r="AA527" s="43"/>
      <c r="AB527" s="350"/>
      <c r="AC527" s="46"/>
      <c r="AD527" s="182" t="str">
        <f t="shared" si="22"/>
        <v/>
      </c>
      <c r="AE527" s="46"/>
    </row>
    <row r="528" spans="1:31" ht="36" customHeight="1" x14ac:dyDescent="0.3">
      <c r="A528" s="68"/>
      <c r="B528" s="68"/>
      <c r="C528" s="68"/>
      <c r="D528" s="48"/>
      <c r="E528" s="263"/>
      <c r="F528" s="232" t="str">
        <f t="shared" si="24"/>
        <v/>
      </c>
      <c r="G528" s="43"/>
      <c r="H528" s="209"/>
      <c r="I528" s="43"/>
      <c r="J528" s="86"/>
      <c r="K528" s="122"/>
      <c r="L528" s="217"/>
      <c r="M528" s="233"/>
      <c r="N528" s="234"/>
      <c r="O528" s="263"/>
      <c r="P528" s="215"/>
      <c r="Q528" s="217"/>
      <c r="R528" s="217"/>
      <c r="S528" s="235"/>
      <c r="T528" s="182" t="str">
        <f t="shared" si="23"/>
        <v/>
      </c>
      <c r="U528" s="46"/>
      <c r="V528" s="216"/>
      <c r="W528" s="216"/>
      <c r="X528" s="43"/>
      <c r="Y528" s="48"/>
      <c r="Z528" s="48"/>
      <c r="AA528" s="43"/>
      <c r="AB528" s="350"/>
      <c r="AC528" s="46"/>
      <c r="AD528" s="182" t="str">
        <f t="shared" si="22"/>
        <v/>
      </c>
      <c r="AE528" s="46"/>
    </row>
    <row r="529" spans="1:31" ht="36" customHeight="1" x14ac:dyDescent="0.3">
      <c r="A529" s="68"/>
      <c r="B529" s="68"/>
      <c r="C529" s="68"/>
      <c r="D529" s="48"/>
      <c r="E529" s="263"/>
      <c r="F529" s="232" t="str">
        <f t="shared" si="24"/>
        <v/>
      </c>
      <c r="G529" s="43"/>
      <c r="H529" s="209"/>
      <c r="I529" s="43"/>
      <c r="J529" s="86"/>
      <c r="K529" s="122"/>
      <c r="L529" s="217"/>
      <c r="M529" s="233"/>
      <c r="N529" s="234"/>
      <c r="O529" s="263"/>
      <c r="P529" s="215"/>
      <c r="Q529" s="217"/>
      <c r="R529" s="217"/>
      <c r="S529" s="235"/>
      <c r="T529" s="182" t="str">
        <f t="shared" si="23"/>
        <v/>
      </c>
      <c r="U529" s="46"/>
      <c r="V529" s="216"/>
      <c r="W529" s="216"/>
      <c r="X529" s="43"/>
      <c r="Y529" s="48"/>
      <c r="Z529" s="48"/>
      <c r="AA529" s="43"/>
      <c r="AB529" s="350"/>
      <c r="AC529" s="46"/>
      <c r="AD529" s="182" t="str">
        <f t="shared" si="22"/>
        <v/>
      </c>
      <c r="AE529" s="46"/>
    </row>
    <row r="530" spans="1:31" ht="36" customHeight="1" x14ac:dyDescent="0.3">
      <c r="A530" s="68"/>
      <c r="B530" s="68"/>
      <c r="C530" s="68"/>
      <c r="D530" s="48"/>
      <c r="E530" s="263"/>
      <c r="F530" s="232" t="str">
        <f t="shared" si="24"/>
        <v/>
      </c>
      <c r="G530" s="43"/>
      <c r="H530" s="209"/>
      <c r="I530" s="43"/>
      <c r="J530" s="86"/>
      <c r="K530" s="122"/>
      <c r="L530" s="217"/>
      <c r="M530" s="233"/>
      <c r="N530" s="234"/>
      <c r="O530" s="263"/>
      <c r="P530" s="215"/>
      <c r="Q530" s="217"/>
      <c r="R530" s="217"/>
      <c r="S530" s="235"/>
      <c r="T530" s="182" t="str">
        <f t="shared" si="23"/>
        <v/>
      </c>
      <c r="U530" s="46"/>
      <c r="V530" s="216"/>
      <c r="W530" s="216"/>
      <c r="X530" s="43"/>
      <c r="Y530" s="48"/>
      <c r="Z530" s="48"/>
      <c r="AA530" s="43"/>
      <c r="AB530" s="350"/>
      <c r="AC530" s="46"/>
      <c r="AD530" s="182" t="str">
        <f t="shared" si="22"/>
        <v/>
      </c>
      <c r="AE530" s="46"/>
    </row>
    <row r="531" spans="1:31" ht="36" customHeight="1" x14ac:dyDescent="0.3">
      <c r="A531" s="70"/>
      <c r="B531" s="70"/>
      <c r="C531" s="68"/>
      <c r="D531" s="48"/>
      <c r="E531" s="263"/>
      <c r="F531" s="232" t="str">
        <f t="shared" si="24"/>
        <v/>
      </c>
      <c r="G531" s="43"/>
      <c r="H531" s="209"/>
      <c r="I531" s="43"/>
      <c r="J531" s="86"/>
      <c r="K531" s="122"/>
      <c r="L531" s="217"/>
      <c r="M531" s="233"/>
      <c r="N531" s="234"/>
      <c r="O531" s="263"/>
      <c r="P531" s="215"/>
      <c r="Q531" s="217"/>
      <c r="R531" s="217"/>
      <c r="S531" s="235"/>
      <c r="T531" s="182" t="str">
        <f t="shared" si="23"/>
        <v/>
      </c>
      <c r="U531" s="46"/>
      <c r="V531" s="216"/>
      <c r="W531" s="216"/>
      <c r="X531" s="43"/>
      <c r="Y531" s="48"/>
      <c r="Z531" s="48"/>
      <c r="AA531" s="43"/>
      <c r="AB531" s="350"/>
      <c r="AC531" s="46"/>
      <c r="AD531" s="182" t="str">
        <f t="shared" si="22"/>
        <v/>
      </c>
      <c r="AE531" s="46"/>
    </row>
    <row r="532" spans="1:31" ht="36" customHeight="1" x14ac:dyDescent="0.3">
      <c r="A532" s="70"/>
      <c r="B532" s="70"/>
      <c r="C532" s="68"/>
      <c r="D532" s="48"/>
      <c r="E532" s="263"/>
      <c r="F532" s="232" t="str">
        <f t="shared" si="24"/>
        <v/>
      </c>
      <c r="G532" s="43"/>
      <c r="H532" s="209"/>
      <c r="I532" s="43"/>
      <c r="J532" s="86"/>
      <c r="K532" s="122"/>
      <c r="L532" s="217"/>
      <c r="M532" s="233"/>
      <c r="N532" s="234"/>
      <c r="O532" s="263"/>
      <c r="P532" s="215"/>
      <c r="Q532" s="217"/>
      <c r="R532" s="217"/>
      <c r="S532" s="235"/>
      <c r="T532" s="182" t="str">
        <f t="shared" si="23"/>
        <v/>
      </c>
      <c r="U532" s="46"/>
      <c r="V532" s="216"/>
      <c r="W532" s="216"/>
      <c r="X532" s="43"/>
      <c r="Y532" s="48"/>
      <c r="Z532" s="48"/>
      <c r="AA532" s="43"/>
      <c r="AB532" s="350"/>
      <c r="AC532" s="46"/>
      <c r="AD532" s="182" t="str">
        <f t="shared" si="22"/>
        <v/>
      </c>
      <c r="AE532" s="46"/>
    </row>
    <row r="533" spans="1:31" ht="36" customHeight="1" x14ac:dyDescent="0.3">
      <c r="A533" s="70"/>
      <c r="B533" s="70"/>
      <c r="C533" s="68"/>
      <c r="D533" s="48"/>
      <c r="E533" s="263"/>
      <c r="F533" s="232" t="str">
        <f t="shared" si="24"/>
        <v/>
      </c>
      <c r="G533" s="43"/>
      <c r="H533" s="209"/>
      <c r="I533" s="43"/>
      <c r="J533" s="86"/>
      <c r="K533" s="122"/>
      <c r="L533" s="217"/>
      <c r="M533" s="233"/>
      <c r="N533" s="234"/>
      <c r="O533" s="263"/>
      <c r="P533" s="215"/>
      <c r="Q533" s="217"/>
      <c r="R533" s="217"/>
      <c r="S533" s="235"/>
      <c r="T533" s="182" t="str">
        <f t="shared" si="23"/>
        <v/>
      </c>
      <c r="U533" s="46"/>
      <c r="V533" s="216"/>
      <c r="W533" s="216"/>
      <c r="X533" s="43"/>
      <c r="Y533" s="48"/>
      <c r="Z533" s="48"/>
      <c r="AA533" s="43"/>
      <c r="AB533" s="350"/>
      <c r="AC533" s="46"/>
      <c r="AD533" s="182" t="str">
        <f t="shared" si="22"/>
        <v/>
      </c>
      <c r="AE533" s="46"/>
    </row>
    <row r="534" spans="1:31" ht="36" customHeight="1" x14ac:dyDescent="0.3">
      <c r="A534" s="70"/>
      <c r="B534" s="70"/>
      <c r="C534" s="68"/>
      <c r="D534" s="48"/>
      <c r="E534" s="263"/>
      <c r="F534" s="232" t="str">
        <f t="shared" si="24"/>
        <v/>
      </c>
      <c r="G534" s="43"/>
      <c r="H534" s="209"/>
      <c r="I534" s="43"/>
      <c r="J534" s="86"/>
      <c r="K534" s="122"/>
      <c r="L534" s="217"/>
      <c r="M534" s="233"/>
      <c r="N534" s="234"/>
      <c r="O534" s="263"/>
      <c r="P534" s="215"/>
      <c r="Q534" s="217"/>
      <c r="R534" s="217"/>
      <c r="S534" s="235"/>
      <c r="T534" s="182" t="str">
        <f t="shared" si="23"/>
        <v/>
      </c>
      <c r="U534" s="46"/>
      <c r="V534" s="216"/>
      <c r="W534" s="216"/>
      <c r="X534" s="43"/>
      <c r="Y534" s="48"/>
      <c r="Z534" s="48"/>
      <c r="AA534" s="43"/>
      <c r="AB534" s="350"/>
      <c r="AC534" s="46"/>
      <c r="AD534" s="182" t="str">
        <f t="shared" si="22"/>
        <v/>
      </c>
      <c r="AE534" s="46"/>
    </row>
    <row r="535" spans="1:31" ht="36" customHeight="1" x14ac:dyDescent="0.3">
      <c r="A535" s="70"/>
      <c r="B535" s="70"/>
      <c r="C535" s="68"/>
      <c r="D535" s="48"/>
      <c r="E535" s="263"/>
      <c r="F535" s="232" t="str">
        <f t="shared" si="24"/>
        <v/>
      </c>
      <c r="G535" s="43"/>
      <c r="H535" s="209"/>
      <c r="I535" s="43"/>
      <c r="J535" s="86"/>
      <c r="K535" s="122"/>
      <c r="L535" s="217"/>
      <c r="M535" s="233"/>
      <c r="N535" s="234"/>
      <c r="O535" s="263"/>
      <c r="P535" s="215"/>
      <c r="Q535" s="217"/>
      <c r="R535" s="217"/>
      <c r="S535" s="235"/>
      <c r="T535" s="182" t="str">
        <f t="shared" si="23"/>
        <v/>
      </c>
      <c r="U535" s="46"/>
      <c r="V535" s="216"/>
      <c r="W535" s="216"/>
      <c r="X535" s="43"/>
      <c r="Y535" s="48"/>
      <c r="Z535" s="48"/>
      <c r="AA535" s="43"/>
      <c r="AB535" s="350"/>
      <c r="AC535" s="46"/>
      <c r="AD535" s="182" t="str">
        <f t="shared" si="22"/>
        <v/>
      </c>
      <c r="AE535" s="46"/>
    </row>
    <row r="536" spans="1:31" ht="36" customHeight="1" x14ac:dyDescent="0.3">
      <c r="A536" s="70"/>
      <c r="B536" s="70"/>
      <c r="C536" s="68"/>
      <c r="D536" s="48"/>
      <c r="E536" s="263"/>
      <c r="F536" s="232" t="str">
        <f t="shared" si="24"/>
        <v/>
      </c>
      <c r="G536" s="43"/>
      <c r="H536" s="209"/>
      <c r="I536" s="43"/>
      <c r="J536" s="86"/>
      <c r="K536" s="122"/>
      <c r="L536" s="217"/>
      <c r="M536" s="233"/>
      <c r="N536" s="234"/>
      <c r="O536" s="263"/>
      <c r="P536" s="215"/>
      <c r="Q536" s="217"/>
      <c r="R536" s="217"/>
      <c r="S536" s="235"/>
      <c r="T536" s="182" t="str">
        <f t="shared" si="23"/>
        <v/>
      </c>
      <c r="U536" s="46"/>
      <c r="V536" s="216"/>
      <c r="W536" s="216"/>
      <c r="X536" s="43"/>
      <c r="Y536" s="48"/>
      <c r="Z536" s="48"/>
      <c r="AA536" s="43"/>
      <c r="AB536" s="350"/>
      <c r="AC536" s="46"/>
      <c r="AD536" s="182" t="str">
        <f t="shared" si="22"/>
        <v/>
      </c>
      <c r="AE536" s="46"/>
    </row>
    <row r="537" spans="1:31" ht="36" customHeight="1" x14ac:dyDescent="0.3">
      <c r="A537" s="70"/>
      <c r="B537" s="70"/>
      <c r="C537" s="68"/>
      <c r="D537" s="48"/>
      <c r="E537" s="263"/>
      <c r="F537" s="232" t="str">
        <f t="shared" si="24"/>
        <v/>
      </c>
      <c r="G537" s="43"/>
      <c r="H537" s="209"/>
      <c r="I537" s="43"/>
      <c r="J537" s="86"/>
      <c r="K537" s="122"/>
      <c r="L537" s="217"/>
      <c r="M537" s="233"/>
      <c r="N537" s="234"/>
      <c r="O537" s="263"/>
      <c r="P537" s="215"/>
      <c r="Q537" s="217"/>
      <c r="R537" s="217"/>
      <c r="S537" s="235"/>
      <c r="T537" s="182" t="str">
        <f t="shared" si="23"/>
        <v/>
      </c>
      <c r="U537" s="46"/>
      <c r="V537" s="216"/>
      <c r="W537" s="216"/>
      <c r="X537" s="43"/>
      <c r="Y537" s="48"/>
      <c r="Z537" s="48"/>
      <c r="AA537" s="43"/>
      <c r="AB537" s="350"/>
      <c r="AC537" s="46"/>
      <c r="AD537" s="182" t="str">
        <f t="shared" si="22"/>
        <v/>
      </c>
      <c r="AE537" s="46"/>
    </row>
    <row r="538" spans="1:31" s="206" customFormat="1" ht="36" customHeight="1" x14ac:dyDescent="0.3">
      <c r="A538" s="70"/>
      <c r="B538" s="70"/>
      <c r="C538" s="68"/>
      <c r="D538" s="122"/>
      <c r="E538" s="264"/>
      <c r="F538" s="232" t="str">
        <f t="shared" si="24"/>
        <v/>
      </c>
      <c r="G538" s="209"/>
      <c r="H538" s="209"/>
      <c r="I538" s="43"/>
      <c r="J538" s="223"/>
      <c r="K538" s="122"/>
      <c r="L538" s="217"/>
      <c r="M538" s="233"/>
      <c r="N538" s="234"/>
      <c r="O538" s="264"/>
      <c r="P538" s="215"/>
      <c r="Q538" s="217"/>
      <c r="R538" s="217"/>
      <c r="S538" s="235"/>
      <c r="T538" s="182" t="str">
        <f t="shared" si="23"/>
        <v/>
      </c>
      <c r="U538" s="225"/>
      <c r="V538" s="217"/>
      <c r="W538" s="217"/>
      <c r="X538" s="209"/>
      <c r="Y538" s="122"/>
      <c r="Z538" s="122"/>
      <c r="AA538" s="209"/>
      <c r="AB538" s="350"/>
      <c r="AC538" s="46"/>
      <c r="AD538" s="182" t="str">
        <f t="shared" si="22"/>
        <v/>
      </c>
      <c r="AE538" s="46"/>
    </row>
    <row r="539" spans="1:31" ht="36" customHeight="1" x14ac:dyDescent="0.3">
      <c r="A539" s="70"/>
      <c r="B539" s="70"/>
      <c r="C539" s="68"/>
      <c r="D539" s="48"/>
      <c r="E539" s="263"/>
      <c r="F539" s="232" t="str">
        <f t="shared" si="24"/>
        <v/>
      </c>
      <c r="G539" s="43"/>
      <c r="H539" s="209"/>
      <c r="I539" s="43"/>
      <c r="J539" s="86"/>
      <c r="K539" s="122"/>
      <c r="L539" s="217"/>
      <c r="M539" s="233"/>
      <c r="N539" s="234"/>
      <c r="O539" s="263"/>
      <c r="P539" s="215"/>
      <c r="Q539" s="217"/>
      <c r="R539" s="217"/>
      <c r="S539" s="235"/>
      <c r="T539" s="182" t="str">
        <f t="shared" si="23"/>
        <v/>
      </c>
      <c r="U539" s="46"/>
      <c r="V539" s="216"/>
      <c r="W539" s="216"/>
      <c r="X539" s="43"/>
      <c r="Y539" s="48"/>
      <c r="Z539" s="48"/>
      <c r="AA539" s="43"/>
      <c r="AB539" s="350"/>
      <c r="AC539" s="46"/>
      <c r="AD539" s="182" t="str">
        <f t="shared" si="22"/>
        <v/>
      </c>
      <c r="AE539" s="46"/>
    </row>
    <row r="540" spans="1:31" ht="36" customHeight="1" x14ac:dyDescent="0.3">
      <c r="A540" s="70"/>
      <c r="B540" s="70"/>
      <c r="C540" s="68"/>
      <c r="D540" s="48"/>
      <c r="E540" s="263"/>
      <c r="F540" s="232" t="str">
        <f t="shared" si="24"/>
        <v/>
      </c>
      <c r="G540" s="43"/>
      <c r="H540" s="209"/>
      <c r="I540" s="43"/>
      <c r="J540" s="86"/>
      <c r="K540" s="122"/>
      <c r="L540" s="217"/>
      <c r="M540" s="233"/>
      <c r="N540" s="234"/>
      <c r="O540" s="263"/>
      <c r="P540" s="215"/>
      <c r="Q540" s="217"/>
      <c r="R540" s="217"/>
      <c r="S540" s="235"/>
      <c r="T540" s="182" t="str">
        <f t="shared" si="23"/>
        <v/>
      </c>
      <c r="U540" s="46"/>
      <c r="V540" s="216"/>
      <c r="W540" s="216"/>
      <c r="X540" s="43"/>
      <c r="Y540" s="48"/>
      <c r="Z540" s="48"/>
      <c r="AA540" s="43"/>
      <c r="AB540" s="350"/>
      <c r="AC540" s="46"/>
      <c r="AD540" s="182" t="str">
        <f t="shared" si="22"/>
        <v/>
      </c>
      <c r="AE540" s="46"/>
    </row>
    <row r="541" spans="1:31" ht="36" customHeight="1" x14ac:dyDescent="0.3">
      <c r="A541" s="70"/>
      <c r="B541" s="70"/>
      <c r="C541" s="68"/>
      <c r="D541" s="48"/>
      <c r="E541" s="263"/>
      <c r="F541" s="232" t="str">
        <f t="shared" si="24"/>
        <v/>
      </c>
      <c r="G541" s="43"/>
      <c r="H541" s="209"/>
      <c r="I541" s="43"/>
      <c r="J541" s="86"/>
      <c r="K541" s="122"/>
      <c r="L541" s="217"/>
      <c r="M541" s="233"/>
      <c r="N541" s="234"/>
      <c r="O541" s="263"/>
      <c r="P541" s="215"/>
      <c r="Q541" s="217"/>
      <c r="R541" s="217"/>
      <c r="S541" s="235"/>
      <c r="T541" s="182" t="str">
        <f t="shared" si="23"/>
        <v/>
      </c>
      <c r="U541" s="46"/>
      <c r="V541" s="216"/>
      <c r="W541" s="216"/>
      <c r="X541" s="43"/>
      <c r="Y541" s="48"/>
      <c r="Z541" s="48"/>
      <c r="AA541" s="43"/>
      <c r="AB541" s="350"/>
      <c r="AC541" s="46"/>
      <c r="AD541" s="182" t="str">
        <f t="shared" si="22"/>
        <v/>
      </c>
      <c r="AE541" s="46"/>
    </row>
    <row r="542" spans="1:31" ht="36" customHeight="1" x14ac:dyDescent="0.3">
      <c r="A542" s="70"/>
      <c r="B542" s="70"/>
      <c r="C542" s="68"/>
      <c r="D542" s="48"/>
      <c r="E542" s="263"/>
      <c r="F542" s="232" t="str">
        <f t="shared" si="24"/>
        <v/>
      </c>
      <c r="G542" s="43"/>
      <c r="H542" s="209"/>
      <c r="I542" s="43"/>
      <c r="J542" s="86"/>
      <c r="K542" s="122"/>
      <c r="L542" s="217"/>
      <c r="M542" s="233"/>
      <c r="N542" s="234"/>
      <c r="O542" s="263"/>
      <c r="P542" s="215"/>
      <c r="Q542" s="217"/>
      <c r="R542" s="217"/>
      <c r="S542" s="235"/>
      <c r="T542" s="182" t="str">
        <f t="shared" si="23"/>
        <v/>
      </c>
      <c r="U542" s="46"/>
      <c r="V542" s="216"/>
      <c r="W542" s="216"/>
      <c r="X542" s="43"/>
      <c r="Y542" s="48"/>
      <c r="Z542" s="48"/>
      <c r="AA542" s="43"/>
      <c r="AB542" s="350"/>
      <c r="AC542" s="46"/>
      <c r="AD542" s="182" t="str">
        <f t="shared" si="22"/>
        <v/>
      </c>
      <c r="AE542" s="46"/>
    </row>
    <row r="543" spans="1:31" ht="36" customHeight="1" x14ac:dyDescent="0.3">
      <c r="A543" s="70"/>
      <c r="B543" s="70"/>
      <c r="C543" s="68"/>
      <c r="D543" s="48"/>
      <c r="E543" s="263"/>
      <c r="F543" s="232" t="str">
        <f t="shared" si="24"/>
        <v/>
      </c>
      <c r="G543" s="43"/>
      <c r="H543" s="209"/>
      <c r="I543" s="43"/>
      <c r="J543" s="86"/>
      <c r="K543" s="122"/>
      <c r="L543" s="217"/>
      <c r="M543" s="233"/>
      <c r="N543" s="234"/>
      <c r="O543" s="263"/>
      <c r="P543" s="215"/>
      <c r="Q543" s="217"/>
      <c r="R543" s="217"/>
      <c r="S543" s="235"/>
      <c r="T543" s="182" t="str">
        <f t="shared" si="23"/>
        <v/>
      </c>
      <c r="U543" s="46"/>
      <c r="V543" s="216"/>
      <c r="W543" s="216"/>
      <c r="X543" s="43"/>
      <c r="Y543" s="48"/>
      <c r="Z543" s="48"/>
      <c r="AA543" s="43"/>
      <c r="AB543" s="350"/>
      <c r="AC543" s="46"/>
      <c r="AD543" s="182" t="str">
        <f t="shared" si="22"/>
        <v/>
      </c>
      <c r="AE543" s="46"/>
    </row>
    <row r="544" spans="1:31" ht="36" customHeight="1" x14ac:dyDescent="0.3">
      <c r="A544" s="70"/>
      <c r="B544" s="70"/>
      <c r="C544" s="68"/>
      <c r="D544" s="48"/>
      <c r="E544" s="263"/>
      <c r="F544" s="232" t="str">
        <f t="shared" si="24"/>
        <v/>
      </c>
      <c r="G544" s="43"/>
      <c r="H544" s="209"/>
      <c r="I544" s="43"/>
      <c r="J544" s="86"/>
      <c r="K544" s="122"/>
      <c r="L544" s="217"/>
      <c r="M544" s="233"/>
      <c r="N544" s="234"/>
      <c r="O544" s="263"/>
      <c r="P544" s="215"/>
      <c r="Q544" s="217"/>
      <c r="R544" s="217"/>
      <c r="S544" s="235"/>
      <c r="T544" s="182" t="str">
        <f t="shared" si="23"/>
        <v/>
      </c>
      <c r="U544" s="46"/>
      <c r="V544" s="216"/>
      <c r="W544" s="216"/>
      <c r="X544" s="43"/>
      <c r="Y544" s="48"/>
      <c r="Z544" s="48"/>
      <c r="AA544" s="43"/>
      <c r="AB544" s="350"/>
      <c r="AC544" s="46"/>
      <c r="AD544" s="182" t="str">
        <f t="shared" si="22"/>
        <v/>
      </c>
      <c r="AE544" s="46"/>
    </row>
    <row r="545" spans="1:31" ht="36" customHeight="1" x14ac:dyDescent="0.3">
      <c r="A545" s="70"/>
      <c r="B545" s="70"/>
      <c r="C545" s="68"/>
      <c r="D545" s="48"/>
      <c r="E545" s="263"/>
      <c r="F545" s="232" t="str">
        <f t="shared" si="24"/>
        <v/>
      </c>
      <c r="G545" s="43"/>
      <c r="H545" s="209"/>
      <c r="I545" s="43"/>
      <c r="J545" s="86"/>
      <c r="K545" s="122"/>
      <c r="L545" s="217"/>
      <c r="M545" s="233"/>
      <c r="N545" s="234"/>
      <c r="O545" s="263"/>
      <c r="P545" s="215"/>
      <c r="Q545" s="217"/>
      <c r="R545" s="217"/>
      <c r="S545" s="235"/>
      <c r="T545" s="182" t="str">
        <f t="shared" si="23"/>
        <v/>
      </c>
      <c r="U545" s="46"/>
      <c r="V545" s="216"/>
      <c r="W545" s="216"/>
      <c r="X545" s="43"/>
      <c r="Y545" s="48"/>
      <c r="Z545" s="48"/>
      <c r="AA545" s="43"/>
      <c r="AB545" s="350"/>
      <c r="AC545" s="46"/>
      <c r="AD545" s="182" t="str">
        <f t="shared" si="22"/>
        <v/>
      </c>
      <c r="AE545" s="46"/>
    </row>
    <row r="546" spans="1:31" ht="36" customHeight="1" x14ac:dyDescent="0.3">
      <c r="A546" s="70"/>
      <c r="B546" s="70"/>
      <c r="C546" s="68"/>
      <c r="D546" s="48"/>
      <c r="E546" s="263"/>
      <c r="F546" s="232" t="str">
        <f t="shared" si="24"/>
        <v/>
      </c>
      <c r="G546" s="43"/>
      <c r="H546" s="209"/>
      <c r="I546" s="43"/>
      <c r="J546" s="86"/>
      <c r="K546" s="122"/>
      <c r="L546" s="217"/>
      <c r="M546" s="233"/>
      <c r="N546" s="234"/>
      <c r="O546" s="263"/>
      <c r="P546" s="215"/>
      <c r="Q546" s="217"/>
      <c r="R546" s="217"/>
      <c r="S546" s="235"/>
      <c r="T546" s="182" t="str">
        <f t="shared" si="23"/>
        <v/>
      </c>
      <c r="U546" s="46"/>
      <c r="V546" s="216"/>
      <c r="W546" s="216"/>
      <c r="X546" s="43"/>
      <c r="Y546" s="48"/>
      <c r="Z546" s="48"/>
      <c r="AA546" s="43"/>
      <c r="AB546" s="350"/>
      <c r="AC546" s="46"/>
      <c r="AD546" s="182" t="str">
        <f t="shared" si="22"/>
        <v/>
      </c>
      <c r="AE546" s="46"/>
    </row>
    <row r="547" spans="1:31" ht="36" customHeight="1" x14ac:dyDescent="0.3">
      <c r="A547" s="70"/>
      <c r="B547" s="70"/>
      <c r="C547" s="68"/>
      <c r="D547" s="48"/>
      <c r="E547" s="263"/>
      <c r="F547" s="232" t="str">
        <f t="shared" si="24"/>
        <v/>
      </c>
      <c r="G547" s="43"/>
      <c r="H547" s="209"/>
      <c r="I547" s="43"/>
      <c r="J547" s="86"/>
      <c r="K547" s="122"/>
      <c r="L547" s="217"/>
      <c r="M547" s="233"/>
      <c r="N547" s="234"/>
      <c r="O547" s="263"/>
      <c r="P547" s="215"/>
      <c r="Q547" s="217"/>
      <c r="R547" s="217"/>
      <c r="S547" s="235"/>
      <c r="T547" s="182" t="str">
        <f t="shared" si="23"/>
        <v/>
      </c>
      <c r="U547" s="46"/>
      <c r="V547" s="216"/>
      <c r="W547" s="216"/>
      <c r="X547" s="43"/>
      <c r="Y547" s="48"/>
      <c r="Z547" s="48"/>
      <c r="AA547" s="43"/>
      <c r="AB547" s="350"/>
      <c r="AC547" s="46"/>
      <c r="AD547" s="182" t="str">
        <f t="shared" si="22"/>
        <v/>
      </c>
      <c r="AE547" s="46"/>
    </row>
    <row r="548" spans="1:31" ht="36" customHeight="1" x14ac:dyDescent="0.3">
      <c r="A548" s="70"/>
      <c r="B548" s="70"/>
      <c r="C548" s="68"/>
      <c r="D548" s="48"/>
      <c r="E548" s="263"/>
      <c r="F548" s="232" t="str">
        <f t="shared" si="24"/>
        <v/>
      </c>
      <c r="G548" s="43"/>
      <c r="H548" s="209"/>
      <c r="I548" s="43"/>
      <c r="J548" s="86"/>
      <c r="K548" s="122"/>
      <c r="L548" s="217"/>
      <c r="M548" s="233"/>
      <c r="N548" s="234"/>
      <c r="O548" s="263"/>
      <c r="P548" s="215"/>
      <c r="Q548" s="217"/>
      <c r="R548" s="217"/>
      <c r="S548" s="235"/>
      <c r="T548" s="182" t="str">
        <f t="shared" si="23"/>
        <v/>
      </c>
      <c r="U548" s="46"/>
      <c r="V548" s="216"/>
      <c r="W548" s="216"/>
      <c r="X548" s="43"/>
      <c r="Y548" s="48"/>
      <c r="Z548" s="48"/>
      <c r="AA548" s="43"/>
      <c r="AB548" s="350"/>
      <c r="AC548" s="46"/>
      <c r="AD548" s="182" t="str">
        <f t="shared" si="22"/>
        <v/>
      </c>
      <c r="AE548" s="46"/>
    </row>
    <row r="549" spans="1:31" ht="36" customHeight="1" x14ac:dyDescent="0.3">
      <c r="A549" s="70"/>
      <c r="B549" s="70"/>
      <c r="C549" s="68"/>
      <c r="D549" s="48"/>
      <c r="E549" s="263"/>
      <c r="F549" s="232" t="str">
        <f t="shared" si="24"/>
        <v/>
      </c>
      <c r="G549" s="43"/>
      <c r="H549" s="209"/>
      <c r="I549" s="43"/>
      <c r="J549" s="86"/>
      <c r="K549" s="122"/>
      <c r="L549" s="217"/>
      <c r="M549" s="233"/>
      <c r="N549" s="234"/>
      <c r="O549" s="263"/>
      <c r="P549" s="215"/>
      <c r="Q549" s="217"/>
      <c r="R549" s="217"/>
      <c r="S549" s="235"/>
      <c r="T549" s="182" t="str">
        <f t="shared" si="23"/>
        <v/>
      </c>
      <c r="U549" s="46"/>
      <c r="V549" s="216"/>
      <c r="W549" s="216"/>
      <c r="X549" s="43"/>
      <c r="Y549" s="48"/>
      <c r="Z549" s="48"/>
      <c r="AA549" s="43"/>
      <c r="AB549" s="350"/>
      <c r="AC549" s="46"/>
      <c r="AD549" s="182" t="str">
        <f t="shared" si="22"/>
        <v/>
      </c>
      <c r="AE549" s="46"/>
    </row>
    <row r="550" spans="1:31" ht="36" customHeight="1" x14ac:dyDescent="0.3">
      <c r="A550" s="70"/>
      <c r="B550" s="70"/>
      <c r="C550" s="68"/>
      <c r="D550" s="48"/>
      <c r="E550" s="263"/>
      <c r="F550" s="232" t="str">
        <f t="shared" si="24"/>
        <v/>
      </c>
      <c r="G550" s="43"/>
      <c r="H550" s="209"/>
      <c r="I550" s="43"/>
      <c r="J550" s="86"/>
      <c r="K550" s="122"/>
      <c r="L550" s="217"/>
      <c r="M550" s="233"/>
      <c r="N550" s="234"/>
      <c r="O550" s="263"/>
      <c r="P550" s="215"/>
      <c r="Q550" s="217"/>
      <c r="R550" s="217"/>
      <c r="S550" s="235"/>
      <c r="T550" s="182" t="str">
        <f t="shared" si="23"/>
        <v/>
      </c>
      <c r="U550" s="46"/>
      <c r="V550" s="216"/>
      <c r="W550" s="216"/>
      <c r="X550" s="43"/>
      <c r="Y550" s="48"/>
      <c r="Z550" s="48"/>
      <c r="AA550" s="43"/>
      <c r="AB550" s="350"/>
      <c r="AC550" s="46"/>
      <c r="AD550" s="182" t="str">
        <f t="shared" si="22"/>
        <v/>
      </c>
      <c r="AE550" s="46"/>
    </row>
    <row r="551" spans="1:31" ht="36" customHeight="1" x14ac:dyDescent="0.3">
      <c r="A551" s="70"/>
      <c r="B551" s="70"/>
      <c r="C551" s="68"/>
      <c r="D551" s="48"/>
      <c r="E551" s="263"/>
      <c r="F551" s="232" t="str">
        <f t="shared" si="24"/>
        <v/>
      </c>
      <c r="G551" s="43"/>
      <c r="H551" s="209"/>
      <c r="I551" s="43"/>
      <c r="J551" s="86"/>
      <c r="K551" s="122"/>
      <c r="L551" s="217"/>
      <c r="M551" s="233"/>
      <c r="N551" s="234"/>
      <c r="O551" s="263"/>
      <c r="P551" s="215"/>
      <c r="Q551" s="217"/>
      <c r="R551" s="217"/>
      <c r="S551" s="235"/>
      <c r="T551" s="182" t="str">
        <f t="shared" si="23"/>
        <v/>
      </c>
      <c r="U551" s="46"/>
      <c r="V551" s="216"/>
      <c r="W551" s="216"/>
      <c r="X551" s="43"/>
      <c r="Y551" s="48"/>
      <c r="Z551" s="48"/>
      <c r="AA551" s="43"/>
      <c r="AB551" s="350"/>
      <c r="AC551" s="46"/>
      <c r="AD551" s="182" t="str">
        <f t="shared" si="22"/>
        <v/>
      </c>
      <c r="AE551" s="46"/>
    </row>
    <row r="552" spans="1:31" ht="36" customHeight="1" x14ac:dyDescent="0.3">
      <c r="A552" s="70"/>
      <c r="B552" s="70"/>
      <c r="C552" s="68"/>
      <c r="D552" s="48"/>
      <c r="E552" s="263"/>
      <c r="F552" s="232" t="str">
        <f t="shared" si="24"/>
        <v/>
      </c>
      <c r="G552" s="43"/>
      <c r="H552" s="209"/>
      <c r="I552" s="43"/>
      <c r="J552" s="86"/>
      <c r="K552" s="122"/>
      <c r="L552" s="217"/>
      <c r="M552" s="233"/>
      <c r="N552" s="234"/>
      <c r="O552" s="263"/>
      <c r="P552" s="215"/>
      <c r="Q552" s="217"/>
      <c r="R552" s="217"/>
      <c r="S552" s="235"/>
      <c r="T552" s="182" t="str">
        <f t="shared" si="23"/>
        <v/>
      </c>
      <c r="U552" s="46"/>
      <c r="V552" s="216"/>
      <c r="W552" s="216"/>
      <c r="X552" s="43"/>
      <c r="Y552" s="48"/>
      <c r="Z552" s="48"/>
      <c r="AA552" s="43"/>
      <c r="AB552" s="350"/>
      <c r="AC552" s="46"/>
      <c r="AD552" s="182" t="str">
        <f t="shared" si="22"/>
        <v/>
      </c>
      <c r="AE552" s="46"/>
    </row>
    <row r="553" spans="1:31" ht="36" customHeight="1" x14ac:dyDescent="0.3">
      <c r="A553" s="70"/>
      <c r="B553" s="70"/>
      <c r="C553" s="68"/>
      <c r="D553" s="48"/>
      <c r="E553" s="263"/>
      <c r="F553" s="232" t="str">
        <f t="shared" si="24"/>
        <v/>
      </c>
      <c r="G553" s="43"/>
      <c r="H553" s="209"/>
      <c r="I553" s="43"/>
      <c r="J553" s="86"/>
      <c r="K553" s="122"/>
      <c r="L553" s="217"/>
      <c r="M553" s="233"/>
      <c r="N553" s="234"/>
      <c r="O553" s="263"/>
      <c r="P553" s="215"/>
      <c r="Q553" s="217"/>
      <c r="R553" s="217"/>
      <c r="S553" s="235"/>
      <c r="T553" s="182" t="str">
        <f t="shared" si="23"/>
        <v/>
      </c>
      <c r="U553" s="46"/>
      <c r="V553" s="216"/>
      <c r="W553" s="216"/>
      <c r="X553" s="43"/>
      <c r="Y553" s="48"/>
      <c r="Z553" s="48"/>
      <c r="AA553" s="43"/>
      <c r="AB553" s="350"/>
      <c r="AC553" s="46"/>
      <c r="AD553" s="182" t="str">
        <f t="shared" si="22"/>
        <v/>
      </c>
      <c r="AE553" s="46"/>
    </row>
    <row r="554" spans="1:31" ht="36" customHeight="1" x14ac:dyDescent="0.3">
      <c r="A554" s="70"/>
      <c r="B554" s="70"/>
      <c r="C554" s="68"/>
      <c r="D554" s="48"/>
      <c r="E554" s="263"/>
      <c r="F554" s="232" t="str">
        <f t="shared" si="24"/>
        <v/>
      </c>
      <c r="G554" s="43"/>
      <c r="H554" s="209"/>
      <c r="I554" s="43"/>
      <c r="J554" s="86"/>
      <c r="K554" s="122"/>
      <c r="L554" s="217"/>
      <c r="M554" s="233"/>
      <c r="N554" s="234"/>
      <c r="O554" s="263"/>
      <c r="P554" s="215"/>
      <c r="Q554" s="217"/>
      <c r="R554" s="217"/>
      <c r="S554" s="235"/>
      <c r="T554" s="182" t="str">
        <f t="shared" si="23"/>
        <v/>
      </c>
      <c r="U554" s="46"/>
      <c r="V554" s="216"/>
      <c r="W554" s="216"/>
      <c r="X554" s="43"/>
      <c r="Y554" s="48"/>
      <c r="Z554" s="48"/>
      <c r="AA554" s="43"/>
      <c r="AB554" s="350"/>
      <c r="AC554" s="46"/>
      <c r="AD554" s="182" t="str">
        <f t="shared" si="22"/>
        <v/>
      </c>
      <c r="AE554" s="46"/>
    </row>
    <row r="555" spans="1:31" ht="36" customHeight="1" x14ac:dyDescent="0.3">
      <c r="A555" s="70"/>
      <c r="B555" s="70"/>
      <c r="C555" s="68"/>
      <c r="D555" s="48"/>
      <c r="E555" s="263"/>
      <c r="F555" s="232" t="str">
        <f t="shared" si="24"/>
        <v/>
      </c>
      <c r="G555" s="43"/>
      <c r="H555" s="209"/>
      <c r="I555" s="43"/>
      <c r="J555" s="86"/>
      <c r="K555" s="122"/>
      <c r="L555" s="217"/>
      <c r="M555" s="233"/>
      <c r="N555" s="234"/>
      <c r="O555" s="263"/>
      <c r="P555" s="215"/>
      <c r="Q555" s="217"/>
      <c r="R555" s="217"/>
      <c r="S555" s="235"/>
      <c r="T555" s="182" t="str">
        <f t="shared" si="23"/>
        <v/>
      </c>
      <c r="U555" s="46"/>
      <c r="V555" s="216"/>
      <c r="W555" s="216"/>
      <c r="X555" s="43"/>
      <c r="Y555" s="48"/>
      <c r="Z555" s="48"/>
      <c r="AA555" s="43"/>
      <c r="AB555" s="350"/>
      <c r="AC555" s="46"/>
      <c r="AD555" s="182" t="str">
        <f t="shared" si="22"/>
        <v/>
      </c>
      <c r="AE555" s="46"/>
    </row>
    <row r="556" spans="1:31" ht="36" customHeight="1" x14ac:dyDescent="0.3">
      <c r="A556" s="70"/>
      <c r="B556" s="70"/>
      <c r="C556" s="68"/>
      <c r="D556" s="48"/>
      <c r="E556" s="263"/>
      <c r="F556" s="232" t="str">
        <f t="shared" si="24"/>
        <v/>
      </c>
      <c r="G556" s="43"/>
      <c r="H556" s="209"/>
      <c r="I556" s="43"/>
      <c r="J556" s="86"/>
      <c r="K556" s="122"/>
      <c r="L556" s="217"/>
      <c r="M556" s="233"/>
      <c r="N556" s="234"/>
      <c r="O556" s="263"/>
      <c r="P556" s="215"/>
      <c r="Q556" s="217"/>
      <c r="R556" s="217"/>
      <c r="S556" s="235"/>
      <c r="T556" s="182" t="str">
        <f t="shared" si="23"/>
        <v/>
      </c>
      <c r="U556" s="46"/>
      <c r="V556" s="216"/>
      <c r="W556" s="216"/>
      <c r="X556" s="43"/>
      <c r="Y556" s="48"/>
      <c r="Z556" s="48"/>
      <c r="AA556" s="43"/>
      <c r="AB556" s="350"/>
      <c r="AC556" s="46"/>
      <c r="AD556" s="182" t="str">
        <f t="shared" si="22"/>
        <v/>
      </c>
      <c r="AE556" s="46"/>
    </row>
    <row r="557" spans="1:31" ht="36" customHeight="1" x14ac:dyDescent="0.3">
      <c r="A557" s="70"/>
      <c r="B557" s="70"/>
      <c r="C557" s="68"/>
      <c r="D557" s="48"/>
      <c r="E557" s="263"/>
      <c r="F557" s="232" t="str">
        <f t="shared" si="24"/>
        <v/>
      </c>
      <c r="G557" s="43"/>
      <c r="H557" s="209"/>
      <c r="I557" s="43"/>
      <c r="J557" s="86"/>
      <c r="K557" s="122"/>
      <c r="L557" s="217"/>
      <c r="M557" s="233"/>
      <c r="N557" s="234"/>
      <c r="O557" s="263"/>
      <c r="P557" s="215"/>
      <c r="Q557" s="217"/>
      <c r="R557" s="217"/>
      <c r="S557" s="235"/>
      <c r="T557" s="182" t="str">
        <f t="shared" si="23"/>
        <v/>
      </c>
      <c r="U557" s="46"/>
      <c r="V557" s="216"/>
      <c r="W557" s="216"/>
      <c r="X557" s="43"/>
      <c r="Y557" s="48"/>
      <c r="Z557" s="48"/>
      <c r="AA557" s="43"/>
      <c r="AB557" s="350"/>
      <c r="AC557" s="46"/>
      <c r="AD557" s="182" t="str">
        <f t="shared" si="22"/>
        <v/>
      </c>
      <c r="AE557" s="46"/>
    </row>
    <row r="558" spans="1:31" ht="36" customHeight="1" x14ac:dyDescent="0.3">
      <c r="A558" s="70"/>
      <c r="B558" s="70"/>
      <c r="C558" s="68"/>
      <c r="D558" s="48"/>
      <c r="E558" s="263"/>
      <c r="F558" s="232" t="str">
        <f t="shared" si="24"/>
        <v/>
      </c>
      <c r="G558" s="43"/>
      <c r="H558" s="209"/>
      <c r="I558" s="43"/>
      <c r="J558" s="86"/>
      <c r="K558" s="122"/>
      <c r="L558" s="217"/>
      <c r="M558" s="233"/>
      <c r="N558" s="234"/>
      <c r="O558" s="263"/>
      <c r="P558" s="215"/>
      <c r="Q558" s="217"/>
      <c r="R558" s="217"/>
      <c r="S558" s="235"/>
      <c r="T558" s="182" t="str">
        <f t="shared" si="23"/>
        <v/>
      </c>
      <c r="U558" s="46"/>
      <c r="V558" s="216"/>
      <c r="W558" s="216"/>
      <c r="X558" s="43"/>
      <c r="Y558" s="48"/>
      <c r="Z558" s="48"/>
      <c r="AA558" s="43"/>
      <c r="AB558" s="350"/>
      <c r="AC558" s="46"/>
      <c r="AD558" s="182" t="str">
        <f t="shared" si="22"/>
        <v/>
      </c>
      <c r="AE558" s="46"/>
    </row>
    <row r="559" spans="1:31" ht="36" customHeight="1" x14ac:dyDescent="0.3">
      <c r="A559" s="70"/>
      <c r="B559" s="70"/>
      <c r="C559" s="68"/>
      <c r="D559" s="48"/>
      <c r="E559" s="263"/>
      <c r="F559" s="232" t="str">
        <f t="shared" si="24"/>
        <v/>
      </c>
      <c r="G559" s="43"/>
      <c r="H559" s="209"/>
      <c r="I559" s="43"/>
      <c r="J559" s="86"/>
      <c r="K559" s="122"/>
      <c r="L559" s="217"/>
      <c r="M559" s="233"/>
      <c r="N559" s="234"/>
      <c r="O559" s="263"/>
      <c r="P559" s="215"/>
      <c r="Q559" s="217"/>
      <c r="R559" s="217"/>
      <c r="S559" s="235"/>
      <c r="T559" s="182" t="str">
        <f t="shared" si="23"/>
        <v/>
      </c>
      <c r="U559" s="46"/>
      <c r="V559" s="216"/>
      <c r="W559" s="216"/>
      <c r="X559" s="43"/>
      <c r="Y559" s="48"/>
      <c r="Z559" s="48"/>
      <c r="AA559" s="43"/>
      <c r="AB559" s="350"/>
      <c r="AC559" s="46"/>
      <c r="AD559" s="182" t="str">
        <f t="shared" si="22"/>
        <v/>
      </c>
      <c r="AE559" s="46"/>
    </row>
    <row r="560" spans="1:31" ht="36" customHeight="1" x14ac:dyDescent="0.3">
      <c r="A560" s="70"/>
      <c r="B560" s="70"/>
      <c r="C560" s="68"/>
      <c r="D560" s="48"/>
      <c r="E560" s="263"/>
      <c r="F560" s="232" t="str">
        <f t="shared" si="24"/>
        <v/>
      </c>
      <c r="G560" s="43"/>
      <c r="H560" s="209"/>
      <c r="I560" s="43"/>
      <c r="J560" s="86"/>
      <c r="K560" s="122"/>
      <c r="L560" s="217"/>
      <c r="M560" s="233"/>
      <c r="N560" s="234"/>
      <c r="O560" s="263"/>
      <c r="P560" s="215"/>
      <c r="Q560" s="217"/>
      <c r="R560" s="217"/>
      <c r="S560" s="235"/>
      <c r="T560" s="182" t="str">
        <f t="shared" si="23"/>
        <v/>
      </c>
      <c r="U560" s="46"/>
      <c r="V560" s="216"/>
      <c r="W560" s="216"/>
      <c r="X560" s="43"/>
      <c r="Y560" s="48"/>
      <c r="Z560" s="48"/>
      <c r="AA560" s="43"/>
      <c r="AB560" s="350"/>
      <c r="AC560" s="46"/>
      <c r="AD560" s="182" t="str">
        <f t="shared" si="22"/>
        <v/>
      </c>
      <c r="AE560" s="46"/>
    </row>
    <row r="561" spans="1:31" ht="36" customHeight="1" x14ac:dyDescent="0.3">
      <c r="A561" s="70"/>
      <c r="B561" s="70"/>
      <c r="C561" s="68"/>
      <c r="D561" s="48"/>
      <c r="E561" s="263"/>
      <c r="F561" s="232" t="str">
        <f t="shared" si="24"/>
        <v/>
      </c>
      <c r="G561" s="43"/>
      <c r="H561" s="209"/>
      <c r="I561" s="43"/>
      <c r="J561" s="86"/>
      <c r="K561" s="122"/>
      <c r="L561" s="217"/>
      <c r="M561" s="233"/>
      <c r="N561" s="234"/>
      <c r="O561" s="263"/>
      <c r="P561" s="215"/>
      <c r="Q561" s="217"/>
      <c r="R561" s="217"/>
      <c r="S561" s="235"/>
      <c r="T561" s="182" t="str">
        <f t="shared" si="23"/>
        <v/>
      </c>
      <c r="U561" s="46"/>
      <c r="V561" s="216"/>
      <c r="W561" s="216"/>
      <c r="X561" s="43"/>
      <c r="Y561" s="48"/>
      <c r="Z561" s="48"/>
      <c r="AA561" s="43"/>
      <c r="AB561" s="350"/>
      <c r="AC561" s="46"/>
      <c r="AD561" s="182" t="str">
        <f t="shared" si="22"/>
        <v/>
      </c>
      <c r="AE561" s="46"/>
    </row>
    <row r="562" spans="1:31" ht="36" customHeight="1" x14ac:dyDescent="0.3">
      <c r="A562" s="70"/>
      <c r="B562" s="70"/>
      <c r="C562" s="68"/>
      <c r="D562" s="48"/>
      <c r="E562" s="263"/>
      <c r="F562" s="232" t="str">
        <f t="shared" si="24"/>
        <v/>
      </c>
      <c r="G562" s="43"/>
      <c r="H562" s="209"/>
      <c r="I562" s="43"/>
      <c r="J562" s="86"/>
      <c r="K562" s="122"/>
      <c r="L562" s="217"/>
      <c r="M562" s="233"/>
      <c r="N562" s="234"/>
      <c r="O562" s="263"/>
      <c r="P562" s="215"/>
      <c r="Q562" s="217"/>
      <c r="R562" s="217"/>
      <c r="S562" s="235"/>
      <c r="T562" s="182" t="str">
        <f t="shared" si="23"/>
        <v/>
      </c>
      <c r="U562" s="46"/>
      <c r="V562" s="216"/>
      <c r="W562" s="216"/>
      <c r="X562" s="43"/>
      <c r="Y562" s="48"/>
      <c r="Z562" s="48"/>
      <c r="AA562" s="43"/>
      <c r="AB562" s="350"/>
      <c r="AC562" s="46"/>
      <c r="AD562" s="182" t="str">
        <f t="shared" si="22"/>
        <v/>
      </c>
      <c r="AE562" s="46"/>
    </row>
    <row r="563" spans="1:31" ht="36" customHeight="1" x14ac:dyDescent="0.3">
      <c r="A563" s="70"/>
      <c r="B563" s="70"/>
      <c r="C563" s="68"/>
      <c r="D563" s="48"/>
      <c r="E563" s="263"/>
      <c r="F563" s="232" t="str">
        <f t="shared" si="24"/>
        <v/>
      </c>
      <c r="G563" s="43"/>
      <c r="H563" s="209"/>
      <c r="I563" s="43"/>
      <c r="J563" s="86"/>
      <c r="K563" s="122"/>
      <c r="L563" s="217"/>
      <c r="M563" s="233"/>
      <c r="N563" s="234"/>
      <c r="O563" s="263"/>
      <c r="P563" s="215"/>
      <c r="Q563" s="217"/>
      <c r="R563" s="217"/>
      <c r="S563" s="235"/>
      <c r="T563" s="182" t="str">
        <f t="shared" si="23"/>
        <v/>
      </c>
      <c r="U563" s="46"/>
      <c r="V563" s="216"/>
      <c r="W563" s="216"/>
      <c r="X563" s="43"/>
      <c r="Y563" s="48"/>
      <c r="Z563" s="48"/>
      <c r="AA563" s="43"/>
      <c r="AB563" s="350"/>
      <c r="AC563" s="46"/>
      <c r="AD563" s="182" t="str">
        <f t="shared" si="22"/>
        <v/>
      </c>
      <c r="AE563" s="46"/>
    </row>
    <row r="564" spans="1:31" ht="36" customHeight="1" x14ac:dyDescent="0.3">
      <c r="A564" s="70"/>
      <c r="B564" s="70"/>
      <c r="C564" s="68"/>
      <c r="D564" s="48"/>
      <c r="E564" s="263"/>
      <c r="F564" s="232" t="str">
        <f t="shared" si="24"/>
        <v/>
      </c>
      <c r="G564" s="43"/>
      <c r="H564" s="209"/>
      <c r="I564" s="43"/>
      <c r="J564" s="86"/>
      <c r="K564" s="122"/>
      <c r="L564" s="217"/>
      <c r="M564" s="233"/>
      <c r="N564" s="234"/>
      <c r="O564" s="263"/>
      <c r="P564" s="215"/>
      <c r="Q564" s="217"/>
      <c r="R564" s="217"/>
      <c r="S564" s="235"/>
      <c r="T564" s="182" t="str">
        <f t="shared" si="23"/>
        <v/>
      </c>
      <c r="U564" s="46"/>
      <c r="V564" s="216"/>
      <c r="W564" s="216"/>
      <c r="X564" s="43"/>
      <c r="Y564" s="48"/>
      <c r="Z564" s="48"/>
      <c r="AA564" s="43"/>
      <c r="AB564" s="350"/>
      <c r="AC564" s="46"/>
      <c r="AD564" s="182" t="str">
        <f t="shared" si="22"/>
        <v/>
      </c>
      <c r="AE564" s="46"/>
    </row>
    <row r="565" spans="1:31" ht="36" customHeight="1" x14ac:dyDescent="0.3">
      <c r="A565" s="70"/>
      <c r="B565" s="70"/>
      <c r="C565" s="68"/>
      <c r="D565" s="48"/>
      <c r="E565" s="263"/>
      <c r="F565" s="232" t="str">
        <f t="shared" si="24"/>
        <v/>
      </c>
      <c r="G565" s="43"/>
      <c r="H565" s="209"/>
      <c r="I565" s="43"/>
      <c r="J565" s="86"/>
      <c r="K565" s="122"/>
      <c r="L565" s="217"/>
      <c r="M565" s="233"/>
      <c r="N565" s="234"/>
      <c r="O565" s="263"/>
      <c r="P565" s="215"/>
      <c r="Q565" s="217"/>
      <c r="R565" s="217"/>
      <c r="S565" s="235"/>
      <c r="T565" s="182" t="str">
        <f t="shared" si="23"/>
        <v/>
      </c>
      <c r="U565" s="46"/>
      <c r="V565" s="216"/>
      <c r="W565" s="216"/>
      <c r="X565" s="43"/>
      <c r="Y565" s="48"/>
      <c r="Z565" s="48"/>
      <c r="AA565" s="43"/>
      <c r="AB565" s="350"/>
      <c r="AC565" s="46"/>
      <c r="AD565" s="182" t="str">
        <f t="shared" si="22"/>
        <v/>
      </c>
      <c r="AE565" s="46"/>
    </row>
    <row r="566" spans="1:31" ht="36" customHeight="1" x14ac:dyDescent="0.3">
      <c r="A566" s="70"/>
      <c r="B566" s="70"/>
      <c r="C566" s="68"/>
      <c r="D566" s="48"/>
      <c r="E566" s="263"/>
      <c r="F566" s="232" t="str">
        <f t="shared" si="24"/>
        <v/>
      </c>
      <c r="G566" s="43"/>
      <c r="H566" s="209"/>
      <c r="I566" s="43"/>
      <c r="J566" s="86"/>
      <c r="K566" s="122"/>
      <c r="L566" s="217"/>
      <c r="M566" s="233"/>
      <c r="N566" s="234"/>
      <c r="O566" s="263"/>
      <c r="P566" s="215"/>
      <c r="Q566" s="217"/>
      <c r="R566" s="217"/>
      <c r="S566" s="235"/>
      <c r="T566" s="182" t="str">
        <f t="shared" si="23"/>
        <v/>
      </c>
      <c r="U566" s="46"/>
      <c r="V566" s="216"/>
      <c r="W566" s="217"/>
      <c r="X566" s="43"/>
      <c r="Y566" s="48"/>
      <c r="Z566" s="48"/>
      <c r="AA566" s="43"/>
      <c r="AB566" s="350"/>
      <c r="AC566" s="46"/>
      <c r="AD566" s="182" t="str">
        <f t="shared" si="22"/>
        <v/>
      </c>
      <c r="AE566" s="46"/>
    </row>
    <row r="567" spans="1:31" ht="36" customHeight="1" x14ac:dyDescent="0.3">
      <c r="A567" s="70"/>
      <c r="B567" s="70"/>
      <c r="C567" s="68"/>
      <c r="D567" s="48"/>
      <c r="E567" s="263"/>
      <c r="F567" s="232" t="str">
        <f t="shared" si="24"/>
        <v/>
      </c>
      <c r="G567" s="43"/>
      <c r="H567" s="209"/>
      <c r="I567" s="43"/>
      <c r="J567" s="86"/>
      <c r="K567" s="122"/>
      <c r="L567" s="217"/>
      <c r="M567" s="233"/>
      <c r="N567" s="234"/>
      <c r="O567" s="263"/>
      <c r="P567" s="215"/>
      <c r="Q567" s="217"/>
      <c r="R567" s="217"/>
      <c r="S567" s="235"/>
      <c r="T567" s="182" t="str">
        <f t="shared" si="23"/>
        <v/>
      </c>
      <c r="U567" s="46"/>
      <c r="V567" s="216"/>
      <c r="W567" s="216"/>
      <c r="X567" s="43"/>
      <c r="Y567" s="48"/>
      <c r="Z567" s="48"/>
      <c r="AA567" s="43"/>
      <c r="AB567" s="350"/>
      <c r="AC567" s="46"/>
      <c r="AD567" s="182" t="str">
        <f t="shared" si="22"/>
        <v/>
      </c>
      <c r="AE567" s="46"/>
    </row>
    <row r="568" spans="1:31" ht="36" customHeight="1" x14ac:dyDescent="0.3">
      <c r="A568" s="70"/>
      <c r="B568" s="70"/>
      <c r="C568" s="68"/>
      <c r="D568" s="48"/>
      <c r="E568" s="263"/>
      <c r="F568" s="232" t="str">
        <f t="shared" si="24"/>
        <v/>
      </c>
      <c r="G568" s="43"/>
      <c r="H568" s="209"/>
      <c r="I568" s="43"/>
      <c r="J568" s="86"/>
      <c r="K568" s="122"/>
      <c r="L568" s="217"/>
      <c r="M568" s="233"/>
      <c r="N568" s="234"/>
      <c r="O568" s="263"/>
      <c r="P568" s="215"/>
      <c r="Q568" s="217"/>
      <c r="R568" s="217"/>
      <c r="S568" s="235"/>
      <c r="T568" s="182" t="str">
        <f t="shared" si="23"/>
        <v/>
      </c>
      <c r="U568" s="46"/>
      <c r="V568" s="216"/>
      <c r="W568" s="216"/>
      <c r="X568" s="43"/>
      <c r="Y568" s="48"/>
      <c r="Z568" s="48"/>
      <c r="AA568" s="43"/>
      <c r="AB568" s="350"/>
      <c r="AC568" s="46"/>
      <c r="AD568" s="182" t="str">
        <f t="shared" si="22"/>
        <v/>
      </c>
      <c r="AE568" s="46"/>
    </row>
    <row r="569" spans="1:31" ht="36" customHeight="1" x14ac:dyDescent="0.3">
      <c r="A569" s="70"/>
      <c r="B569" s="70"/>
      <c r="C569" s="68"/>
      <c r="D569" s="48"/>
      <c r="E569" s="263"/>
      <c r="F569" s="232" t="str">
        <f t="shared" si="24"/>
        <v/>
      </c>
      <c r="G569" s="43"/>
      <c r="H569" s="209"/>
      <c r="I569" s="43"/>
      <c r="J569" s="86"/>
      <c r="K569" s="122"/>
      <c r="L569" s="217"/>
      <c r="M569" s="233"/>
      <c r="N569" s="234"/>
      <c r="O569" s="263"/>
      <c r="P569" s="215"/>
      <c r="Q569" s="217"/>
      <c r="R569" s="217"/>
      <c r="S569" s="235"/>
      <c r="T569" s="182" t="str">
        <f t="shared" si="23"/>
        <v/>
      </c>
      <c r="U569" s="46"/>
      <c r="V569" s="216"/>
      <c r="W569" s="216"/>
      <c r="X569" s="43"/>
      <c r="Y569" s="48"/>
      <c r="Z569" s="48"/>
      <c r="AA569" s="43"/>
      <c r="AB569" s="350"/>
      <c r="AC569" s="46"/>
      <c r="AD569" s="182" t="str">
        <f t="shared" si="22"/>
        <v/>
      </c>
      <c r="AE569" s="46"/>
    </row>
    <row r="570" spans="1:31" ht="36" customHeight="1" x14ac:dyDescent="0.3">
      <c r="A570" s="70"/>
      <c r="B570" s="70"/>
      <c r="C570" s="68"/>
      <c r="D570" s="48"/>
      <c r="E570" s="263"/>
      <c r="F570" s="232" t="str">
        <f t="shared" si="24"/>
        <v/>
      </c>
      <c r="G570" s="43"/>
      <c r="H570" s="209"/>
      <c r="I570" s="43"/>
      <c r="J570" s="86"/>
      <c r="K570" s="122"/>
      <c r="L570" s="217"/>
      <c r="M570" s="233"/>
      <c r="N570" s="234"/>
      <c r="O570" s="263"/>
      <c r="P570" s="215"/>
      <c r="Q570" s="217"/>
      <c r="R570" s="217"/>
      <c r="S570" s="235"/>
      <c r="T570" s="182" t="str">
        <f t="shared" si="23"/>
        <v/>
      </c>
      <c r="U570" s="46"/>
      <c r="V570" s="216"/>
      <c r="W570" s="216"/>
      <c r="X570" s="43"/>
      <c r="Y570" s="48"/>
      <c r="Z570" s="48"/>
      <c r="AA570" s="43"/>
      <c r="AB570" s="350"/>
      <c r="AC570" s="46"/>
      <c r="AD570" s="182" t="str">
        <f t="shared" si="22"/>
        <v/>
      </c>
      <c r="AE570" s="46"/>
    </row>
    <row r="571" spans="1:31" ht="36" customHeight="1" x14ac:dyDescent="0.3">
      <c r="A571" s="70"/>
      <c r="B571" s="70"/>
      <c r="C571" s="68"/>
      <c r="D571" s="48"/>
      <c r="E571" s="263"/>
      <c r="F571" s="232" t="str">
        <f t="shared" si="24"/>
        <v/>
      </c>
      <c r="G571" s="43"/>
      <c r="H571" s="209"/>
      <c r="I571" s="43"/>
      <c r="J571" s="86"/>
      <c r="K571" s="122"/>
      <c r="L571" s="217"/>
      <c r="M571" s="233"/>
      <c r="N571" s="234"/>
      <c r="O571" s="263"/>
      <c r="P571" s="215"/>
      <c r="Q571" s="217"/>
      <c r="R571" s="217"/>
      <c r="S571" s="235"/>
      <c r="T571" s="182" t="str">
        <f t="shared" si="23"/>
        <v/>
      </c>
      <c r="U571" s="46"/>
      <c r="V571" s="216"/>
      <c r="W571" s="216"/>
      <c r="X571" s="43"/>
      <c r="Y571" s="48"/>
      <c r="Z571" s="48"/>
      <c r="AA571" s="43"/>
      <c r="AB571" s="350"/>
      <c r="AC571" s="46"/>
      <c r="AD571" s="182" t="str">
        <f t="shared" si="22"/>
        <v/>
      </c>
      <c r="AE571" s="46"/>
    </row>
    <row r="572" spans="1:31" ht="36" customHeight="1" x14ac:dyDescent="0.3">
      <c r="A572" s="70"/>
      <c r="B572" s="70"/>
      <c r="C572" s="68"/>
      <c r="D572" s="48"/>
      <c r="E572" s="263"/>
      <c r="F572" s="232" t="str">
        <f t="shared" si="24"/>
        <v/>
      </c>
      <c r="G572" s="43"/>
      <c r="H572" s="209"/>
      <c r="I572" s="43"/>
      <c r="J572" s="86"/>
      <c r="K572" s="122"/>
      <c r="L572" s="217"/>
      <c r="M572" s="233"/>
      <c r="N572" s="234"/>
      <c r="O572" s="263"/>
      <c r="P572" s="215"/>
      <c r="Q572" s="217"/>
      <c r="R572" s="217"/>
      <c r="S572" s="235"/>
      <c r="T572" s="182" t="str">
        <f t="shared" si="23"/>
        <v/>
      </c>
      <c r="U572" s="46"/>
      <c r="V572" s="216"/>
      <c r="W572" s="216"/>
      <c r="X572" s="43"/>
      <c r="Y572" s="48"/>
      <c r="Z572" s="48"/>
      <c r="AA572" s="43"/>
      <c r="AB572" s="350"/>
      <c r="AC572" s="46"/>
      <c r="AD572" s="182" t="str">
        <f t="shared" si="22"/>
        <v/>
      </c>
      <c r="AE572" s="46"/>
    </row>
    <row r="573" spans="1:31" ht="36" customHeight="1" x14ac:dyDescent="0.3">
      <c r="A573" s="70"/>
      <c r="B573" s="70"/>
      <c r="C573" s="68"/>
      <c r="D573" s="48"/>
      <c r="E573" s="263"/>
      <c r="F573" s="232" t="str">
        <f t="shared" si="24"/>
        <v/>
      </c>
      <c r="G573" s="43"/>
      <c r="H573" s="209"/>
      <c r="I573" s="43"/>
      <c r="J573" s="86"/>
      <c r="K573" s="122"/>
      <c r="L573" s="217"/>
      <c r="M573" s="233"/>
      <c r="N573" s="234"/>
      <c r="O573" s="263"/>
      <c r="P573" s="215"/>
      <c r="Q573" s="217"/>
      <c r="R573" s="217"/>
      <c r="S573" s="235"/>
      <c r="T573" s="182" t="str">
        <f t="shared" si="23"/>
        <v/>
      </c>
      <c r="U573" s="46"/>
      <c r="V573" s="216"/>
      <c r="W573" s="216"/>
      <c r="X573" s="43"/>
      <c r="Y573" s="48"/>
      <c r="Z573" s="48"/>
      <c r="AA573" s="43"/>
      <c r="AB573" s="350"/>
      <c r="AC573" s="46"/>
      <c r="AD573" s="182" t="str">
        <f t="shared" si="22"/>
        <v/>
      </c>
      <c r="AE573" s="46"/>
    </row>
    <row r="574" spans="1:31" ht="36" customHeight="1" x14ac:dyDescent="0.3">
      <c r="A574" s="70"/>
      <c r="B574" s="70"/>
      <c r="C574" s="68"/>
      <c r="D574" s="48"/>
      <c r="E574" s="263"/>
      <c r="F574" s="232" t="str">
        <f t="shared" si="24"/>
        <v/>
      </c>
      <c r="G574" s="43"/>
      <c r="H574" s="209"/>
      <c r="I574" s="43"/>
      <c r="J574" s="86"/>
      <c r="K574" s="122"/>
      <c r="L574" s="217"/>
      <c r="M574" s="233"/>
      <c r="N574" s="234"/>
      <c r="O574" s="263"/>
      <c r="P574" s="215"/>
      <c r="Q574" s="217"/>
      <c r="R574" s="217"/>
      <c r="S574" s="235"/>
      <c r="T574" s="182" t="str">
        <f t="shared" si="23"/>
        <v/>
      </c>
      <c r="U574" s="46"/>
      <c r="V574" s="216"/>
      <c r="W574" s="216"/>
      <c r="X574" s="43"/>
      <c r="Y574" s="48"/>
      <c r="Z574" s="48"/>
      <c r="AA574" s="43"/>
      <c r="AB574" s="350"/>
      <c r="AC574" s="46"/>
      <c r="AD574" s="182" t="str">
        <f t="shared" si="22"/>
        <v/>
      </c>
      <c r="AE574" s="46"/>
    </row>
    <row r="575" spans="1:31" ht="36" customHeight="1" x14ac:dyDescent="0.3">
      <c r="A575" s="70"/>
      <c r="B575" s="70"/>
      <c r="C575" s="68"/>
      <c r="D575" s="48"/>
      <c r="E575" s="263"/>
      <c r="F575" s="232" t="str">
        <f t="shared" si="24"/>
        <v/>
      </c>
      <c r="G575" s="43"/>
      <c r="H575" s="209"/>
      <c r="I575" s="43"/>
      <c r="J575" s="86"/>
      <c r="K575" s="122"/>
      <c r="L575" s="217"/>
      <c r="M575" s="233"/>
      <c r="N575" s="234"/>
      <c r="O575" s="263"/>
      <c r="P575" s="215"/>
      <c r="Q575" s="217"/>
      <c r="R575" s="217"/>
      <c r="S575" s="235"/>
      <c r="T575" s="182" t="str">
        <f t="shared" si="23"/>
        <v/>
      </c>
      <c r="U575" s="46"/>
      <c r="V575" s="216"/>
      <c r="W575" s="216"/>
      <c r="X575" s="43"/>
      <c r="Y575" s="48"/>
      <c r="Z575" s="48"/>
      <c r="AA575" s="43"/>
      <c r="AB575" s="350"/>
      <c r="AC575" s="46"/>
      <c r="AD575" s="182" t="str">
        <f t="shared" si="22"/>
        <v/>
      </c>
      <c r="AE575" s="46"/>
    </row>
    <row r="576" spans="1:31" ht="36" customHeight="1" x14ac:dyDescent="0.3">
      <c r="A576" s="70"/>
      <c r="B576" s="70"/>
      <c r="C576" s="68"/>
      <c r="D576" s="48"/>
      <c r="E576" s="263"/>
      <c r="F576" s="232" t="str">
        <f t="shared" si="24"/>
        <v/>
      </c>
      <c r="G576" s="43"/>
      <c r="H576" s="209"/>
      <c r="I576" s="43"/>
      <c r="J576" s="86"/>
      <c r="K576" s="122"/>
      <c r="L576" s="217"/>
      <c r="M576" s="233"/>
      <c r="N576" s="234"/>
      <c r="O576" s="263"/>
      <c r="P576" s="215"/>
      <c r="Q576" s="217"/>
      <c r="R576" s="217"/>
      <c r="S576" s="235"/>
      <c r="T576" s="182" t="str">
        <f t="shared" si="23"/>
        <v/>
      </c>
      <c r="U576" s="46"/>
      <c r="V576" s="216"/>
      <c r="W576" s="216"/>
      <c r="X576" s="43"/>
      <c r="Y576" s="48"/>
      <c r="Z576" s="48"/>
      <c r="AA576" s="43"/>
      <c r="AB576" s="350"/>
      <c r="AC576" s="46"/>
      <c r="AD576" s="182" t="str">
        <f t="shared" si="22"/>
        <v/>
      </c>
      <c r="AE576" s="46"/>
    </row>
    <row r="577" spans="1:31" ht="36" customHeight="1" x14ac:dyDescent="0.3">
      <c r="A577" s="70"/>
      <c r="B577" s="70"/>
      <c r="C577" s="68"/>
      <c r="D577" s="48"/>
      <c r="E577" s="263"/>
      <c r="F577" s="232" t="str">
        <f t="shared" si="24"/>
        <v/>
      </c>
      <c r="G577" s="43"/>
      <c r="H577" s="209"/>
      <c r="I577" s="43"/>
      <c r="J577" s="86"/>
      <c r="K577" s="122"/>
      <c r="L577" s="217"/>
      <c r="M577" s="233"/>
      <c r="N577" s="234"/>
      <c r="O577" s="263"/>
      <c r="P577" s="215"/>
      <c r="Q577" s="217"/>
      <c r="R577" s="217"/>
      <c r="S577" s="235"/>
      <c r="T577" s="182" t="str">
        <f t="shared" si="23"/>
        <v/>
      </c>
      <c r="U577" s="46"/>
      <c r="V577" s="216"/>
      <c r="W577" s="216"/>
      <c r="X577" s="43"/>
      <c r="Y577" s="48"/>
      <c r="Z577" s="48"/>
      <c r="AA577" s="43"/>
      <c r="AB577" s="350"/>
      <c r="AC577" s="46"/>
      <c r="AD577" s="182" t="str">
        <f t="shared" si="22"/>
        <v/>
      </c>
      <c r="AE577" s="46"/>
    </row>
    <row r="578" spans="1:31" ht="36" customHeight="1" x14ac:dyDescent="0.3">
      <c r="A578" s="70"/>
      <c r="B578" s="70"/>
      <c r="C578" s="68"/>
      <c r="D578" s="48"/>
      <c r="E578" s="263"/>
      <c r="F578" s="232" t="str">
        <f t="shared" si="24"/>
        <v/>
      </c>
      <c r="G578" s="43"/>
      <c r="H578" s="209"/>
      <c r="I578" s="43"/>
      <c r="J578" s="86"/>
      <c r="K578" s="122"/>
      <c r="L578" s="217"/>
      <c r="M578" s="233"/>
      <c r="N578" s="234"/>
      <c r="O578" s="263"/>
      <c r="P578" s="215"/>
      <c r="Q578" s="217"/>
      <c r="R578" s="217"/>
      <c r="S578" s="235"/>
      <c r="T578" s="182" t="str">
        <f t="shared" si="23"/>
        <v/>
      </c>
      <c r="U578" s="46"/>
      <c r="V578" s="216"/>
      <c r="W578" s="216"/>
      <c r="X578" s="43"/>
      <c r="Y578" s="48"/>
      <c r="Z578" s="48"/>
      <c r="AA578" s="43"/>
      <c r="AB578" s="350"/>
      <c r="AC578" s="46"/>
      <c r="AD578" s="182" t="str">
        <f t="shared" si="22"/>
        <v/>
      </c>
      <c r="AE578" s="46"/>
    </row>
    <row r="579" spans="1:31" ht="36" customHeight="1" x14ac:dyDescent="0.3">
      <c r="A579" s="70"/>
      <c r="B579" s="70"/>
      <c r="C579" s="68"/>
      <c r="D579" s="48"/>
      <c r="E579" s="263"/>
      <c r="F579" s="232" t="str">
        <f t="shared" si="24"/>
        <v/>
      </c>
      <c r="G579" s="43"/>
      <c r="H579" s="209"/>
      <c r="I579" s="43"/>
      <c r="J579" s="86"/>
      <c r="K579" s="122"/>
      <c r="L579" s="217"/>
      <c r="M579" s="233"/>
      <c r="N579" s="234"/>
      <c r="O579" s="263"/>
      <c r="P579" s="215"/>
      <c r="Q579" s="217"/>
      <c r="R579" s="217"/>
      <c r="S579" s="235"/>
      <c r="T579" s="182" t="str">
        <f t="shared" si="23"/>
        <v/>
      </c>
      <c r="U579" s="46"/>
      <c r="V579" s="216"/>
      <c r="W579" s="216"/>
      <c r="X579" s="43"/>
      <c r="Y579" s="48"/>
      <c r="Z579" s="48"/>
      <c r="AA579" s="43"/>
      <c r="AB579" s="350"/>
      <c r="AC579" s="46"/>
      <c r="AD579" s="182" t="str">
        <f t="shared" si="22"/>
        <v/>
      </c>
      <c r="AE579" s="46"/>
    </row>
    <row r="580" spans="1:31" ht="36" customHeight="1" x14ac:dyDescent="0.3">
      <c r="A580" s="70"/>
      <c r="B580" s="70"/>
      <c r="C580" s="68"/>
      <c r="D580" s="48"/>
      <c r="E580" s="263"/>
      <c r="F580" s="232" t="str">
        <f t="shared" si="24"/>
        <v/>
      </c>
      <c r="G580" s="43"/>
      <c r="H580" s="209"/>
      <c r="I580" s="43"/>
      <c r="J580" s="86"/>
      <c r="K580" s="122"/>
      <c r="L580" s="217"/>
      <c r="M580" s="233"/>
      <c r="N580" s="234"/>
      <c r="O580" s="263"/>
      <c r="P580" s="215"/>
      <c r="Q580" s="217"/>
      <c r="R580" s="217"/>
      <c r="S580" s="235"/>
      <c r="T580" s="182" t="str">
        <f t="shared" si="23"/>
        <v/>
      </c>
      <c r="U580" s="46"/>
      <c r="V580" s="216"/>
      <c r="W580" s="216"/>
      <c r="X580" s="43"/>
      <c r="Y580" s="48"/>
      <c r="Z580" s="48"/>
      <c r="AA580" s="43"/>
      <c r="AB580" s="350"/>
      <c r="AC580" s="46"/>
      <c r="AD580" s="182" t="str">
        <f t="shared" si="22"/>
        <v/>
      </c>
      <c r="AE580" s="46"/>
    </row>
    <row r="581" spans="1:31" ht="36" customHeight="1" x14ac:dyDescent="0.3">
      <c r="A581" s="70"/>
      <c r="B581" s="70"/>
      <c r="C581" s="68"/>
      <c r="D581" s="48"/>
      <c r="E581" s="263"/>
      <c r="F581" s="232" t="str">
        <f t="shared" si="24"/>
        <v/>
      </c>
      <c r="G581" s="43"/>
      <c r="H581" s="209"/>
      <c r="I581" s="43"/>
      <c r="J581" s="86"/>
      <c r="K581" s="122"/>
      <c r="L581" s="217"/>
      <c r="M581" s="233"/>
      <c r="N581" s="234"/>
      <c r="O581" s="263"/>
      <c r="P581" s="215"/>
      <c r="Q581" s="217"/>
      <c r="R581" s="217"/>
      <c r="S581" s="235"/>
      <c r="T581" s="182" t="str">
        <f t="shared" si="23"/>
        <v/>
      </c>
      <c r="U581" s="46"/>
      <c r="V581" s="216"/>
      <c r="W581" s="216"/>
      <c r="X581" s="43"/>
      <c r="Y581" s="48"/>
      <c r="Z581" s="48"/>
      <c r="AA581" s="43"/>
      <c r="AB581" s="350"/>
      <c r="AC581" s="46"/>
      <c r="AD581" s="182" t="str">
        <f t="shared" si="22"/>
        <v/>
      </c>
      <c r="AE581" s="46"/>
    </row>
    <row r="582" spans="1:31" ht="36" customHeight="1" x14ac:dyDescent="0.3">
      <c r="A582" s="70"/>
      <c r="B582" s="70"/>
      <c r="C582" s="68"/>
      <c r="D582" s="48"/>
      <c r="E582" s="263"/>
      <c r="F582" s="232" t="str">
        <f t="shared" si="24"/>
        <v/>
      </c>
      <c r="G582" s="43"/>
      <c r="H582" s="209"/>
      <c r="I582" s="43"/>
      <c r="J582" s="86"/>
      <c r="K582" s="122"/>
      <c r="L582" s="217"/>
      <c r="M582" s="233"/>
      <c r="N582" s="234"/>
      <c r="O582" s="263"/>
      <c r="P582" s="215"/>
      <c r="Q582" s="217"/>
      <c r="R582" s="217"/>
      <c r="S582" s="235"/>
      <c r="T582" s="182" t="str">
        <f t="shared" si="23"/>
        <v/>
      </c>
      <c r="U582" s="46"/>
      <c r="V582" s="216"/>
      <c r="W582" s="216"/>
      <c r="X582" s="43"/>
      <c r="Y582" s="48"/>
      <c r="Z582" s="48"/>
      <c r="AA582" s="43"/>
      <c r="AB582" s="350"/>
      <c r="AC582" s="46"/>
      <c r="AD582" s="182" t="str">
        <f t="shared" si="22"/>
        <v/>
      </c>
      <c r="AE582" s="46"/>
    </row>
    <row r="583" spans="1:31" ht="36" customHeight="1" x14ac:dyDescent="0.3">
      <c r="A583" s="70"/>
      <c r="B583" s="70"/>
      <c r="C583" s="68"/>
      <c r="D583" s="48"/>
      <c r="E583" s="263"/>
      <c r="F583" s="232" t="str">
        <f t="shared" si="24"/>
        <v/>
      </c>
      <c r="G583" s="43"/>
      <c r="H583" s="209"/>
      <c r="I583" s="43"/>
      <c r="J583" s="86"/>
      <c r="K583" s="122"/>
      <c r="L583" s="217"/>
      <c r="M583" s="233"/>
      <c r="N583" s="234"/>
      <c r="O583" s="263"/>
      <c r="P583" s="215"/>
      <c r="Q583" s="217"/>
      <c r="R583" s="217"/>
      <c r="S583" s="235"/>
      <c r="T583" s="182" t="str">
        <f t="shared" si="23"/>
        <v/>
      </c>
      <c r="U583" s="46"/>
      <c r="V583" s="216"/>
      <c r="W583" s="216"/>
      <c r="X583" s="43"/>
      <c r="Y583" s="48"/>
      <c r="Z583" s="48"/>
      <c r="AA583" s="43"/>
      <c r="AB583" s="350"/>
      <c r="AC583" s="46"/>
      <c r="AD583" s="182" t="str">
        <f t="shared" si="22"/>
        <v/>
      </c>
      <c r="AE583" s="46"/>
    </row>
    <row r="584" spans="1:31" ht="36" customHeight="1" x14ac:dyDescent="0.3">
      <c r="A584" s="70"/>
      <c r="B584" s="70"/>
      <c r="C584" s="68"/>
      <c r="D584" s="48"/>
      <c r="E584" s="263"/>
      <c r="F584" s="232" t="str">
        <f t="shared" si="24"/>
        <v/>
      </c>
      <c r="G584" s="43"/>
      <c r="H584" s="209"/>
      <c r="I584" s="43"/>
      <c r="J584" s="86"/>
      <c r="K584" s="122"/>
      <c r="L584" s="217"/>
      <c r="M584" s="233"/>
      <c r="N584" s="234"/>
      <c r="O584" s="263"/>
      <c r="P584" s="215"/>
      <c r="Q584" s="217"/>
      <c r="R584" s="217"/>
      <c r="S584" s="235"/>
      <c r="T584" s="182" t="str">
        <f t="shared" si="23"/>
        <v/>
      </c>
      <c r="U584" s="46"/>
      <c r="V584" s="216"/>
      <c r="W584" s="216"/>
      <c r="X584" s="43"/>
      <c r="Y584" s="48"/>
      <c r="Z584" s="48"/>
      <c r="AA584" s="43"/>
      <c r="AB584" s="350"/>
      <c r="AC584" s="46"/>
      <c r="AD584" s="182" t="str">
        <f t="shared" si="22"/>
        <v/>
      </c>
      <c r="AE584" s="46"/>
    </row>
    <row r="585" spans="1:31" ht="36" customHeight="1" x14ac:dyDescent="0.3">
      <c r="A585" s="70"/>
      <c r="B585" s="70"/>
      <c r="C585" s="68"/>
      <c r="D585" s="48"/>
      <c r="E585" s="263"/>
      <c r="F585" s="232" t="str">
        <f t="shared" si="24"/>
        <v/>
      </c>
      <c r="G585" s="43"/>
      <c r="H585" s="209"/>
      <c r="I585" s="43"/>
      <c r="J585" s="86"/>
      <c r="K585" s="122"/>
      <c r="L585" s="217"/>
      <c r="M585" s="233"/>
      <c r="N585" s="234"/>
      <c r="O585" s="263"/>
      <c r="P585" s="215"/>
      <c r="Q585" s="217"/>
      <c r="R585" s="217"/>
      <c r="S585" s="235"/>
      <c r="T585" s="182" t="str">
        <f t="shared" si="23"/>
        <v/>
      </c>
      <c r="U585" s="46"/>
      <c r="V585" s="216"/>
      <c r="W585" s="216"/>
      <c r="X585" s="43"/>
      <c r="Y585" s="48"/>
      <c r="Z585" s="48"/>
      <c r="AA585" s="43"/>
      <c r="AB585" s="350"/>
      <c r="AC585" s="46"/>
      <c r="AD585" s="182" t="str">
        <f t="shared" si="22"/>
        <v/>
      </c>
      <c r="AE585" s="46"/>
    </row>
    <row r="586" spans="1:31" ht="36" customHeight="1" x14ac:dyDescent="0.3">
      <c r="A586" s="70"/>
      <c r="B586" s="70"/>
      <c r="C586" s="68"/>
      <c r="D586" s="48"/>
      <c r="E586" s="263"/>
      <c r="F586" s="232" t="str">
        <f t="shared" si="24"/>
        <v/>
      </c>
      <c r="G586" s="43"/>
      <c r="H586" s="209"/>
      <c r="I586" s="43"/>
      <c r="J586" s="86"/>
      <c r="K586" s="122"/>
      <c r="L586" s="217"/>
      <c r="M586" s="233"/>
      <c r="N586" s="234"/>
      <c r="O586" s="263"/>
      <c r="P586" s="215"/>
      <c r="Q586" s="217"/>
      <c r="R586" s="217"/>
      <c r="S586" s="235"/>
      <c r="T586" s="182" t="str">
        <f t="shared" si="23"/>
        <v/>
      </c>
      <c r="U586" s="46"/>
      <c r="V586" s="216"/>
      <c r="W586" s="216"/>
      <c r="X586" s="43"/>
      <c r="Y586" s="48"/>
      <c r="Z586" s="48"/>
      <c r="AA586" s="43"/>
      <c r="AB586" s="350"/>
      <c r="AC586" s="46"/>
      <c r="AD586" s="182" t="str">
        <f t="shared" si="22"/>
        <v/>
      </c>
      <c r="AE586" s="46"/>
    </row>
    <row r="587" spans="1:31" ht="36" customHeight="1" x14ac:dyDescent="0.3">
      <c r="A587" s="70"/>
      <c r="B587" s="70"/>
      <c r="C587" s="68"/>
      <c r="D587" s="48"/>
      <c r="E587" s="263"/>
      <c r="F587" s="232" t="str">
        <f t="shared" si="24"/>
        <v/>
      </c>
      <c r="G587" s="43"/>
      <c r="H587" s="209"/>
      <c r="I587" s="43"/>
      <c r="J587" s="86"/>
      <c r="K587" s="122"/>
      <c r="L587" s="217"/>
      <c r="M587" s="233"/>
      <c r="N587" s="234"/>
      <c r="O587" s="263"/>
      <c r="P587" s="215"/>
      <c r="Q587" s="217"/>
      <c r="R587" s="217"/>
      <c r="S587" s="235"/>
      <c r="T587" s="182" t="str">
        <f t="shared" si="23"/>
        <v/>
      </c>
      <c r="U587" s="46"/>
      <c r="V587" s="216"/>
      <c r="W587" s="216"/>
      <c r="X587" s="43"/>
      <c r="Y587" s="48"/>
      <c r="Z587" s="48"/>
      <c r="AA587" s="43"/>
      <c r="AB587" s="350"/>
      <c r="AC587" s="46"/>
      <c r="AD587" s="182" t="str">
        <f t="shared" ref="AD587:AD650" si="25">IF(AC587="YES",(J587-AB587)/365,"")</f>
        <v/>
      </c>
      <c r="AE587" s="46"/>
    </row>
    <row r="588" spans="1:31" ht="36" customHeight="1" x14ac:dyDescent="0.3">
      <c r="A588" s="70"/>
      <c r="B588" s="70"/>
      <c r="C588" s="68"/>
      <c r="D588" s="48"/>
      <c r="E588" s="263"/>
      <c r="F588" s="232" t="str">
        <f t="shared" si="24"/>
        <v/>
      </c>
      <c r="G588" s="43"/>
      <c r="H588" s="209"/>
      <c r="I588" s="43"/>
      <c r="J588" s="86"/>
      <c r="K588" s="122"/>
      <c r="L588" s="217"/>
      <c r="M588" s="233"/>
      <c r="N588" s="234"/>
      <c r="O588" s="263"/>
      <c r="P588" s="215"/>
      <c r="Q588" s="217"/>
      <c r="R588" s="217"/>
      <c r="S588" s="235"/>
      <c r="T588" s="182" t="str">
        <f t="shared" ref="T588:T651" si="26">IF(ISBLANK(P588),"",DATEDIF(J588,P588,"d")/365)</f>
        <v/>
      </c>
      <c r="U588" s="46"/>
      <c r="V588" s="216"/>
      <c r="W588" s="216"/>
      <c r="X588" s="43"/>
      <c r="Y588" s="48"/>
      <c r="Z588" s="48"/>
      <c r="AA588" s="43"/>
      <c r="AB588" s="350"/>
      <c r="AC588" s="46"/>
      <c r="AD588" s="182" t="str">
        <f t="shared" si="25"/>
        <v/>
      </c>
      <c r="AE588" s="46"/>
    </row>
    <row r="589" spans="1:31" ht="36" customHeight="1" x14ac:dyDescent="0.3">
      <c r="A589" s="70"/>
      <c r="B589" s="70"/>
      <c r="C589" s="68"/>
      <c r="D589" s="48"/>
      <c r="E589" s="263"/>
      <c r="F589" s="232" t="str">
        <f t="shared" si="24"/>
        <v/>
      </c>
      <c r="G589" s="43"/>
      <c r="H589" s="209"/>
      <c r="I589" s="43"/>
      <c r="J589" s="86"/>
      <c r="K589" s="122"/>
      <c r="L589" s="217"/>
      <c r="M589" s="233"/>
      <c r="N589" s="234"/>
      <c r="O589" s="263"/>
      <c r="P589" s="215"/>
      <c r="Q589" s="217"/>
      <c r="R589" s="217"/>
      <c r="S589" s="235"/>
      <c r="T589" s="182" t="str">
        <f t="shared" si="26"/>
        <v/>
      </c>
      <c r="U589" s="46"/>
      <c r="V589" s="216"/>
      <c r="W589" s="216"/>
      <c r="X589" s="43"/>
      <c r="Y589" s="48"/>
      <c r="Z589" s="48"/>
      <c r="AA589" s="43"/>
      <c r="AB589" s="350"/>
      <c r="AC589" s="46"/>
      <c r="AD589" s="182" t="str">
        <f t="shared" si="25"/>
        <v/>
      </c>
      <c r="AE589" s="46"/>
    </row>
    <row r="590" spans="1:31" ht="36" customHeight="1" x14ac:dyDescent="0.3">
      <c r="A590" s="70"/>
      <c r="B590" s="70"/>
      <c r="C590" s="68"/>
      <c r="D590" s="48"/>
      <c r="E590" s="263"/>
      <c r="F590" s="232" t="str">
        <f t="shared" si="24"/>
        <v/>
      </c>
      <c r="G590" s="43"/>
      <c r="H590" s="209"/>
      <c r="I590" s="43"/>
      <c r="J590" s="86"/>
      <c r="K590" s="122"/>
      <c r="L590" s="217"/>
      <c r="M590" s="233"/>
      <c r="N590" s="234"/>
      <c r="O590" s="263"/>
      <c r="P590" s="215"/>
      <c r="Q590" s="217"/>
      <c r="R590" s="217"/>
      <c r="S590" s="235"/>
      <c r="T590" s="182" t="str">
        <f t="shared" si="26"/>
        <v/>
      </c>
      <c r="U590" s="46"/>
      <c r="V590" s="216"/>
      <c r="W590" s="216"/>
      <c r="X590" s="43"/>
      <c r="Y590" s="48"/>
      <c r="Z590" s="48"/>
      <c r="AA590" s="43"/>
      <c r="AB590" s="350"/>
      <c r="AC590" s="46"/>
      <c r="AD590" s="182" t="str">
        <f t="shared" si="25"/>
        <v/>
      </c>
      <c r="AE590" s="46"/>
    </row>
    <row r="591" spans="1:31" ht="36" customHeight="1" x14ac:dyDescent="0.3">
      <c r="A591" s="70"/>
      <c r="B591" s="70"/>
      <c r="C591" s="68"/>
      <c r="D591" s="48"/>
      <c r="E591" s="263"/>
      <c r="F591" s="232" t="str">
        <f t="shared" ref="F591:F654" si="27">IF(ISBLANK($E591),"",VLOOKUP($E591,제안사_펀드현황,2,FALSE))</f>
        <v/>
      </c>
      <c r="G591" s="43"/>
      <c r="H591" s="209"/>
      <c r="I591" s="43"/>
      <c r="J591" s="86"/>
      <c r="K591" s="122"/>
      <c r="L591" s="217"/>
      <c r="M591" s="233"/>
      <c r="N591" s="234"/>
      <c r="O591" s="263"/>
      <c r="P591" s="215"/>
      <c r="Q591" s="217"/>
      <c r="R591" s="217"/>
      <c r="S591" s="235"/>
      <c r="T591" s="182" t="str">
        <f t="shared" si="26"/>
        <v/>
      </c>
      <c r="U591" s="46"/>
      <c r="V591" s="216"/>
      <c r="W591" s="216"/>
      <c r="X591" s="43"/>
      <c r="Y591" s="48"/>
      <c r="Z591" s="48"/>
      <c r="AA591" s="43"/>
      <c r="AB591" s="350"/>
      <c r="AC591" s="46"/>
      <c r="AD591" s="182" t="str">
        <f t="shared" si="25"/>
        <v/>
      </c>
      <c r="AE591" s="46"/>
    </row>
    <row r="592" spans="1:31" ht="36" customHeight="1" x14ac:dyDescent="0.3">
      <c r="A592" s="70"/>
      <c r="B592" s="70"/>
      <c r="C592" s="68"/>
      <c r="D592" s="48"/>
      <c r="E592" s="263"/>
      <c r="F592" s="232" t="str">
        <f t="shared" si="27"/>
        <v/>
      </c>
      <c r="G592" s="43"/>
      <c r="H592" s="209"/>
      <c r="I592" s="43"/>
      <c r="J592" s="86"/>
      <c r="K592" s="122"/>
      <c r="L592" s="217"/>
      <c r="M592" s="233"/>
      <c r="N592" s="234"/>
      <c r="O592" s="263"/>
      <c r="P592" s="215"/>
      <c r="Q592" s="217"/>
      <c r="R592" s="217"/>
      <c r="S592" s="235"/>
      <c r="T592" s="182" t="str">
        <f t="shared" si="26"/>
        <v/>
      </c>
      <c r="U592" s="46"/>
      <c r="V592" s="216"/>
      <c r="W592" s="216"/>
      <c r="X592" s="43"/>
      <c r="Y592" s="48"/>
      <c r="Z592" s="48"/>
      <c r="AA592" s="43"/>
      <c r="AB592" s="350"/>
      <c r="AC592" s="46"/>
      <c r="AD592" s="182" t="str">
        <f t="shared" si="25"/>
        <v/>
      </c>
      <c r="AE592" s="46"/>
    </row>
    <row r="593" spans="1:31" ht="36" customHeight="1" x14ac:dyDescent="0.3">
      <c r="A593" s="70"/>
      <c r="B593" s="70"/>
      <c r="C593" s="68"/>
      <c r="D593" s="48"/>
      <c r="E593" s="263"/>
      <c r="F593" s="232" t="str">
        <f t="shared" si="27"/>
        <v/>
      </c>
      <c r="G593" s="43"/>
      <c r="H593" s="209"/>
      <c r="I593" s="43"/>
      <c r="J593" s="86"/>
      <c r="K593" s="122"/>
      <c r="L593" s="217"/>
      <c r="M593" s="233"/>
      <c r="N593" s="234"/>
      <c r="O593" s="263"/>
      <c r="P593" s="215"/>
      <c r="Q593" s="217"/>
      <c r="R593" s="217"/>
      <c r="S593" s="235"/>
      <c r="T593" s="182" t="str">
        <f t="shared" si="26"/>
        <v/>
      </c>
      <c r="U593" s="46"/>
      <c r="V593" s="216"/>
      <c r="W593" s="216"/>
      <c r="X593" s="43"/>
      <c r="Y593" s="48"/>
      <c r="Z593" s="48"/>
      <c r="AA593" s="43"/>
      <c r="AB593" s="350"/>
      <c r="AC593" s="46"/>
      <c r="AD593" s="182" t="str">
        <f t="shared" si="25"/>
        <v/>
      </c>
      <c r="AE593" s="46"/>
    </row>
    <row r="594" spans="1:31" ht="36" customHeight="1" x14ac:dyDescent="0.3">
      <c r="A594" s="70"/>
      <c r="B594" s="70"/>
      <c r="C594" s="68"/>
      <c r="D594" s="48"/>
      <c r="E594" s="263"/>
      <c r="F594" s="232" t="str">
        <f t="shared" si="27"/>
        <v/>
      </c>
      <c r="G594" s="43"/>
      <c r="H594" s="209"/>
      <c r="I594" s="43"/>
      <c r="J594" s="86"/>
      <c r="K594" s="122"/>
      <c r="L594" s="217"/>
      <c r="M594" s="233"/>
      <c r="N594" s="234"/>
      <c r="O594" s="263"/>
      <c r="P594" s="215"/>
      <c r="Q594" s="217"/>
      <c r="R594" s="217"/>
      <c r="S594" s="235"/>
      <c r="T594" s="182" t="str">
        <f t="shared" si="26"/>
        <v/>
      </c>
      <c r="U594" s="46"/>
      <c r="V594" s="216"/>
      <c r="W594" s="216"/>
      <c r="X594" s="43"/>
      <c r="Y594" s="48"/>
      <c r="Z594" s="48"/>
      <c r="AA594" s="43"/>
      <c r="AB594" s="350"/>
      <c r="AC594" s="46"/>
      <c r="AD594" s="182" t="str">
        <f t="shared" si="25"/>
        <v/>
      </c>
      <c r="AE594" s="46"/>
    </row>
    <row r="595" spans="1:31" ht="36" customHeight="1" x14ac:dyDescent="0.3">
      <c r="A595" s="70"/>
      <c r="B595" s="70"/>
      <c r="C595" s="68"/>
      <c r="D595" s="48"/>
      <c r="E595" s="263"/>
      <c r="F595" s="232" t="str">
        <f t="shared" si="27"/>
        <v/>
      </c>
      <c r="G595" s="43"/>
      <c r="H595" s="209"/>
      <c r="I595" s="43"/>
      <c r="J595" s="86"/>
      <c r="K595" s="122"/>
      <c r="L595" s="217"/>
      <c r="M595" s="233"/>
      <c r="N595" s="234"/>
      <c r="O595" s="263"/>
      <c r="P595" s="215"/>
      <c r="Q595" s="217"/>
      <c r="R595" s="217"/>
      <c r="S595" s="235"/>
      <c r="T595" s="182" t="str">
        <f t="shared" si="26"/>
        <v/>
      </c>
      <c r="U595" s="46"/>
      <c r="V595" s="216"/>
      <c r="W595" s="216"/>
      <c r="X595" s="43"/>
      <c r="Y595" s="48"/>
      <c r="Z595" s="48"/>
      <c r="AA595" s="43"/>
      <c r="AB595" s="350"/>
      <c r="AC595" s="46"/>
      <c r="AD595" s="182" t="str">
        <f t="shared" si="25"/>
        <v/>
      </c>
      <c r="AE595" s="46"/>
    </row>
    <row r="596" spans="1:31" ht="36" customHeight="1" x14ac:dyDescent="0.3">
      <c r="A596" s="70"/>
      <c r="B596" s="70"/>
      <c r="C596" s="68"/>
      <c r="D596" s="48"/>
      <c r="E596" s="263"/>
      <c r="F596" s="232" t="str">
        <f t="shared" si="27"/>
        <v/>
      </c>
      <c r="G596" s="43"/>
      <c r="H596" s="209"/>
      <c r="I596" s="43"/>
      <c r="J596" s="86"/>
      <c r="K596" s="122"/>
      <c r="L596" s="217"/>
      <c r="M596" s="233"/>
      <c r="N596" s="234"/>
      <c r="O596" s="263"/>
      <c r="P596" s="215"/>
      <c r="Q596" s="217"/>
      <c r="R596" s="217"/>
      <c r="S596" s="235"/>
      <c r="T596" s="182" t="str">
        <f t="shared" si="26"/>
        <v/>
      </c>
      <c r="U596" s="46"/>
      <c r="V596" s="216"/>
      <c r="W596" s="216"/>
      <c r="X596" s="43"/>
      <c r="Y596" s="48"/>
      <c r="Z596" s="48"/>
      <c r="AA596" s="43"/>
      <c r="AB596" s="350"/>
      <c r="AC596" s="46"/>
      <c r="AD596" s="182" t="str">
        <f t="shared" si="25"/>
        <v/>
      </c>
      <c r="AE596" s="46"/>
    </row>
    <row r="597" spans="1:31" ht="36" customHeight="1" x14ac:dyDescent="0.3">
      <c r="A597" s="70"/>
      <c r="B597" s="70"/>
      <c r="C597" s="68"/>
      <c r="D597" s="48"/>
      <c r="E597" s="263"/>
      <c r="F597" s="232" t="str">
        <f t="shared" si="27"/>
        <v/>
      </c>
      <c r="G597" s="43"/>
      <c r="H597" s="209"/>
      <c r="I597" s="43"/>
      <c r="J597" s="86"/>
      <c r="K597" s="122"/>
      <c r="L597" s="217"/>
      <c r="M597" s="233"/>
      <c r="N597" s="234"/>
      <c r="O597" s="263"/>
      <c r="P597" s="215"/>
      <c r="Q597" s="217"/>
      <c r="R597" s="217"/>
      <c r="S597" s="235"/>
      <c r="T597" s="182" t="str">
        <f t="shared" si="26"/>
        <v/>
      </c>
      <c r="U597" s="46"/>
      <c r="V597" s="216"/>
      <c r="W597" s="216"/>
      <c r="X597" s="43"/>
      <c r="Y597" s="48"/>
      <c r="Z597" s="48"/>
      <c r="AA597" s="43"/>
      <c r="AB597" s="350"/>
      <c r="AC597" s="46"/>
      <c r="AD597" s="182" t="str">
        <f t="shared" si="25"/>
        <v/>
      </c>
      <c r="AE597" s="46"/>
    </row>
    <row r="598" spans="1:31" ht="36" customHeight="1" x14ac:dyDescent="0.3">
      <c r="A598" s="70"/>
      <c r="B598" s="70"/>
      <c r="C598" s="68"/>
      <c r="D598" s="48"/>
      <c r="E598" s="263"/>
      <c r="F598" s="232" t="str">
        <f t="shared" si="27"/>
        <v/>
      </c>
      <c r="G598" s="43"/>
      <c r="H598" s="209"/>
      <c r="I598" s="43"/>
      <c r="J598" s="86"/>
      <c r="K598" s="122"/>
      <c r="L598" s="217"/>
      <c r="M598" s="233"/>
      <c r="N598" s="234"/>
      <c r="O598" s="263"/>
      <c r="P598" s="215"/>
      <c r="Q598" s="217"/>
      <c r="R598" s="217"/>
      <c r="S598" s="235"/>
      <c r="T598" s="182" t="str">
        <f t="shared" si="26"/>
        <v/>
      </c>
      <c r="U598" s="46"/>
      <c r="V598" s="216"/>
      <c r="W598" s="216"/>
      <c r="X598" s="43"/>
      <c r="Y598" s="48"/>
      <c r="Z598" s="48"/>
      <c r="AA598" s="43"/>
      <c r="AB598" s="350"/>
      <c r="AC598" s="46"/>
      <c r="AD598" s="182" t="str">
        <f t="shared" si="25"/>
        <v/>
      </c>
      <c r="AE598" s="46"/>
    </row>
    <row r="599" spans="1:31" ht="36" customHeight="1" x14ac:dyDescent="0.3">
      <c r="A599" s="70"/>
      <c r="B599" s="70"/>
      <c r="C599" s="68"/>
      <c r="D599" s="48"/>
      <c r="E599" s="263"/>
      <c r="F599" s="232" t="str">
        <f t="shared" si="27"/>
        <v/>
      </c>
      <c r="G599" s="43"/>
      <c r="H599" s="209"/>
      <c r="I599" s="43"/>
      <c r="J599" s="86"/>
      <c r="K599" s="122"/>
      <c r="L599" s="217"/>
      <c r="M599" s="233"/>
      <c r="N599" s="234"/>
      <c r="O599" s="263"/>
      <c r="P599" s="215"/>
      <c r="Q599" s="217"/>
      <c r="R599" s="217"/>
      <c r="S599" s="235"/>
      <c r="T599" s="182" t="str">
        <f t="shared" si="26"/>
        <v/>
      </c>
      <c r="U599" s="46"/>
      <c r="V599" s="216"/>
      <c r="W599" s="216"/>
      <c r="X599" s="43"/>
      <c r="Y599" s="48"/>
      <c r="Z599" s="48"/>
      <c r="AA599" s="43"/>
      <c r="AB599" s="350"/>
      <c r="AC599" s="46"/>
      <c r="AD599" s="182" t="str">
        <f t="shared" si="25"/>
        <v/>
      </c>
      <c r="AE599" s="46"/>
    </row>
    <row r="600" spans="1:31" ht="36" customHeight="1" x14ac:dyDescent="0.3">
      <c r="A600" s="70"/>
      <c r="B600" s="70"/>
      <c r="C600" s="68"/>
      <c r="D600" s="48"/>
      <c r="E600" s="263"/>
      <c r="F600" s="232" t="str">
        <f t="shared" si="27"/>
        <v/>
      </c>
      <c r="G600" s="43"/>
      <c r="H600" s="209"/>
      <c r="I600" s="43"/>
      <c r="J600" s="86"/>
      <c r="K600" s="122"/>
      <c r="L600" s="217"/>
      <c r="M600" s="233"/>
      <c r="N600" s="234"/>
      <c r="O600" s="263"/>
      <c r="P600" s="215"/>
      <c r="Q600" s="217"/>
      <c r="R600" s="217"/>
      <c r="S600" s="235"/>
      <c r="T600" s="182" t="str">
        <f t="shared" si="26"/>
        <v/>
      </c>
      <c r="U600" s="46"/>
      <c r="V600" s="216"/>
      <c r="W600" s="216"/>
      <c r="X600" s="43"/>
      <c r="Y600" s="48"/>
      <c r="Z600" s="48"/>
      <c r="AA600" s="43"/>
      <c r="AB600" s="350"/>
      <c r="AC600" s="46"/>
      <c r="AD600" s="182" t="str">
        <f t="shared" si="25"/>
        <v/>
      </c>
      <c r="AE600" s="46"/>
    </row>
    <row r="601" spans="1:31" ht="36" customHeight="1" x14ac:dyDescent="0.3">
      <c r="A601" s="70"/>
      <c r="B601" s="70"/>
      <c r="C601" s="68"/>
      <c r="D601" s="48"/>
      <c r="E601" s="263"/>
      <c r="F601" s="232" t="str">
        <f t="shared" si="27"/>
        <v/>
      </c>
      <c r="G601" s="43"/>
      <c r="H601" s="209"/>
      <c r="I601" s="43"/>
      <c r="J601" s="86"/>
      <c r="K601" s="122"/>
      <c r="L601" s="217"/>
      <c r="M601" s="233"/>
      <c r="N601" s="234"/>
      <c r="O601" s="263"/>
      <c r="P601" s="215"/>
      <c r="Q601" s="217"/>
      <c r="R601" s="217"/>
      <c r="S601" s="235"/>
      <c r="T601" s="182" t="str">
        <f t="shared" si="26"/>
        <v/>
      </c>
      <c r="U601" s="46"/>
      <c r="V601" s="216"/>
      <c r="W601" s="216"/>
      <c r="X601" s="43"/>
      <c r="Y601" s="48"/>
      <c r="Z601" s="48"/>
      <c r="AA601" s="43"/>
      <c r="AB601" s="350"/>
      <c r="AC601" s="46"/>
      <c r="AD601" s="182" t="str">
        <f t="shared" si="25"/>
        <v/>
      </c>
      <c r="AE601" s="46"/>
    </row>
    <row r="602" spans="1:31" ht="36" customHeight="1" x14ac:dyDescent="0.3">
      <c r="A602" s="70"/>
      <c r="B602" s="70"/>
      <c r="C602" s="68"/>
      <c r="D602" s="48"/>
      <c r="E602" s="263"/>
      <c r="F602" s="232" t="str">
        <f t="shared" si="27"/>
        <v/>
      </c>
      <c r="G602" s="43"/>
      <c r="H602" s="209"/>
      <c r="I602" s="43"/>
      <c r="J602" s="86"/>
      <c r="K602" s="122"/>
      <c r="L602" s="217"/>
      <c r="M602" s="233"/>
      <c r="N602" s="234"/>
      <c r="O602" s="263"/>
      <c r="P602" s="215"/>
      <c r="Q602" s="217"/>
      <c r="R602" s="217"/>
      <c r="S602" s="235"/>
      <c r="T602" s="182" t="str">
        <f t="shared" si="26"/>
        <v/>
      </c>
      <c r="U602" s="46"/>
      <c r="V602" s="216"/>
      <c r="W602" s="216"/>
      <c r="X602" s="43"/>
      <c r="Y602" s="48"/>
      <c r="Z602" s="48"/>
      <c r="AA602" s="43"/>
      <c r="AB602" s="350"/>
      <c r="AC602" s="46"/>
      <c r="AD602" s="182" t="str">
        <f t="shared" si="25"/>
        <v/>
      </c>
      <c r="AE602" s="46"/>
    </row>
    <row r="603" spans="1:31" ht="36" customHeight="1" x14ac:dyDescent="0.3">
      <c r="A603" s="70"/>
      <c r="B603" s="70"/>
      <c r="C603" s="68"/>
      <c r="D603" s="48"/>
      <c r="E603" s="263"/>
      <c r="F603" s="232" t="str">
        <f t="shared" si="27"/>
        <v/>
      </c>
      <c r="G603" s="43"/>
      <c r="H603" s="209"/>
      <c r="I603" s="43"/>
      <c r="J603" s="86"/>
      <c r="K603" s="122"/>
      <c r="L603" s="217"/>
      <c r="M603" s="233"/>
      <c r="N603" s="234"/>
      <c r="O603" s="263"/>
      <c r="P603" s="215"/>
      <c r="Q603" s="217"/>
      <c r="R603" s="217"/>
      <c r="S603" s="235"/>
      <c r="T603" s="182" t="str">
        <f t="shared" si="26"/>
        <v/>
      </c>
      <c r="U603" s="46"/>
      <c r="V603" s="216"/>
      <c r="W603" s="216"/>
      <c r="X603" s="43"/>
      <c r="Y603" s="48"/>
      <c r="Z603" s="48"/>
      <c r="AA603" s="43"/>
      <c r="AB603" s="350"/>
      <c r="AC603" s="46"/>
      <c r="AD603" s="182" t="str">
        <f t="shared" si="25"/>
        <v/>
      </c>
      <c r="AE603" s="46"/>
    </row>
    <row r="604" spans="1:31" ht="36" customHeight="1" x14ac:dyDescent="0.3">
      <c r="A604" s="70"/>
      <c r="B604" s="70"/>
      <c r="C604" s="68"/>
      <c r="D604" s="48"/>
      <c r="E604" s="263"/>
      <c r="F604" s="232" t="str">
        <f t="shared" si="27"/>
        <v/>
      </c>
      <c r="G604" s="43"/>
      <c r="H604" s="209"/>
      <c r="I604" s="43"/>
      <c r="J604" s="86"/>
      <c r="K604" s="122"/>
      <c r="L604" s="217"/>
      <c r="M604" s="233"/>
      <c r="N604" s="234"/>
      <c r="O604" s="263"/>
      <c r="P604" s="215"/>
      <c r="Q604" s="217"/>
      <c r="R604" s="217"/>
      <c r="S604" s="235"/>
      <c r="T604" s="182" t="str">
        <f t="shared" si="26"/>
        <v/>
      </c>
      <c r="U604" s="46"/>
      <c r="V604" s="216"/>
      <c r="W604" s="216"/>
      <c r="X604" s="43"/>
      <c r="Y604" s="48"/>
      <c r="Z604" s="48"/>
      <c r="AA604" s="43"/>
      <c r="AB604" s="350"/>
      <c r="AC604" s="46"/>
      <c r="AD604" s="182" t="str">
        <f t="shared" si="25"/>
        <v/>
      </c>
      <c r="AE604" s="46"/>
    </row>
    <row r="605" spans="1:31" ht="36" customHeight="1" x14ac:dyDescent="0.3">
      <c r="A605" s="70"/>
      <c r="B605" s="70"/>
      <c r="C605" s="68"/>
      <c r="D605" s="48"/>
      <c r="E605" s="263"/>
      <c r="F605" s="232" t="str">
        <f t="shared" si="27"/>
        <v/>
      </c>
      <c r="G605" s="43"/>
      <c r="H605" s="209"/>
      <c r="I605" s="43"/>
      <c r="J605" s="86"/>
      <c r="K605" s="122"/>
      <c r="L605" s="217"/>
      <c r="M605" s="233"/>
      <c r="N605" s="234"/>
      <c r="O605" s="263"/>
      <c r="P605" s="215"/>
      <c r="Q605" s="217"/>
      <c r="R605" s="217"/>
      <c r="S605" s="235"/>
      <c r="T605" s="182" t="str">
        <f t="shared" si="26"/>
        <v/>
      </c>
      <c r="U605" s="46"/>
      <c r="V605" s="216"/>
      <c r="W605" s="216"/>
      <c r="X605" s="43"/>
      <c r="Y605" s="48"/>
      <c r="Z605" s="48"/>
      <c r="AA605" s="43"/>
      <c r="AB605" s="350"/>
      <c r="AC605" s="46"/>
      <c r="AD605" s="182" t="str">
        <f t="shared" si="25"/>
        <v/>
      </c>
      <c r="AE605" s="46"/>
    </row>
    <row r="606" spans="1:31" ht="36" customHeight="1" x14ac:dyDescent="0.3">
      <c r="A606" s="70"/>
      <c r="B606" s="70"/>
      <c r="C606" s="68"/>
      <c r="D606" s="48"/>
      <c r="E606" s="263"/>
      <c r="F606" s="232" t="str">
        <f t="shared" si="27"/>
        <v/>
      </c>
      <c r="G606" s="43"/>
      <c r="H606" s="209"/>
      <c r="I606" s="43"/>
      <c r="J606" s="86"/>
      <c r="K606" s="122"/>
      <c r="L606" s="217"/>
      <c r="M606" s="233"/>
      <c r="N606" s="234"/>
      <c r="O606" s="263"/>
      <c r="P606" s="215"/>
      <c r="Q606" s="217"/>
      <c r="R606" s="217"/>
      <c r="S606" s="235"/>
      <c r="T606" s="182" t="str">
        <f t="shared" si="26"/>
        <v/>
      </c>
      <c r="U606" s="46"/>
      <c r="V606" s="216"/>
      <c r="W606" s="216"/>
      <c r="X606" s="43"/>
      <c r="Y606" s="48"/>
      <c r="Z606" s="48"/>
      <c r="AA606" s="43"/>
      <c r="AB606" s="350"/>
      <c r="AC606" s="46"/>
      <c r="AD606" s="182" t="str">
        <f t="shared" si="25"/>
        <v/>
      </c>
      <c r="AE606" s="46"/>
    </row>
    <row r="607" spans="1:31" ht="36" customHeight="1" x14ac:dyDescent="0.3">
      <c r="A607" s="70"/>
      <c r="B607" s="70"/>
      <c r="C607" s="68"/>
      <c r="D607" s="48"/>
      <c r="E607" s="263"/>
      <c r="F607" s="232" t="str">
        <f t="shared" si="27"/>
        <v/>
      </c>
      <c r="G607" s="43"/>
      <c r="H607" s="209"/>
      <c r="I607" s="43"/>
      <c r="J607" s="86"/>
      <c r="K607" s="122"/>
      <c r="L607" s="217"/>
      <c r="M607" s="233"/>
      <c r="N607" s="234"/>
      <c r="O607" s="263"/>
      <c r="P607" s="215"/>
      <c r="Q607" s="217"/>
      <c r="R607" s="217"/>
      <c r="S607" s="235"/>
      <c r="T607" s="182" t="str">
        <f t="shared" si="26"/>
        <v/>
      </c>
      <c r="U607" s="46"/>
      <c r="V607" s="216"/>
      <c r="W607" s="216"/>
      <c r="X607" s="43"/>
      <c r="Y607" s="48"/>
      <c r="Z607" s="48"/>
      <c r="AA607" s="43"/>
      <c r="AB607" s="350"/>
      <c r="AC607" s="46"/>
      <c r="AD607" s="182" t="str">
        <f t="shared" si="25"/>
        <v/>
      </c>
      <c r="AE607" s="46"/>
    </row>
    <row r="608" spans="1:31" ht="36" customHeight="1" x14ac:dyDescent="0.3">
      <c r="A608" s="70"/>
      <c r="B608" s="70"/>
      <c r="C608" s="68"/>
      <c r="D608" s="48"/>
      <c r="E608" s="263"/>
      <c r="F608" s="232" t="str">
        <f t="shared" si="27"/>
        <v/>
      </c>
      <c r="G608" s="43"/>
      <c r="H608" s="209"/>
      <c r="I608" s="43"/>
      <c r="J608" s="86"/>
      <c r="K608" s="122"/>
      <c r="L608" s="217"/>
      <c r="M608" s="233"/>
      <c r="N608" s="234"/>
      <c r="O608" s="263"/>
      <c r="P608" s="215"/>
      <c r="Q608" s="217"/>
      <c r="R608" s="217"/>
      <c r="S608" s="235"/>
      <c r="T608" s="182" t="str">
        <f t="shared" si="26"/>
        <v/>
      </c>
      <c r="U608" s="46"/>
      <c r="V608" s="216"/>
      <c r="W608" s="216"/>
      <c r="X608" s="43"/>
      <c r="Y608" s="48"/>
      <c r="Z608" s="48"/>
      <c r="AA608" s="43"/>
      <c r="AB608" s="350"/>
      <c r="AC608" s="46"/>
      <c r="AD608" s="182" t="str">
        <f t="shared" si="25"/>
        <v/>
      </c>
      <c r="AE608" s="46"/>
    </row>
    <row r="609" spans="1:31" ht="36" customHeight="1" x14ac:dyDescent="0.3">
      <c r="A609" s="70"/>
      <c r="B609" s="70"/>
      <c r="C609" s="68"/>
      <c r="D609" s="48"/>
      <c r="E609" s="263"/>
      <c r="F609" s="232" t="str">
        <f t="shared" si="27"/>
        <v/>
      </c>
      <c r="G609" s="43"/>
      <c r="H609" s="209"/>
      <c r="I609" s="43"/>
      <c r="J609" s="86"/>
      <c r="K609" s="122"/>
      <c r="L609" s="217"/>
      <c r="M609" s="233"/>
      <c r="N609" s="234"/>
      <c r="O609" s="263"/>
      <c r="P609" s="215"/>
      <c r="Q609" s="217"/>
      <c r="R609" s="217"/>
      <c r="S609" s="235"/>
      <c r="T609" s="182" t="str">
        <f t="shared" si="26"/>
        <v/>
      </c>
      <c r="U609" s="46"/>
      <c r="V609" s="216"/>
      <c r="W609" s="216"/>
      <c r="X609" s="43"/>
      <c r="Y609" s="48"/>
      <c r="Z609" s="48"/>
      <c r="AA609" s="43"/>
      <c r="AB609" s="350"/>
      <c r="AC609" s="46"/>
      <c r="AD609" s="182" t="str">
        <f t="shared" si="25"/>
        <v/>
      </c>
      <c r="AE609" s="46"/>
    </row>
    <row r="610" spans="1:31" ht="36" customHeight="1" x14ac:dyDescent="0.3">
      <c r="A610" s="70"/>
      <c r="B610" s="70"/>
      <c r="C610" s="68"/>
      <c r="D610" s="48"/>
      <c r="E610" s="263"/>
      <c r="F610" s="232" t="str">
        <f t="shared" si="27"/>
        <v/>
      </c>
      <c r="G610" s="43"/>
      <c r="H610" s="209"/>
      <c r="I610" s="43"/>
      <c r="J610" s="86"/>
      <c r="K610" s="122"/>
      <c r="L610" s="217"/>
      <c r="M610" s="233"/>
      <c r="N610" s="234"/>
      <c r="O610" s="263"/>
      <c r="P610" s="215"/>
      <c r="Q610" s="217"/>
      <c r="R610" s="217"/>
      <c r="S610" s="235"/>
      <c r="T610" s="182" t="str">
        <f t="shared" si="26"/>
        <v/>
      </c>
      <c r="U610" s="46"/>
      <c r="V610" s="216"/>
      <c r="W610" s="216"/>
      <c r="X610" s="43"/>
      <c r="Y610" s="48"/>
      <c r="Z610" s="48"/>
      <c r="AA610" s="43"/>
      <c r="AB610" s="350"/>
      <c r="AC610" s="46"/>
      <c r="AD610" s="182" t="str">
        <f t="shared" si="25"/>
        <v/>
      </c>
      <c r="AE610" s="46"/>
    </row>
    <row r="611" spans="1:31" ht="36" customHeight="1" x14ac:dyDescent="0.3">
      <c r="A611" s="70"/>
      <c r="B611" s="70"/>
      <c r="C611" s="68"/>
      <c r="D611" s="48"/>
      <c r="E611" s="263"/>
      <c r="F611" s="232" t="str">
        <f t="shared" si="27"/>
        <v/>
      </c>
      <c r="G611" s="43"/>
      <c r="H611" s="209"/>
      <c r="I611" s="43"/>
      <c r="J611" s="86"/>
      <c r="K611" s="122"/>
      <c r="L611" s="217"/>
      <c r="M611" s="233"/>
      <c r="N611" s="234"/>
      <c r="O611" s="263"/>
      <c r="P611" s="215"/>
      <c r="Q611" s="217"/>
      <c r="R611" s="217"/>
      <c r="S611" s="235"/>
      <c r="T611" s="182" t="str">
        <f t="shared" si="26"/>
        <v/>
      </c>
      <c r="U611" s="46"/>
      <c r="V611" s="216"/>
      <c r="W611" s="216"/>
      <c r="X611" s="43"/>
      <c r="Y611" s="48"/>
      <c r="Z611" s="48"/>
      <c r="AA611" s="43"/>
      <c r="AB611" s="350"/>
      <c r="AC611" s="46"/>
      <c r="AD611" s="182" t="str">
        <f t="shared" si="25"/>
        <v/>
      </c>
      <c r="AE611" s="46"/>
    </row>
    <row r="612" spans="1:31" ht="36" customHeight="1" x14ac:dyDescent="0.3">
      <c r="A612" s="70"/>
      <c r="B612" s="70"/>
      <c r="C612" s="68"/>
      <c r="D612" s="48"/>
      <c r="E612" s="263"/>
      <c r="F612" s="232" t="str">
        <f t="shared" si="27"/>
        <v/>
      </c>
      <c r="G612" s="43"/>
      <c r="H612" s="209"/>
      <c r="I612" s="43"/>
      <c r="J612" s="86"/>
      <c r="K612" s="122"/>
      <c r="L612" s="217"/>
      <c r="M612" s="233"/>
      <c r="N612" s="234"/>
      <c r="O612" s="263"/>
      <c r="P612" s="215"/>
      <c r="Q612" s="217"/>
      <c r="R612" s="217"/>
      <c r="S612" s="235"/>
      <c r="T612" s="182" t="str">
        <f t="shared" si="26"/>
        <v/>
      </c>
      <c r="U612" s="46"/>
      <c r="V612" s="216"/>
      <c r="W612" s="216"/>
      <c r="X612" s="43"/>
      <c r="Y612" s="48"/>
      <c r="Z612" s="48"/>
      <c r="AA612" s="43"/>
      <c r="AB612" s="350"/>
      <c r="AC612" s="46"/>
      <c r="AD612" s="182" t="str">
        <f t="shared" si="25"/>
        <v/>
      </c>
      <c r="AE612" s="46"/>
    </row>
    <row r="613" spans="1:31" ht="36" customHeight="1" x14ac:dyDescent="0.3">
      <c r="A613" s="70"/>
      <c r="B613" s="70"/>
      <c r="C613" s="68"/>
      <c r="D613" s="48"/>
      <c r="E613" s="263"/>
      <c r="F613" s="232" t="str">
        <f t="shared" si="27"/>
        <v/>
      </c>
      <c r="G613" s="43"/>
      <c r="H613" s="209"/>
      <c r="I613" s="43"/>
      <c r="J613" s="86"/>
      <c r="K613" s="122"/>
      <c r="L613" s="217"/>
      <c r="M613" s="233"/>
      <c r="N613" s="234"/>
      <c r="O613" s="263"/>
      <c r="P613" s="215"/>
      <c r="Q613" s="217"/>
      <c r="R613" s="217"/>
      <c r="S613" s="235"/>
      <c r="T613" s="182" t="str">
        <f t="shared" si="26"/>
        <v/>
      </c>
      <c r="U613" s="46"/>
      <c r="V613" s="216"/>
      <c r="W613" s="216"/>
      <c r="X613" s="43"/>
      <c r="Y613" s="48"/>
      <c r="Z613" s="48"/>
      <c r="AA613" s="43"/>
      <c r="AB613" s="350"/>
      <c r="AC613" s="46"/>
      <c r="AD613" s="182" t="str">
        <f t="shared" si="25"/>
        <v/>
      </c>
      <c r="AE613" s="46"/>
    </row>
    <row r="614" spans="1:31" ht="36" customHeight="1" x14ac:dyDescent="0.3">
      <c r="A614" s="70"/>
      <c r="B614" s="70"/>
      <c r="C614" s="68"/>
      <c r="D614" s="48"/>
      <c r="E614" s="263"/>
      <c r="F614" s="232" t="str">
        <f t="shared" si="27"/>
        <v/>
      </c>
      <c r="G614" s="43"/>
      <c r="H614" s="209"/>
      <c r="I614" s="43"/>
      <c r="J614" s="86"/>
      <c r="K614" s="122"/>
      <c r="L614" s="217"/>
      <c r="M614" s="233"/>
      <c r="N614" s="234"/>
      <c r="O614" s="263"/>
      <c r="P614" s="215"/>
      <c r="Q614" s="217"/>
      <c r="R614" s="217"/>
      <c r="S614" s="235"/>
      <c r="T614" s="182" t="str">
        <f t="shared" si="26"/>
        <v/>
      </c>
      <c r="U614" s="46"/>
      <c r="V614" s="216"/>
      <c r="W614" s="216"/>
      <c r="X614" s="43"/>
      <c r="Y614" s="48"/>
      <c r="Z614" s="48"/>
      <c r="AA614" s="43"/>
      <c r="AB614" s="350"/>
      <c r="AC614" s="46"/>
      <c r="AD614" s="182" t="str">
        <f t="shared" si="25"/>
        <v/>
      </c>
      <c r="AE614" s="46"/>
    </row>
    <row r="615" spans="1:31" ht="36" customHeight="1" x14ac:dyDescent="0.3">
      <c r="A615" s="70"/>
      <c r="B615" s="70"/>
      <c r="C615" s="68"/>
      <c r="D615" s="48"/>
      <c r="E615" s="263"/>
      <c r="F615" s="232" t="str">
        <f t="shared" si="27"/>
        <v/>
      </c>
      <c r="G615" s="43"/>
      <c r="H615" s="209"/>
      <c r="I615" s="43"/>
      <c r="J615" s="86"/>
      <c r="K615" s="122"/>
      <c r="L615" s="217"/>
      <c r="M615" s="233"/>
      <c r="N615" s="234"/>
      <c r="O615" s="263"/>
      <c r="P615" s="215"/>
      <c r="Q615" s="217"/>
      <c r="R615" s="217"/>
      <c r="S615" s="235"/>
      <c r="T615" s="182" t="str">
        <f t="shared" si="26"/>
        <v/>
      </c>
      <c r="U615" s="46"/>
      <c r="V615" s="216"/>
      <c r="W615" s="216"/>
      <c r="X615" s="43"/>
      <c r="Y615" s="48"/>
      <c r="Z615" s="48"/>
      <c r="AA615" s="43"/>
      <c r="AB615" s="350"/>
      <c r="AC615" s="46"/>
      <c r="AD615" s="182" t="str">
        <f t="shared" si="25"/>
        <v/>
      </c>
      <c r="AE615" s="46"/>
    </row>
    <row r="616" spans="1:31" ht="36" customHeight="1" x14ac:dyDescent="0.3">
      <c r="A616" s="70"/>
      <c r="B616" s="70"/>
      <c r="C616" s="68"/>
      <c r="D616" s="48"/>
      <c r="E616" s="263"/>
      <c r="F616" s="232" t="str">
        <f t="shared" si="27"/>
        <v/>
      </c>
      <c r="G616" s="43"/>
      <c r="H616" s="209"/>
      <c r="I616" s="43"/>
      <c r="J616" s="86"/>
      <c r="K616" s="122"/>
      <c r="L616" s="217"/>
      <c r="M616" s="233"/>
      <c r="N616" s="234"/>
      <c r="O616" s="263"/>
      <c r="P616" s="215"/>
      <c r="Q616" s="217"/>
      <c r="R616" s="217"/>
      <c r="S616" s="235"/>
      <c r="T616" s="182" t="str">
        <f t="shared" si="26"/>
        <v/>
      </c>
      <c r="U616" s="46"/>
      <c r="V616" s="216"/>
      <c r="W616" s="216"/>
      <c r="X616" s="43"/>
      <c r="Y616" s="48"/>
      <c r="Z616" s="48"/>
      <c r="AA616" s="43"/>
      <c r="AB616" s="350"/>
      <c r="AC616" s="46"/>
      <c r="AD616" s="182" t="str">
        <f t="shared" si="25"/>
        <v/>
      </c>
      <c r="AE616" s="46"/>
    </row>
    <row r="617" spans="1:31" ht="36" customHeight="1" x14ac:dyDescent="0.3">
      <c r="A617" s="70"/>
      <c r="B617" s="70"/>
      <c r="C617" s="68"/>
      <c r="D617" s="48"/>
      <c r="E617" s="263"/>
      <c r="F617" s="232" t="str">
        <f t="shared" si="27"/>
        <v/>
      </c>
      <c r="G617" s="43"/>
      <c r="H617" s="209"/>
      <c r="I617" s="43"/>
      <c r="J617" s="86"/>
      <c r="K617" s="122"/>
      <c r="L617" s="217"/>
      <c r="M617" s="233"/>
      <c r="N617" s="234"/>
      <c r="O617" s="263"/>
      <c r="P617" s="215"/>
      <c r="Q617" s="217"/>
      <c r="R617" s="217"/>
      <c r="S617" s="235"/>
      <c r="T617" s="182" t="str">
        <f t="shared" si="26"/>
        <v/>
      </c>
      <c r="U617" s="46"/>
      <c r="V617" s="216"/>
      <c r="W617" s="216"/>
      <c r="X617" s="43"/>
      <c r="Y617" s="48"/>
      <c r="Z617" s="48"/>
      <c r="AA617" s="43"/>
      <c r="AB617" s="350"/>
      <c r="AC617" s="46"/>
      <c r="AD617" s="182" t="str">
        <f t="shared" si="25"/>
        <v/>
      </c>
      <c r="AE617" s="46"/>
    </row>
    <row r="618" spans="1:31" ht="36" customHeight="1" x14ac:dyDescent="0.3">
      <c r="A618" s="70"/>
      <c r="B618" s="70"/>
      <c r="C618" s="68"/>
      <c r="D618" s="48"/>
      <c r="E618" s="263"/>
      <c r="F618" s="232" t="str">
        <f t="shared" si="27"/>
        <v/>
      </c>
      <c r="G618" s="43"/>
      <c r="H618" s="209"/>
      <c r="I618" s="43"/>
      <c r="J618" s="86"/>
      <c r="K618" s="122"/>
      <c r="L618" s="217"/>
      <c r="M618" s="233"/>
      <c r="N618" s="234"/>
      <c r="O618" s="263"/>
      <c r="P618" s="215"/>
      <c r="Q618" s="217"/>
      <c r="R618" s="217"/>
      <c r="S618" s="235"/>
      <c r="T618" s="182" t="str">
        <f t="shared" si="26"/>
        <v/>
      </c>
      <c r="U618" s="46"/>
      <c r="V618" s="216"/>
      <c r="W618" s="216"/>
      <c r="X618" s="43"/>
      <c r="Y618" s="48"/>
      <c r="Z618" s="48"/>
      <c r="AA618" s="43"/>
      <c r="AB618" s="350"/>
      <c r="AC618" s="46"/>
      <c r="AD618" s="182" t="str">
        <f t="shared" si="25"/>
        <v/>
      </c>
      <c r="AE618" s="46"/>
    </row>
    <row r="619" spans="1:31" ht="36" customHeight="1" x14ac:dyDescent="0.3">
      <c r="A619" s="70"/>
      <c r="B619" s="70"/>
      <c r="C619" s="68"/>
      <c r="D619" s="48"/>
      <c r="E619" s="263"/>
      <c r="F619" s="232" t="str">
        <f t="shared" si="27"/>
        <v/>
      </c>
      <c r="G619" s="43"/>
      <c r="H619" s="209"/>
      <c r="I619" s="43"/>
      <c r="J619" s="86"/>
      <c r="K619" s="122"/>
      <c r="L619" s="217"/>
      <c r="M619" s="233"/>
      <c r="N619" s="234"/>
      <c r="O619" s="263"/>
      <c r="P619" s="215"/>
      <c r="Q619" s="217"/>
      <c r="R619" s="217"/>
      <c r="S619" s="235"/>
      <c r="T619" s="182" t="str">
        <f t="shared" si="26"/>
        <v/>
      </c>
      <c r="U619" s="46"/>
      <c r="V619" s="216"/>
      <c r="W619" s="216"/>
      <c r="X619" s="43"/>
      <c r="Y619" s="48"/>
      <c r="Z619" s="48"/>
      <c r="AA619" s="43"/>
      <c r="AB619" s="350"/>
      <c r="AC619" s="46"/>
      <c r="AD619" s="182" t="str">
        <f t="shared" si="25"/>
        <v/>
      </c>
      <c r="AE619" s="46"/>
    </row>
    <row r="620" spans="1:31" ht="36" customHeight="1" x14ac:dyDescent="0.3">
      <c r="A620" s="70"/>
      <c r="B620" s="70"/>
      <c r="C620" s="68"/>
      <c r="D620" s="48"/>
      <c r="E620" s="263"/>
      <c r="F620" s="232" t="str">
        <f t="shared" si="27"/>
        <v/>
      </c>
      <c r="G620" s="43"/>
      <c r="H620" s="209"/>
      <c r="I620" s="43"/>
      <c r="J620" s="86"/>
      <c r="K620" s="122"/>
      <c r="L620" s="217"/>
      <c r="M620" s="233"/>
      <c r="N620" s="234"/>
      <c r="O620" s="263"/>
      <c r="P620" s="215"/>
      <c r="Q620" s="217"/>
      <c r="R620" s="217"/>
      <c r="S620" s="235"/>
      <c r="T620" s="182" t="str">
        <f t="shared" si="26"/>
        <v/>
      </c>
      <c r="U620" s="46"/>
      <c r="V620" s="216"/>
      <c r="W620" s="216"/>
      <c r="X620" s="43"/>
      <c r="Y620" s="48"/>
      <c r="Z620" s="48"/>
      <c r="AA620" s="43"/>
      <c r="AB620" s="350"/>
      <c r="AC620" s="46"/>
      <c r="AD620" s="182" t="str">
        <f t="shared" si="25"/>
        <v/>
      </c>
      <c r="AE620" s="46"/>
    </row>
    <row r="621" spans="1:31" ht="36" customHeight="1" x14ac:dyDescent="0.3">
      <c r="A621" s="70"/>
      <c r="B621" s="70"/>
      <c r="C621" s="68"/>
      <c r="D621" s="48"/>
      <c r="E621" s="263"/>
      <c r="F621" s="232" t="str">
        <f t="shared" si="27"/>
        <v/>
      </c>
      <c r="G621" s="43"/>
      <c r="H621" s="209"/>
      <c r="I621" s="43"/>
      <c r="J621" s="86"/>
      <c r="K621" s="122"/>
      <c r="L621" s="217"/>
      <c r="M621" s="233"/>
      <c r="N621" s="234"/>
      <c r="O621" s="263"/>
      <c r="P621" s="215"/>
      <c r="Q621" s="217"/>
      <c r="R621" s="217"/>
      <c r="S621" s="235"/>
      <c r="T621" s="182" t="str">
        <f t="shared" si="26"/>
        <v/>
      </c>
      <c r="U621" s="46"/>
      <c r="V621" s="216"/>
      <c r="W621" s="216"/>
      <c r="X621" s="43"/>
      <c r="Y621" s="48"/>
      <c r="Z621" s="48"/>
      <c r="AA621" s="43"/>
      <c r="AB621" s="350"/>
      <c r="AC621" s="46"/>
      <c r="AD621" s="182" t="str">
        <f t="shared" si="25"/>
        <v/>
      </c>
      <c r="AE621" s="46"/>
    </row>
    <row r="622" spans="1:31" ht="36" customHeight="1" x14ac:dyDescent="0.3">
      <c r="A622" s="70"/>
      <c r="B622" s="70"/>
      <c r="C622" s="68"/>
      <c r="D622" s="48"/>
      <c r="E622" s="263"/>
      <c r="F622" s="232" t="str">
        <f t="shared" si="27"/>
        <v/>
      </c>
      <c r="G622" s="43"/>
      <c r="H622" s="209"/>
      <c r="I622" s="43"/>
      <c r="J622" s="86"/>
      <c r="K622" s="122"/>
      <c r="L622" s="217"/>
      <c r="M622" s="233"/>
      <c r="N622" s="234"/>
      <c r="O622" s="263"/>
      <c r="P622" s="215"/>
      <c r="Q622" s="217"/>
      <c r="R622" s="217"/>
      <c r="S622" s="235"/>
      <c r="T622" s="182" t="str">
        <f t="shared" si="26"/>
        <v/>
      </c>
      <c r="U622" s="46"/>
      <c r="V622" s="216"/>
      <c r="W622" s="216"/>
      <c r="X622" s="43"/>
      <c r="Y622" s="48"/>
      <c r="Z622" s="48"/>
      <c r="AA622" s="43"/>
      <c r="AB622" s="350"/>
      <c r="AC622" s="46"/>
      <c r="AD622" s="182" t="str">
        <f t="shared" si="25"/>
        <v/>
      </c>
      <c r="AE622" s="46"/>
    </row>
    <row r="623" spans="1:31" ht="36" customHeight="1" x14ac:dyDescent="0.3">
      <c r="A623" s="70"/>
      <c r="B623" s="70"/>
      <c r="C623" s="68"/>
      <c r="D623" s="48"/>
      <c r="E623" s="263"/>
      <c r="F623" s="232" t="str">
        <f t="shared" si="27"/>
        <v/>
      </c>
      <c r="G623" s="43"/>
      <c r="H623" s="209"/>
      <c r="I623" s="43"/>
      <c r="J623" s="86"/>
      <c r="K623" s="122"/>
      <c r="L623" s="217"/>
      <c r="M623" s="233"/>
      <c r="N623" s="234"/>
      <c r="O623" s="263"/>
      <c r="P623" s="215"/>
      <c r="Q623" s="217"/>
      <c r="R623" s="217"/>
      <c r="S623" s="235"/>
      <c r="T623" s="182" t="str">
        <f t="shared" si="26"/>
        <v/>
      </c>
      <c r="U623" s="46"/>
      <c r="V623" s="216"/>
      <c r="W623" s="216"/>
      <c r="X623" s="43"/>
      <c r="Y623" s="48"/>
      <c r="Z623" s="48"/>
      <c r="AA623" s="43"/>
      <c r="AB623" s="350"/>
      <c r="AC623" s="46"/>
      <c r="AD623" s="182" t="str">
        <f t="shared" si="25"/>
        <v/>
      </c>
      <c r="AE623" s="46"/>
    </row>
    <row r="624" spans="1:31" ht="36" customHeight="1" x14ac:dyDescent="0.3">
      <c r="A624" s="70"/>
      <c r="B624" s="70"/>
      <c r="C624" s="68"/>
      <c r="D624" s="48"/>
      <c r="E624" s="263"/>
      <c r="F624" s="232" t="str">
        <f t="shared" si="27"/>
        <v/>
      </c>
      <c r="G624" s="43"/>
      <c r="H624" s="209"/>
      <c r="I624" s="43"/>
      <c r="J624" s="86"/>
      <c r="K624" s="122"/>
      <c r="L624" s="217"/>
      <c r="M624" s="233"/>
      <c r="N624" s="234"/>
      <c r="O624" s="263"/>
      <c r="P624" s="215"/>
      <c r="Q624" s="217"/>
      <c r="R624" s="217"/>
      <c r="S624" s="235"/>
      <c r="T624" s="182" t="str">
        <f t="shared" si="26"/>
        <v/>
      </c>
      <c r="U624" s="46"/>
      <c r="V624" s="216"/>
      <c r="W624" s="216"/>
      <c r="X624" s="43"/>
      <c r="Y624" s="48"/>
      <c r="Z624" s="48"/>
      <c r="AA624" s="43"/>
      <c r="AB624" s="350"/>
      <c r="AC624" s="46"/>
      <c r="AD624" s="182" t="str">
        <f t="shared" si="25"/>
        <v/>
      </c>
      <c r="AE624" s="46"/>
    </row>
    <row r="625" spans="1:31" ht="36" customHeight="1" x14ac:dyDescent="0.3">
      <c r="A625" s="68"/>
      <c r="B625" s="68"/>
      <c r="C625" s="68"/>
      <c r="D625" s="48"/>
      <c r="E625" s="263"/>
      <c r="F625" s="232" t="str">
        <f t="shared" si="27"/>
        <v/>
      </c>
      <c r="G625" s="43"/>
      <c r="H625" s="209"/>
      <c r="I625" s="43"/>
      <c r="J625" s="86"/>
      <c r="K625" s="122"/>
      <c r="L625" s="217"/>
      <c r="M625" s="233"/>
      <c r="N625" s="234"/>
      <c r="O625" s="263"/>
      <c r="P625" s="215"/>
      <c r="Q625" s="217"/>
      <c r="R625" s="217"/>
      <c r="S625" s="235"/>
      <c r="T625" s="182" t="str">
        <f t="shared" si="26"/>
        <v/>
      </c>
      <c r="U625" s="46"/>
      <c r="V625" s="216"/>
      <c r="W625" s="216"/>
      <c r="X625" s="43"/>
      <c r="Y625" s="48"/>
      <c r="Z625" s="48"/>
      <c r="AA625" s="43"/>
      <c r="AB625" s="350"/>
      <c r="AC625" s="46"/>
      <c r="AD625" s="182" t="str">
        <f t="shared" si="25"/>
        <v/>
      </c>
      <c r="AE625" s="46"/>
    </row>
    <row r="626" spans="1:31" ht="36" customHeight="1" x14ac:dyDescent="0.3">
      <c r="A626" s="68"/>
      <c r="B626" s="68"/>
      <c r="C626" s="68"/>
      <c r="D626" s="48"/>
      <c r="E626" s="263"/>
      <c r="F626" s="232" t="str">
        <f t="shared" si="27"/>
        <v/>
      </c>
      <c r="G626" s="43"/>
      <c r="H626" s="209"/>
      <c r="I626" s="43"/>
      <c r="J626" s="86"/>
      <c r="K626" s="122"/>
      <c r="L626" s="217"/>
      <c r="M626" s="233"/>
      <c r="N626" s="234"/>
      <c r="O626" s="263"/>
      <c r="P626" s="215"/>
      <c r="Q626" s="217"/>
      <c r="R626" s="217"/>
      <c r="S626" s="235"/>
      <c r="T626" s="182" t="str">
        <f t="shared" si="26"/>
        <v/>
      </c>
      <c r="U626" s="46"/>
      <c r="V626" s="216"/>
      <c r="W626" s="216"/>
      <c r="X626" s="43"/>
      <c r="Y626" s="48"/>
      <c r="Z626" s="48"/>
      <c r="AA626" s="43"/>
      <c r="AB626" s="350"/>
      <c r="AC626" s="46"/>
      <c r="AD626" s="182" t="str">
        <f t="shared" si="25"/>
        <v/>
      </c>
      <c r="AE626" s="46"/>
    </row>
    <row r="627" spans="1:31" ht="36" customHeight="1" x14ac:dyDescent="0.3">
      <c r="A627" s="68"/>
      <c r="B627" s="68"/>
      <c r="C627" s="68"/>
      <c r="D627" s="48"/>
      <c r="E627" s="263"/>
      <c r="F627" s="232" t="str">
        <f t="shared" si="27"/>
        <v/>
      </c>
      <c r="G627" s="43"/>
      <c r="H627" s="209"/>
      <c r="I627" s="43"/>
      <c r="J627" s="86"/>
      <c r="K627" s="122"/>
      <c r="L627" s="217"/>
      <c r="M627" s="233"/>
      <c r="N627" s="234"/>
      <c r="O627" s="263"/>
      <c r="P627" s="215"/>
      <c r="Q627" s="217"/>
      <c r="R627" s="217"/>
      <c r="S627" s="235"/>
      <c r="T627" s="182" t="str">
        <f t="shared" si="26"/>
        <v/>
      </c>
      <c r="U627" s="46"/>
      <c r="V627" s="216"/>
      <c r="W627" s="216"/>
      <c r="X627" s="43"/>
      <c r="Y627" s="48"/>
      <c r="Z627" s="48"/>
      <c r="AA627" s="43"/>
      <c r="AB627" s="350"/>
      <c r="AC627" s="46"/>
      <c r="AD627" s="182" t="str">
        <f t="shared" si="25"/>
        <v/>
      </c>
      <c r="AE627" s="46"/>
    </row>
    <row r="628" spans="1:31" ht="36" customHeight="1" x14ac:dyDescent="0.3">
      <c r="A628" s="68"/>
      <c r="B628" s="68"/>
      <c r="C628" s="68"/>
      <c r="D628" s="48"/>
      <c r="E628" s="263"/>
      <c r="F628" s="232" t="str">
        <f t="shared" si="27"/>
        <v/>
      </c>
      <c r="G628" s="43"/>
      <c r="H628" s="209"/>
      <c r="I628" s="43"/>
      <c r="J628" s="86"/>
      <c r="K628" s="122"/>
      <c r="L628" s="217"/>
      <c r="M628" s="233"/>
      <c r="N628" s="234"/>
      <c r="O628" s="263"/>
      <c r="P628" s="215"/>
      <c r="Q628" s="217"/>
      <c r="R628" s="217"/>
      <c r="S628" s="235"/>
      <c r="T628" s="182" t="str">
        <f t="shared" si="26"/>
        <v/>
      </c>
      <c r="U628" s="46"/>
      <c r="V628" s="216"/>
      <c r="W628" s="216"/>
      <c r="X628" s="43"/>
      <c r="Y628" s="48"/>
      <c r="Z628" s="48"/>
      <c r="AA628" s="43"/>
      <c r="AB628" s="350"/>
      <c r="AC628" s="46"/>
      <c r="AD628" s="182" t="str">
        <f t="shared" si="25"/>
        <v/>
      </c>
      <c r="AE628" s="46"/>
    </row>
    <row r="629" spans="1:31" ht="36" customHeight="1" x14ac:dyDescent="0.3">
      <c r="A629" s="68"/>
      <c r="B629" s="68"/>
      <c r="C629" s="68"/>
      <c r="D629" s="48"/>
      <c r="E629" s="263"/>
      <c r="F629" s="232" t="str">
        <f t="shared" si="27"/>
        <v/>
      </c>
      <c r="G629" s="43"/>
      <c r="H629" s="209"/>
      <c r="I629" s="43"/>
      <c r="J629" s="86"/>
      <c r="K629" s="122"/>
      <c r="L629" s="217"/>
      <c r="M629" s="233"/>
      <c r="N629" s="234"/>
      <c r="O629" s="263"/>
      <c r="P629" s="215"/>
      <c r="Q629" s="217"/>
      <c r="R629" s="217"/>
      <c r="S629" s="235"/>
      <c r="T629" s="182" t="str">
        <f t="shared" si="26"/>
        <v/>
      </c>
      <c r="U629" s="46"/>
      <c r="V629" s="216"/>
      <c r="W629" s="216"/>
      <c r="X629" s="43"/>
      <c r="Y629" s="48"/>
      <c r="Z629" s="48"/>
      <c r="AA629" s="43"/>
      <c r="AB629" s="350"/>
      <c r="AC629" s="46"/>
      <c r="AD629" s="182" t="str">
        <f t="shared" si="25"/>
        <v/>
      </c>
      <c r="AE629" s="46"/>
    </row>
    <row r="630" spans="1:31" ht="36" customHeight="1" x14ac:dyDescent="0.3">
      <c r="A630" s="68"/>
      <c r="B630" s="68"/>
      <c r="C630" s="68"/>
      <c r="D630" s="48"/>
      <c r="E630" s="263"/>
      <c r="F630" s="232" t="str">
        <f t="shared" si="27"/>
        <v/>
      </c>
      <c r="G630" s="43"/>
      <c r="H630" s="209"/>
      <c r="I630" s="43"/>
      <c r="J630" s="86"/>
      <c r="K630" s="122"/>
      <c r="L630" s="217"/>
      <c r="M630" s="233"/>
      <c r="N630" s="234"/>
      <c r="O630" s="263"/>
      <c r="P630" s="215"/>
      <c r="Q630" s="217"/>
      <c r="R630" s="217"/>
      <c r="S630" s="235"/>
      <c r="T630" s="182" t="str">
        <f t="shared" si="26"/>
        <v/>
      </c>
      <c r="U630" s="46"/>
      <c r="V630" s="216"/>
      <c r="W630" s="216"/>
      <c r="X630" s="43"/>
      <c r="Y630" s="48"/>
      <c r="Z630" s="48"/>
      <c r="AA630" s="43"/>
      <c r="AB630" s="350"/>
      <c r="AC630" s="46"/>
      <c r="AD630" s="182" t="str">
        <f t="shared" si="25"/>
        <v/>
      </c>
      <c r="AE630" s="46"/>
    </row>
    <row r="631" spans="1:31" ht="36" customHeight="1" x14ac:dyDescent="0.3">
      <c r="A631" s="68"/>
      <c r="B631" s="68"/>
      <c r="C631" s="68"/>
      <c r="D631" s="48"/>
      <c r="E631" s="263"/>
      <c r="F631" s="232" t="str">
        <f t="shared" si="27"/>
        <v/>
      </c>
      <c r="G631" s="43"/>
      <c r="H631" s="209"/>
      <c r="I631" s="43"/>
      <c r="J631" s="86"/>
      <c r="K631" s="122"/>
      <c r="L631" s="217"/>
      <c r="M631" s="233"/>
      <c r="N631" s="234"/>
      <c r="O631" s="263"/>
      <c r="P631" s="215"/>
      <c r="Q631" s="217"/>
      <c r="R631" s="217"/>
      <c r="S631" s="235"/>
      <c r="T631" s="182" t="str">
        <f t="shared" si="26"/>
        <v/>
      </c>
      <c r="U631" s="46"/>
      <c r="V631" s="216"/>
      <c r="W631" s="216"/>
      <c r="X631" s="43"/>
      <c r="Y631" s="48"/>
      <c r="Z631" s="48"/>
      <c r="AA631" s="43"/>
      <c r="AB631" s="350"/>
      <c r="AC631" s="46"/>
      <c r="AD631" s="182" t="str">
        <f t="shared" si="25"/>
        <v/>
      </c>
      <c r="AE631" s="46"/>
    </row>
    <row r="632" spans="1:31" ht="36" customHeight="1" x14ac:dyDescent="0.3">
      <c r="A632" s="68"/>
      <c r="B632" s="68"/>
      <c r="C632" s="68"/>
      <c r="D632" s="48"/>
      <c r="E632" s="263"/>
      <c r="F632" s="232" t="str">
        <f t="shared" si="27"/>
        <v/>
      </c>
      <c r="G632" s="43"/>
      <c r="H632" s="209"/>
      <c r="I632" s="43"/>
      <c r="J632" s="86"/>
      <c r="K632" s="122"/>
      <c r="L632" s="217"/>
      <c r="M632" s="233"/>
      <c r="N632" s="234"/>
      <c r="O632" s="263"/>
      <c r="P632" s="215"/>
      <c r="Q632" s="217"/>
      <c r="R632" s="217"/>
      <c r="S632" s="235"/>
      <c r="T632" s="182" t="str">
        <f t="shared" si="26"/>
        <v/>
      </c>
      <c r="U632" s="46"/>
      <c r="V632" s="216"/>
      <c r="W632" s="216"/>
      <c r="X632" s="43"/>
      <c r="Y632" s="48"/>
      <c r="Z632" s="48"/>
      <c r="AA632" s="43"/>
      <c r="AB632" s="350"/>
      <c r="AC632" s="46"/>
      <c r="AD632" s="182" t="str">
        <f t="shared" si="25"/>
        <v/>
      </c>
      <c r="AE632" s="46"/>
    </row>
    <row r="633" spans="1:31" ht="36" customHeight="1" x14ac:dyDescent="0.3">
      <c r="A633" s="68"/>
      <c r="B633" s="68"/>
      <c r="C633" s="68"/>
      <c r="D633" s="48"/>
      <c r="E633" s="263"/>
      <c r="F633" s="232" t="str">
        <f t="shared" si="27"/>
        <v/>
      </c>
      <c r="G633" s="43"/>
      <c r="H633" s="209"/>
      <c r="I633" s="43"/>
      <c r="J633" s="86"/>
      <c r="K633" s="122"/>
      <c r="L633" s="217"/>
      <c r="M633" s="233"/>
      <c r="N633" s="234"/>
      <c r="O633" s="263"/>
      <c r="P633" s="215"/>
      <c r="Q633" s="217"/>
      <c r="R633" s="217"/>
      <c r="S633" s="235"/>
      <c r="T633" s="182" t="str">
        <f t="shared" si="26"/>
        <v/>
      </c>
      <c r="U633" s="46"/>
      <c r="V633" s="216"/>
      <c r="W633" s="216"/>
      <c r="X633" s="43"/>
      <c r="Y633" s="48"/>
      <c r="Z633" s="48"/>
      <c r="AA633" s="43"/>
      <c r="AB633" s="350"/>
      <c r="AC633" s="46"/>
      <c r="AD633" s="182" t="str">
        <f t="shared" si="25"/>
        <v/>
      </c>
      <c r="AE633" s="46"/>
    </row>
    <row r="634" spans="1:31" ht="36" customHeight="1" x14ac:dyDescent="0.3">
      <c r="A634" s="68"/>
      <c r="B634" s="68"/>
      <c r="C634" s="68"/>
      <c r="D634" s="48"/>
      <c r="E634" s="263"/>
      <c r="F634" s="232" t="str">
        <f t="shared" si="27"/>
        <v/>
      </c>
      <c r="G634" s="43"/>
      <c r="H634" s="209"/>
      <c r="I634" s="43"/>
      <c r="J634" s="86"/>
      <c r="K634" s="122"/>
      <c r="L634" s="217"/>
      <c r="M634" s="233"/>
      <c r="N634" s="234"/>
      <c r="O634" s="263"/>
      <c r="P634" s="215"/>
      <c r="Q634" s="217"/>
      <c r="R634" s="217"/>
      <c r="S634" s="235"/>
      <c r="T634" s="182" t="str">
        <f t="shared" si="26"/>
        <v/>
      </c>
      <c r="U634" s="46"/>
      <c r="V634" s="216"/>
      <c r="W634" s="216"/>
      <c r="X634" s="43"/>
      <c r="Y634" s="48"/>
      <c r="Z634" s="48"/>
      <c r="AA634" s="43"/>
      <c r="AB634" s="350"/>
      <c r="AC634" s="46"/>
      <c r="AD634" s="182" t="str">
        <f t="shared" si="25"/>
        <v/>
      </c>
      <c r="AE634" s="46"/>
    </row>
    <row r="635" spans="1:31" ht="36" customHeight="1" x14ac:dyDescent="0.3">
      <c r="A635" s="68"/>
      <c r="B635" s="68"/>
      <c r="C635" s="68"/>
      <c r="D635" s="48"/>
      <c r="E635" s="263"/>
      <c r="F635" s="232" t="str">
        <f t="shared" si="27"/>
        <v/>
      </c>
      <c r="G635" s="43"/>
      <c r="H635" s="209"/>
      <c r="I635" s="43"/>
      <c r="J635" s="86"/>
      <c r="K635" s="122"/>
      <c r="L635" s="217"/>
      <c r="M635" s="233"/>
      <c r="N635" s="234"/>
      <c r="O635" s="263"/>
      <c r="P635" s="215"/>
      <c r="Q635" s="217"/>
      <c r="R635" s="217"/>
      <c r="S635" s="235"/>
      <c r="T635" s="182" t="str">
        <f t="shared" si="26"/>
        <v/>
      </c>
      <c r="U635" s="46"/>
      <c r="V635" s="216"/>
      <c r="W635" s="216"/>
      <c r="X635" s="43"/>
      <c r="Y635" s="48"/>
      <c r="Z635" s="48"/>
      <c r="AA635" s="43"/>
      <c r="AB635" s="350"/>
      <c r="AC635" s="46"/>
      <c r="AD635" s="182" t="str">
        <f t="shared" si="25"/>
        <v/>
      </c>
      <c r="AE635" s="46"/>
    </row>
    <row r="636" spans="1:31" ht="36" customHeight="1" x14ac:dyDescent="0.3">
      <c r="A636" s="68"/>
      <c r="B636" s="68"/>
      <c r="C636" s="68"/>
      <c r="D636" s="48"/>
      <c r="E636" s="263"/>
      <c r="F636" s="232" t="str">
        <f t="shared" si="27"/>
        <v/>
      </c>
      <c r="G636" s="43"/>
      <c r="H636" s="209"/>
      <c r="I636" s="43"/>
      <c r="J636" s="86"/>
      <c r="K636" s="122"/>
      <c r="L636" s="217"/>
      <c r="M636" s="233"/>
      <c r="N636" s="234"/>
      <c r="O636" s="263"/>
      <c r="P636" s="215"/>
      <c r="Q636" s="217"/>
      <c r="R636" s="217"/>
      <c r="S636" s="235"/>
      <c r="T636" s="182" t="str">
        <f t="shared" si="26"/>
        <v/>
      </c>
      <c r="U636" s="46"/>
      <c r="V636" s="216"/>
      <c r="W636" s="216"/>
      <c r="X636" s="43"/>
      <c r="Y636" s="48"/>
      <c r="Z636" s="48"/>
      <c r="AA636" s="43"/>
      <c r="AB636" s="350"/>
      <c r="AC636" s="46"/>
      <c r="AD636" s="182" t="str">
        <f t="shared" si="25"/>
        <v/>
      </c>
      <c r="AE636" s="46"/>
    </row>
    <row r="637" spans="1:31" ht="36" customHeight="1" x14ac:dyDescent="0.3">
      <c r="A637" s="68"/>
      <c r="B637" s="68"/>
      <c r="C637" s="68"/>
      <c r="D637" s="48"/>
      <c r="E637" s="263"/>
      <c r="F637" s="232" t="str">
        <f t="shared" si="27"/>
        <v/>
      </c>
      <c r="G637" s="43"/>
      <c r="H637" s="209"/>
      <c r="I637" s="43"/>
      <c r="J637" s="86"/>
      <c r="K637" s="122"/>
      <c r="L637" s="217"/>
      <c r="M637" s="233"/>
      <c r="N637" s="234"/>
      <c r="O637" s="263"/>
      <c r="P637" s="215"/>
      <c r="Q637" s="217"/>
      <c r="R637" s="217"/>
      <c r="S637" s="235"/>
      <c r="T637" s="182" t="str">
        <f t="shared" si="26"/>
        <v/>
      </c>
      <c r="U637" s="46"/>
      <c r="V637" s="216"/>
      <c r="W637" s="216"/>
      <c r="X637" s="43"/>
      <c r="Y637" s="48"/>
      <c r="Z637" s="48"/>
      <c r="AA637" s="43"/>
      <c r="AB637" s="350"/>
      <c r="AC637" s="46"/>
      <c r="AD637" s="182" t="str">
        <f t="shared" si="25"/>
        <v/>
      </c>
      <c r="AE637" s="46"/>
    </row>
    <row r="638" spans="1:31" ht="36" customHeight="1" x14ac:dyDescent="0.3">
      <c r="A638" s="68"/>
      <c r="B638" s="68"/>
      <c r="C638" s="68"/>
      <c r="D638" s="48"/>
      <c r="E638" s="263"/>
      <c r="F638" s="232" t="str">
        <f t="shared" si="27"/>
        <v/>
      </c>
      <c r="G638" s="43"/>
      <c r="H638" s="209"/>
      <c r="I638" s="43"/>
      <c r="J638" s="86"/>
      <c r="K638" s="122"/>
      <c r="L638" s="217"/>
      <c r="M638" s="233"/>
      <c r="N638" s="234"/>
      <c r="O638" s="263"/>
      <c r="P638" s="215"/>
      <c r="Q638" s="217"/>
      <c r="R638" s="217"/>
      <c r="S638" s="235"/>
      <c r="T638" s="182" t="str">
        <f t="shared" si="26"/>
        <v/>
      </c>
      <c r="U638" s="46"/>
      <c r="V638" s="216"/>
      <c r="W638" s="216"/>
      <c r="X638" s="43"/>
      <c r="Y638" s="48"/>
      <c r="Z638" s="48"/>
      <c r="AA638" s="43"/>
      <c r="AB638" s="350"/>
      <c r="AC638" s="46"/>
      <c r="AD638" s="182" t="str">
        <f t="shared" si="25"/>
        <v/>
      </c>
      <c r="AE638" s="46"/>
    </row>
    <row r="639" spans="1:31" ht="36" customHeight="1" x14ac:dyDescent="0.3">
      <c r="A639" s="68"/>
      <c r="B639" s="68"/>
      <c r="C639" s="68"/>
      <c r="D639" s="48"/>
      <c r="E639" s="263"/>
      <c r="F639" s="232" t="str">
        <f t="shared" si="27"/>
        <v/>
      </c>
      <c r="G639" s="43"/>
      <c r="H639" s="209"/>
      <c r="I639" s="43"/>
      <c r="J639" s="86"/>
      <c r="K639" s="122"/>
      <c r="L639" s="217"/>
      <c r="M639" s="233"/>
      <c r="N639" s="234"/>
      <c r="O639" s="263"/>
      <c r="P639" s="215"/>
      <c r="Q639" s="217"/>
      <c r="R639" s="217"/>
      <c r="S639" s="235"/>
      <c r="T639" s="182" t="str">
        <f t="shared" si="26"/>
        <v/>
      </c>
      <c r="U639" s="46"/>
      <c r="V639" s="216"/>
      <c r="W639" s="216"/>
      <c r="X639" s="43"/>
      <c r="Y639" s="48"/>
      <c r="Z639" s="48"/>
      <c r="AA639" s="43"/>
      <c r="AB639" s="350"/>
      <c r="AC639" s="46"/>
      <c r="AD639" s="182" t="str">
        <f t="shared" si="25"/>
        <v/>
      </c>
      <c r="AE639" s="46"/>
    </row>
    <row r="640" spans="1:31" ht="36" customHeight="1" x14ac:dyDescent="0.3">
      <c r="A640" s="68"/>
      <c r="B640" s="68"/>
      <c r="C640" s="68"/>
      <c r="D640" s="48"/>
      <c r="E640" s="263"/>
      <c r="F640" s="232" t="str">
        <f t="shared" si="27"/>
        <v/>
      </c>
      <c r="G640" s="43"/>
      <c r="H640" s="209"/>
      <c r="I640" s="43"/>
      <c r="J640" s="86"/>
      <c r="K640" s="122"/>
      <c r="L640" s="217"/>
      <c r="M640" s="233"/>
      <c r="N640" s="234"/>
      <c r="O640" s="263"/>
      <c r="P640" s="215"/>
      <c r="Q640" s="217"/>
      <c r="R640" s="217"/>
      <c r="S640" s="235"/>
      <c r="T640" s="182" t="str">
        <f t="shared" si="26"/>
        <v/>
      </c>
      <c r="U640" s="46"/>
      <c r="V640" s="216"/>
      <c r="W640" s="216"/>
      <c r="X640" s="43"/>
      <c r="Y640" s="48"/>
      <c r="Z640" s="48"/>
      <c r="AA640" s="43"/>
      <c r="AB640" s="350"/>
      <c r="AC640" s="46"/>
      <c r="AD640" s="182" t="str">
        <f t="shared" si="25"/>
        <v/>
      </c>
      <c r="AE640" s="46"/>
    </row>
    <row r="641" spans="1:31" ht="36" customHeight="1" x14ac:dyDescent="0.3">
      <c r="A641" s="68"/>
      <c r="B641" s="68"/>
      <c r="C641" s="68"/>
      <c r="D641" s="48"/>
      <c r="E641" s="263"/>
      <c r="F641" s="232" t="str">
        <f t="shared" si="27"/>
        <v/>
      </c>
      <c r="G641" s="43"/>
      <c r="H641" s="209"/>
      <c r="I641" s="43"/>
      <c r="J641" s="86"/>
      <c r="K641" s="122"/>
      <c r="L641" s="217"/>
      <c r="M641" s="233"/>
      <c r="N641" s="234"/>
      <c r="O641" s="263"/>
      <c r="P641" s="215"/>
      <c r="Q641" s="217"/>
      <c r="R641" s="217"/>
      <c r="S641" s="235"/>
      <c r="T641" s="182" t="str">
        <f t="shared" si="26"/>
        <v/>
      </c>
      <c r="U641" s="46"/>
      <c r="V641" s="216"/>
      <c r="W641" s="216"/>
      <c r="X641" s="43"/>
      <c r="Y641" s="48"/>
      <c r="Z641" s="48"/>
      <c r="AA641" s="43"/>
      <c r="AB641" s="350"/>
      <c r="AC641" s="46"/>
      <c r="AD641" s="182" t="str">
        <f t="shared" si="25"/>
        <v/>
      </c>
      <c r="AE641" s="46"/>
    </row>
    <row r="642" spans="1:31" ht="36" customHeight="1" x14ac:dyDescent="0.3">
      <c r="A642" s="68"/>
      <c r="B642" s="68"/>
      <c r="C642" s="68"/>
      <c r="D642" s="48"/>
      <c r="E642" s="263"/>
      <c r="F642" s="232" t="str">
        <f t="shared" si="27"/>
        <v/>
      </c>
      <c r="G642" s="43"/>
      <c r="H642" s="209"/>
      <c r="I642" s="43"/>
      <c r="J642" s="86"/>
      <c r="K642" s="122"/>
      <c r="L642" s="217"/>
      <c r="M642" s="233"/>
      <c r="N642" s="234"/>
      <c r="O642" s="263"/>
      <c r="P642" s="215"/>
      <c r="Q642" s="217"/>
      <c r="R642" s="217"/>
      <c r="S642" s="235"/>
      <c r="T642" s="182" t="str">
        <f t="shared" si="26"/>
        <v/>
      </c>
      <c r="U642" s="46"/>
      <c r="V642" s="216"/>
      <c r="W642" s="216"/>
      <c r="X642" s="43"/>
      <c r="Y642" s="48"/>
      <c r="Z642" s="48"/>
      <c r="AA642" s="43"/>
      <c r="AB642" s="350"/>
      <c r="AC642" s="46"/>
      <c r="AD642" s="182" t="str">
        <f t="shared" si="25"/>
        <v/>
      </c>
      <c r="AE642" s="46"/>
    </row>
    <row r="643" spans="1:31" ht="36" customHeight="1" x14ac:dyDescent="0.3">
      <c r="A643" s="68"/>
      <c r="B643" s="68"/>
      <c r="C643" s="68"/>
      <c r="D643" s="48"/>
      <c r="E643" s="263"/>
      <c r="F643" s="232" t="str">
        <f t="shared" si="27"/>
        <v/>
      </c>
      <c r="G643" s="43"/>
      <c r="H643" s="209"/>
      <c r="I643" s="43"/>
      <c r="J643" s="86"/>
      <c r="K643" s="122"/>
      <c r="L643" s="217"/>
      <c r="M643" s="233"/>
      <c r="N643" s="234"/>
      <c r="O643" s="263"/>
      <c r="P643" s="215"/>
      <c r="Q643" s="217"/>
      <c r="R643" s="217"/>
      <c r="S643" s="235"/>
      <c r="T643" s="182" t="str">
        <f t="shared" si="26"/>
        <v/>
      </c>
      <c r="U643" s="46"/>
      <c r="V643" s="216"/>
      <c r="W643" s="216"/>
      <c r="X643" s="43"/>
      <c r="Y643" s="48"/>
      <c r="Z643" s="48"/>
      <c r="AA643" s="43"/>
      <c r="AB643" s="350"/>
      <c r="AC643" s="46"/>
      <c r="AD643" s="182" t="str">
        <f t="shared" si="25"/>
        <v/>
      </c>
      <c r="AE643" s="46"/>
    </row>
    <row r="644" spans="1:31" ht="36" customHeight="1" x14ac:dyDescent="0.3">
      <c r="A644" s="68"/>
      <c r="B644" s="68"/>
      <c r="C644" s="68"/>
      <c r="D644" s="48"/>
      <c r="E644" s="263"/>
      <c r="F644" s="232" t="str">
        <f t="shared" si="27"/>
        <v/>
      </c>
      <c r="G644" s="43"/>
      <c r="H644" s="209"/>
      <c r="I644" s="43"/>
      <c r="J644" s="86"/>
      <c r="K644" s="122"/>
      <c r="L644" s="217"/>
      <c r="M644" s="233"/>
      <c r="N644" s="234"/>
      <c r="O644" s="263"/>
      <c r="P644" s="215"/>
      <c r="Q644" s="217"/>
      <c r="R644" s="217"/>
      <c r="S644" s="235"/>
      <c r="T644" s="182" t="str">
        <f t="shared" si="26"/>
        <v/>
      </c>
      <c r="U644" s="46"/>
      <c r="V644" s="216"/>
      <c r="W644" s="216"/>
      <c r="X644" s="43"/>
      <c r="Y644" s="48"/>
      <c r="Z644" s="48"/>
      <c r="AA644" s="43"/>
      <c r="AB644" s="350"/>
      <c r="AC644" s="46"/>
      <c r="AD644" s="182" t="str">
        <f t="shared" si="25"/>
        <v/>
      </c>
      <c r="AE644" s="46"/>
    </row>
    <row r="645" spans="1:31" ht="36" customHeight="1" x14ac:dyDescent="0.3">
      <c r="A645" s="68"/>
      <c r="B645" s="68"/>
      <c r="C645" s="68"/>
      <c r="D645" s="48"/>
      <c r="E645" s="263"/>
      <c r="F645" s="232" t="str">
        <f t="shared" si="27"/>
        <v/>
      </c>
      <c r="G645" s="43"/>
      <c r="H645" s="209"/>
      <c r="I645" s="43"/>
      <c r="J645" s="86"/>
      <c r="K645" s="122"/>
      <c r="L645" s="217"/>
      <c r="M645" s="233"/>
      <c r="N645" s="234"/>
      <c r="O645" s="263"/>
      <c r="P645" s="215"/>
      <c r="Q645" s="217"/>
      <c r="R645" s="217"/>
      <c r="S645" s="235"/>
      <c r="T645" s="182" t="str">
        <f t="shared" si="26"/>
        <v/>
      </c>
      <c r="U645" s="46"/>
      <c r="V645" s="216"/>
      <c r="W645" s="216"/>
      <c r="X645" s="43"/>
      <c r="Y645" s="48"/>
      <c r="Z645" s="48"/>
      <c r="AA645" s="43"/>
      <c r="AB645" s="350"/>
      <c r="AC645" s="46"/>
      <c r="AD645" s="182" t="str">
        <f t="shared" si="25"/>
        <v/>
      </c>
      <c r="AE645" s="46"/>
    </row>
    <row r="646" spans="1:31" ht="36" customHeight="1" x14ac:dyDescent="0.3">
      <c r="A646" s="68"/>
      <c r="B646" s="68"/>
      <c r="C646" s="68"/>
      <c r="D646" s="48"/>
      <c r="E646" s="263"/>
      <c r="F646" s="232" t="str">
        <f t="shared" si="27"/>
        <v/>
      </c>
      <c r="G646" s="43"/>
      <c r="H646" s="209"/>
      <c r="I646" s="43"/>
      <c r="J646" s="86"/>
      <c r="K646" s="122"/>
      <c r="L646" s="217"/>
      <c r="M646" s="233"/>
      <c r="N646" s="234"/>
      <c r="O646" s="263"/>
      <c r="P646" s="215"/>
      <c r="Q646" s="217"/>
      <c r="R646" s="217"/>
      <c r="S646" s="235"/>
      <c r="T646" s="182" t="str">
        <f t="shared" si="26"/>
        <v/>
      </c>
      <c r="U646" s="46"/>
      <c r="V646" s="216"/>
      <c r="W646" s="216"/>
      <c r="X646" s="43"/>
      <c r="Y646" s="48"/>
      <c r="Z646" s="48"/>
      <c r="AA646" s="43"/>
      <c r="AB646" s="350"/>
      <c r="AC646" s="46"/>
      <c r="AD646" s="182" t="str">
        <f t="shared" si="25"/>
        <v/>
      </c>
      <c r="AE646" s="46"/>
    </row>
    <row r="647" spans="1:31" ht="36" customHeight="1" x14ac:dyDescent="0.3">
      <c r="A647" s="68"/>
      <c r="B647" s="68"/>
      <c r="C647" s="68"/>
      <c r="D647" s="48"/>
      <c r="E647" s="263"/>
      <c r="F647" s="232" t="str">
        <f t="shared" si="27"/>
        <v/>
      </c>
      <c r="G647" s="43"/>
      <c r="H647" s="209"/>
      <c r="I647" s="43"/>
      <c r="J647" s="86"/>
      <c r="K647" s="122"/>
      <c r="L647" s="217"/>
      <c r="M647" s="233"/>
      <c r="N647" s="234"/>
      <c r="O647" s="263"/>
      <c r="P647" s="215"/>
      <c r="Q647" s="217"/>
      <c r="R647" s="217"/>
      <c r="S647" s="235"/>
      <c r="T647" s="182" t="str">
        <f t="shared" si="26"/>
        <v/>
      </c>
      <c r="U647" s="46"/>
      <c r="V647" s="216"/>
      <c r="W647" s="216"/>
      <c r="X647" s="43"/>
      <c r="Y647" s="48"/>
      <c r="Z647" s="48"/>
      <c r="AA647" s="43"/>
      <c r="AB647" s="350"/>
      <c r="AC647" s="46"/>
      <c r="AD647" s="182" t="str">
        <f t="shared" si="25"/>
        <v/>
      </c>
      <c r="AE647" s="46"/>
    </row>
    <row r="648" spans="1:31" ht="36" customHeight="1" x14ac:dyDescent="0.3">
      <c r="A648" s="68"/>
      <c r="B648" s="68"/>
      <c r="C648" s="68"/>
      <c r="D648" s="48"/>
      <c r="E648" s="263"/>
      <c r="F648" s="232" t="str">
        <f t="shared" si="27"/>
        <v/>
      </c>
      <c r="G648" s="43"/>
      <c r="H648" s="209"/>
      <c r="I648" s="43"/>
      <c r="J648" s="86"/>
      <c r="K648" s="122"/>
      <c r="L648" s="217"/>
      <c r="M648" s="233"/>
      <c r="N648" s="234"/>
      <c r="O648" s="263"/>
      <c r="P648" s="215"/>
      <c r="Q648" s="217"/>
      <c r="R648" s="217"/>
      <c r="S648" s="235"/>
      <c r="T648" s="182" t="str">
        <f t="shared" si="26"/>
        <v/>
      </c>
      <c r="U648" s="46"/>
      <c r="V648" s="216"/>
      <c r="W648" s="216"/>
      <c r="X648" s="43"/>
      <c r="Y648" s="48"/>
      <c r="Z648" s="48"/>
      <c r="AA648" s="43"/>
      <c r="AB648" s="350"/>
      <c r="AC648" s="46"/>
      <c r="AD648" s="182" t="str">
        <f t="shared" si="25"/>
        <v/>
      </c>
      <c r="AE648" s="46"/>
    </row>
    <row r="649" spans="1:31" ht="36" customHeight="1" x14ac:dyDescent="0.3">
      <c r="A649" s="68"/>
      <c r="B649" s="68"/>
      <c r="C649" s="68"/>
      <c r="D649" s="48"/>
      <c r="E649" s="263"/>
      <c r="F649" s="232" t="str">
        <f t="shared" si="27"/>
        <v/>
      </c>
      <c r="G649" s="43"/>
      <c r="H649" s="209"/>
      <c r="I649" s="43"/>
      <c r="J649" s="86"/>
      <c r="K649" s="122"/>
      <c r="L649" s="217"/>
      <c r="M649" s="233"/>
      <c r="N649" s="234"/>
      <c r="O649" s="263"/>
      <c r="P649" s="215"/>
      <c r="Q649" s="217"/>
      <c r="R649" s="217"/>
      <c r="S649" s="235"/>
      <c r="T649" s="182" t="str">
        <f t="shared" si="26"/>
        <v/>
      </c>
      <c r="U649" s="46"/>
      <c r="V649" s="216"/>
      <c r="W649" s="216"/>
      <c r="X649" s="43"/>
      <c r="Y649" s="48"/>
      <c r="Z649" s="48"/>
      <c r="AA649" s="43"/>
      <c r="AB649" s="350"/>
      <c r="AC649" s="46"/>
      <c r="AD649" s="182" t="str">
        <f t="shared" si="25"/>
        <v/>
      </c>
      <c r="AE649" s="46"/>
    </row>
    <row r="650" spans="1:31" ht="36" customHeight="1" x14ac:dyDescent="0.3">
      <c r="A650" s="68"/>
      <c r="B650" s="68"/>
      <c r="C650" s="68"/>
      <c r="D650" s="48"/>
      <c r="E650" s="263"/>
      <c r="F650" s="232" t="str">
        <f t="shared" si="27"/>
        <v/>
      </c>
      <c r="G650" s="43"/>
      <c r="H650" s="209"/>
      <c r="I650" s="43"/>
      <c r="J650" s="86"/>
      <c r="K650" s="122"/>
      <c r="L650" s="217"/>
      <c r="M650" s="233"/>
      <c r="N650" s="234"/>
      <c r="O650" s="263"/>
      <c r="P650" s="215"/>
      <c r="Q650" s="217"/>
      <c r="R650" s="217"/>
      <c r="S650" s="235"/>
      <c r="T650" s="182" t="str">
        <f t="shared" si="26"/>
        <v/>
      </c>
      <c r="U650" s="46"/>
      <c r="V650" s="216"/>
      <c r="W650" s="216"/>
      <c r="X650" s="43"/>
      <c r="Y650" s="48"/>
      <c r="Z650" s="48"/>
      <c r="AA650" s="43"/>
      <c r="AB650" s="350"/>
      <c r="AC650" s="46"/>
      <c r="AD650" s="182" t="str">
        <f t="shared" si="25"/>
        <v/>
      </c>
      <c r="AE650" s="46"/>
    </row>
    <row r="651" spans="1:31" ht="36" customHeight="1" x14ac:dyDescent="0.3">
      <c r="A651" s="68"/>
      <c r="B651" s="68"/>
      <c r="C651" s="68"/>
      <c r="D651" s="48"/>
      <c r="E651" s="263"/>
      <c r="F651" s="232" t="str">
        <f t="shared" si="27"/>
        <v/>
      </c>
      <c r="G651" s="43"/>
      <c r="H651" s="209"/>
      <c r="I651" s="43"/>
      <c r="J651" s="86"/>
      <c r="K651" s="122"/>
      <c r="L651" s="217"/>
      <c r="M651" s="233"/>
      <c r="N651" s="234"/>
      <c r="O651" s="263"/>
      <c r="P651" s="215"/>
      <c r="Q651" s="217"/>
      <c r="R651" s="217"/>
      <c r="S651" s="235"/>
      <c r="T651" s="182" t="str">
        <f t="shared" si="26"/>
        <v/>
      </c>
      <c r="U651" s="46"/>
      <c r="V651" s="216"/>
      <c r="W651" s="216"/>
      <c r="X651" s="43"/>
      <c r="Y651" s="48"/>
      <c r="Z651" s="48"/>
      <c r="AA651" s="43"/>
      <c r="AB651" s="350"/>
      <c r="AC651" s="46"/>
      <c r="AD651" s="182" t="str">
        <f t="shared" ref="AD651:AD714" si="28">IF(AC651="YES",(J651-AB651)/365,"")</f>
        <v/>
      </c>
      <c r="AE651" s="46"/>
    </row>
    <row r="652" spans="1:31" ht="36" customHeight="1" x14ac:dyDescent="0.3">
      <c r="A652" s="68"/>
      <c r="B652" s="68"/>
      <c r="C652" s="68"/>
      <c r="D652" s="48"/>
      <c r="E652" s="263"/>
      <c r="F652" s="232" t="str">
        <f t="shared" si="27"/>
        <v/>
      </c>
      <c r="G652" s="43"/>
      <c r="H652" s="209"/>
      <c r="I652" s="43"/>
      <c r="J652" s="86"/>
      <c r="K652" s="122"/>
      <c r="L652" s="217"/>
      <c r="M652" s="233"/>
      <c r="N652" s="234"/>
      <c r="O652" s="263"/>
      <c r="P652" s="215"/>
      <c r="Q652" s="217"/>
      <c r="R652" s="217"/>
      <c r="S652" s="235"/>
      <c r="T652" s="182" t="str">
        <f t="shared" ref="T652:T715" si="29">IF(ISBLANK(P652),"",DATEDIF(J652,P652,"d")/365)</f>
        <v/>
      </c>
      <c r="U652" s="46"/>
      <c r="V652" s="216"/>
      <c r="W652" s="216"/>
      <c r="X652" s="43"/>
      <c r="Y652" s="48"/>
      <c r="Z652" s="48"/>
      <c r="AA652" s="43"/>
      <c r="AB652" s="350"/>
      <c r="AC652" s="46"/>
      <c r="AD652" s="182" t="str">
        <f t="shared" si="28"/>
        <v/>
      </c>
      <c r="AE652" s="46"/>
    </row>
    <row r="653" spans="1:31" ht="36" customHeight="1" x14ac:dyDescent="0.3">
      <c r="A653" s="68"/>
      <c r="B653" s="68"/>
      <c r="C653" s="68"/>
      <c r="D653" s="48"/>
      <c r="E653" s="263"/>
      <c r="F653" s="232" t="str">
        <f t="shared" si="27"/>
        <v/>
      </c>
      <c r="G653" s="43"/>
      <c r="H653" s="209"/>
      <c r="I653" s="43"/>
      <c r="J653" s="86"/>
      <c r="K653" s="122"/>
      <c r="L653" s="217"/>
      <c r="M653" s="233"/>
      <c r="N653" s="234"/>
      <c r="O653" s="263"/>
      <c r="P653" s="215"/>
      <c r="Q653" s="217"/>
      <c r="R653" s="217"/>
      <c r="S653" s="235"/>
      <c r="T653" s="182" t="str">
        <f t="shared" si="29"/>
        <v/>
      </c>
      <c r="U653" s="46"/>
      <c r="V653" s="216"/>
      <c r="W653" s="216"/>
      <c r="X653" s="43"/>
      <c r="Y653" s="48"/>
      <c r="Z653" s="48"/>
      <c r="AA653" s="43"/>
      <c r="AB653" s="350"/>
      <c r="AC653" s="46"/>
      <c r="AD653" s="182" t="str">
        <f t="shared" si="28"/>
        <v/>
      </c>
      <c r="AE653" s="46"/>
    </row>
    <row r="654" spans="1:31" ht="36" customHeight="1" x14ac:dyDescent="0.3">
      <c r="A654" s="68"/>
      <c r="B654" s="68"/>
      <c r="C654" s="68"/>
      <c r="D654" s="48"/>
      <c r="E654" s="263"/>
      <c r="F654" s="232" t="str">
        <f t="shared" si="27"/>
        <v/>
      </c>
      <c r="G654" s="43"/>
      <c r="H654" s="209"/>
      <c r="I654" s="43"/>
      <c r="J654" s="86"/>
      <c r="K654" s="122"/>
      <c r="L654" s="217"/>
      <c r="M654" s="233"/>
      <c r="N654" s="234"/>
      <c r="O654" s="263"/>
      <c r="P654" s="215"/>
      <c r="Q654" s="217"/>
      <c r="R654" s="217"/>
      <c r="S654" s="235"/>
      <c r="T654" s="182" t="str">
        <f t="shared" si="29"/>
        <v/>
      </c>
      <c r="U654" s="46"/>
      <c r="V654" s="216"/>
      <c r="W654" s="216"/>
      <c r="X654" s="43"/>
      <c r="Y654" s="48"/>
      <c r="Z654" s="48"/>
      <c r="AA654" s="43"/>
      <c r="AB654" s="350"/>
      <c r="AC654" s="46"/>
      <c r="AD654" s="182" t="str">
        <f t="shared" si="28"/>
        <v/>
      </c>
      <c r="AE654" s="46"/>
    </row>
    <row r="655" spans="1:31" ht="36" customHeight="1" x14ac:dyDescent="0.3">
      <c r="A655" s="68"/>
      <c r="B655" s="68"/>
      <c r="C655" s="68"/>
      <c r="D655" s="48"/>
      <c r="E655" s="263"/>
      <c r="F655" s="232" t="str">
        <f t="shared" ref="F655:F718" si="30">IF(ISBLANK($E655),"",VLOOKUP($E655,제안사_펀드현황,2,FALSE))</f>
        <v/>
      </c>
      <c r="G655" s="43"/>
      <c r="H655" s="209"/>
      <c r="I655" s="43"/>
      <c r="J655" s="86"/>
      <c r="K655" s="122"/>
      <c r="L655" s="217"/>
      <c r="M655" s="233"/>
      <c r="N655" s="234"/>
      <c r="O655" s="263"/>
      <c r="P655" s="215"/>
      <c r="Q655" s="217"/>
      <c r="R655" s="217"/>
      <c r="S655" s="235"/>
      <c r="T655" s="182" t="str">
        <f t="shared" si="29"/>
        <v/>
      </c>
      <c r="U655" s="46"/>
      <c r="V655" s="216"/>
      <c r="W655" s="216"/>
      <c r="X655" s="43"/>
      <c r="Y655" s="48"/>
      <c r="Z655" s="48"/>
      <c r="AA655" s="43"/>
      <c r="AB655" s="350"/>
      <c r="AC655" s="46"/>
      <c r="AD655" s="182" t="str">
        <f t="shared" si="28"/>
        <v/>
      </c>
      <c r="AE655" s="46"/>
    </row>
    <row r="656" spans="1:31" ht="36" customHeight="1" x14ac:dyDescent="0.3">
      <c r="A656" s="68"/>
      <c r="B656" s="68"/>
      <c r="C656" s="68"/>
      <c r="D656" s="48"/>
      <c r="E656" s="263"/>
      <c r="F656" s="232" t="str">
        <f t="shared" si="30"/>
        <v/>
      </c>
      <c r="G656" s="43"/>
      <c r="H656" s="209"/>
      <c r="I656" s="43"/>
      <c r="J656" s="86"/>
      <c r="K656" s="122"/>
      <c r="L656" s="217"/>
      <c r="M656" s="233"/>
      <c r="N656" s="234"/>
      <c r="O656" s="263"/>
      <c r="P656" s="215"/>
      <c r="Q656" s="217"/>
      <c r="R656" s="217"/>
      <c r="S656" s="235"/>
      <c r="T656" s="182" t="str">
        <f t="shared" si="29"/>
        <v/>
      </c>
      <c r="U656" s="46"/>
      <c r="V656" s="216"/>
      <c r="W656" s="216"/>
      <c r="X656" s="43"/>
      <c r="Y656" s="48"/>
      <c r="Z656" s="48"/>
      <c r="AA656" s="43"/>
      <c r="AB656" s="350"/>
      <c r="AC656" s="46"/>
      <c r="AD656" s="182" t="str">
        <f t="shared" si="28"/>
        <v/>
      </c>
      <c r="AE656" s="46"/>
    </row>
    <row r="657" spans="1:31" ht="36" customHeight="1" x14ac:dyDescent="0.3">
      <c r="A657" s="68"/>
      <c r="B657" s="68"/>
      <c r="C657" s="68"/>
      <c r="D657" s="48"/>
      <c r="E657" s="263"/>
      <c r="F657" s="232" t="str">
        <f t="shared" si="30"/>
        <v/>
      </c>
      <c r="G657" s="43"/>
      <c r="H657" s="209"/>
      <c r="I657" s="43"/>
      <c r="J657" s="86"/>
      <c r="K657" s="122"/>
      <c r="L657" s="217"/>
      <c r="M657" s="233"/>
      <c r="N657" s="234"/>
      <c r="O657" s="263"/>
      <c r="P657" s="215"/>
      <c r="Q657" s="217"/>
      <c r="R657" s="217"/>
      <c r="S657" s="235"/>
      <c r="T657" s="182" t="str">
        <f t="shared" si="29"/>
        <v/>
      </c>
      <c r="U657" s="46"/>
      <c r="V657" s="216"/>
      <c r="W657" s="216"/>
      <c r="X657" s="43"/>
      <c r="Y657" s="48"/>
      <c r="Z657" s="48"/>
      <c r="AA657" s="43"/>
      <c r="AB657" s="350"/>
      <c r="AC657" s="46"/>
      <c r="AD657" s="182" t="str">
        <f t="shared" si="28"/>
        <v/>
      </c>
      <c r="AE657" s="46"/>
    </row>
    <row r="658" spans="1:31" ht="36" customHeight="1" x14ac:dyDescent="0.3">
      <c r="A658" s="68"/>
      <c r="B658" s="68"/>
      <c r="C658" s="68"/>
      <c r="D658" s="48"/>
      <c r="E658" s="263"/>
      <c r="F658" s="232" t="str">
        <f t="shared" si="30"/>
        <v/>
      </c>
      <c r="G658" s="43"/>
      <c r="H658" s="209"/>
      <c r="I658" s="43"/>
      <c r="J658" s="86"/>
      <c r="K658" s="122"/>
      <c r="L658" s="217"/>
      <c r="M658" s="233"/>
      <c r="N658" s="234"/>
      <c r="O658" s="263"/>
      <c r="P658" s="215"/>
      <c r="Q658" s="217"/>
      <c r="R658" s="217"/>
      <c r="S658" s="235"/>
      <c r="T658" s="182" t="str">
        <f t="shared" si="29"/>
        <v/>
      </c>
      <c r="U658" s="46"/>
      <c r="V658" s="216"/>
      <c r="W658" s="216"/>
      <c r="X658" s="43"/>
      <c r="Y658" s="48"/>
      <c r="Z658" s="48"/>
      <c r="AA658" s="43"/>
      <c r="AB658" s="350"/>
      <c r="AC658" s="46"/>
      <c r="AD658" s="182" t="str">
        <f t="shared" si="28"/>
        <v/>
      </c>
      <c r="AE658" s="46"/>
    </row>
    <row r="659" spans="1:31" ht="36" customHeight="1" x14ac:dyDescent="0.3">
      <c r="A659" s="68"/>
      <c r="B659" s="68"/>
      <c r="C659" s="68"/>
      <c r="D659" s="48"/>
      <c r="E659" s="263"/>
      <c r="F659" s="232" t="str">
        <f t="shared" si="30"/>
        <v/>
      </c>
      <c r="G659" s="43"/>
      <c r="H659" s="209"/>
      <c r="I659" s="43"/>
      <c r="J659" s="86"/>
      <c r="K659" s="122"/>
      <c r="L659" s="217"/>
      <c r="M659" s="233"/>
      <c r="N659" s="234"/>
      <c r="O659" s="263"/>
      <c r="P659" s="215"/>
      <c r="Q659" s="217"/>
      <c r="R659" s="217"/>
      <c r="S659" s="235"/>
      <c r="T659" s="182" t="str">
        <f t="shared" si="29"/>
        <v/>
      </c>
      <c r="U659" s="46"/>
      <c r="V659" s="216"/>
      <c r="W659" s="216"/>
      <c r="X659" s="43"/>
      <c r="Y659" s="48"/>
      <c r="Z659" s="48"/>
      <c r="AA659" s="43"/>
      <c r="AB659" s="350"/>
      <c r="AC659" s="46"/>
      <c r="AD659" s="182" t="str">
        <f t="shared" si="28"/>
        <v/>
      </c>
      <c r="AE659" s="46"/>
    </row>
    <row r="660" spans="1:31" ht="36" customHeight="1" x14ac:dyDescent="0.3">
      <c r="A660" s="68"/>
      <c r="B660" s="68"/>
      <c r="C660" s="68"/>
      <c r="D660" s="48"/>
      <c r="E660" s="263"/>
      <c r="F660" s="232" t="str">
        <f t="shared" si="30"/>
        <v/>
      </c>
      <c r="G660" s="43"/>
      <c r="H660" s="209"/>
      <c r="I660" s="43"/>
      <c r="J660" s="86"/>
      <c r="K660" s="122"/>
      <c r="L660" s="217"/>
      <c r="M660" s="233"/>
      <c r="N660" s="234"/>
      <c r="O660" s="263"/>
      <c r="P660" s="215"/>
      <c r="Q660" s="217"/>
      <c r="R660" s="217"/>
      <c r="S660" s="235"/>
      <c r="T660" s="182" t="str">
        <f t="shared" si="29"/>
        <v/>
      </c>
      <c r="U660" s="46"/>
      <c r="V660" s="216"/>
      <c r="W660" s="216"/>
      <c r="X660" s="43"/>
      <c r="Y660" s="48"/>
      <c r="Z660" s="48"/>
      <c r="AA660" s="43"/>
      <c r="AB660" s="350"/>
      <c r="AC660" s="46"/>
      <c r="AD660" s="182" t="str">
        <f t="shared" si="28"/>
        <v/>
      </c>
      <c r="AE660" s="46"/>
    </row>
    <row r="661" spans="1:31" ht="36" customHeight="1" x14ac:dyDescent="0.3">
      <c r="A661" s="68"/>
      <c r="B661" s="68"/>
      <c r="C661" s="68"/>
      <c r="D661" s="48"/>
      <c r="E661" s="263"/>
      <c r="F661" s="232" t="str">
        <f t="shared" si="30"/>
        <v/>
      </c>
      <c r="G661" s="43"/>
      <c r="H661" s="209"/>
      <c r="I661" s="43"/>
      <c r="J661" s="86"/>
      <c r="K661" s="122"/>
      <c r="L661" s="217"/>
      <c r="M661" s="233"/>
      <c r="N661" s="234"/>
      <c r="O661" s="263"/>
      <c r="P661" s="215"/>
      <c r="Q661" s="217"/>
      <c r="R661" s="217"/>
      <c r="S661" s="235"/>
      <c r="T661" s="182" t="str">
        <f t="shared" si="29"/>
        <v/>
      </c>
      <c r="U661" s="46"/>
      <c r="V661" s="216"/>
      <c r="W661" s="216"/>
      <c r="X661" s="43"/>
      <c r="Y661" s="48"/>
      <c r="Z661" s="48"/>
      <c r="AA661" s="43"/>
      <c r="AB661" s="350"/>
      <c r="AC661" s="46"/>
      <c r="AD661" s="182" t="str">
        <f t="shared" si="28"/>
        <v/>
      </c>
      <c r="AE661" s="46"/>
    </row>
    <row r="662" spans="1:31" ht="36" customHeight="1" x14ac:dyDescent="0.3">
      <c r="A662" s="68"/>
      <c r="B662" s="68"/>
      <c r="C662" s="68"/>
      <c r="D662" s="48"/>
      <c r="E662" s="263"/>
      <c r="F662" s="232" t="str">
        <f t="shared" si="30"/>
        <v/>
      </c>
      <c r="G662" s="43"/>
      <c r="H662" s="209"/>
      <c r="I662" s="43"/>
      <c r="J662" s="86"/>
      <c r="K662" s="122"/>
      <c r="L662" s="217"/>
      <c r="M662" s="233"/>
      <c r="N662" s="234"/>
      <c r="O662" s="263"/>
      <c r="P662" s="215"/>
      <c r="Q662" s="217"/>
      <c r="R662" s="217"/>
      <c r="S662" s="235"/>
      <c r="T662" s="182" t="str">
        <f t="shared" si="29"/>
        <v/>
      </c>
      <c r="U662" s="46"/>
      <c r="V662" s="216"/>
      <c r="W662" s="216"/>
      <c r="X662" s="43"/>
      <c r="Y662" s="48"/>
      <c r="Z662" s="48"/>
      <c r="AA662" s="43"/>
      <c r="AB662" s="350"/>
      <c r="AC662" s="46"/>
      <c r="AD662" s="182" t="str">
        <f t="shared" si="28"/>
        <v/>
      </c>
      <c r="AE662" s="46"/>
    </row>
    <row r="663" spans="1:31" ht="36" customHeight="1" x14ac:dyDescent="0.3">
      <c r="A663" s="68"/>
      <c r="B663" s="68"/>
      <c r="C663" s="68"/>
      <c r="D663" s="48"/>
      <c r="E663" s="263"/>
      <c r="F663" s="232" t="str">
        <f t="shared" si="30"/>
        <v/>
      </c>
      <c r="G663" s="43"/>
      <c r="H663" s="209"/>
      <c r="I663" s="43"/>
      <c r="J663" s="86"/>
      <c r="K663" s="122"/>
      <c r="L663" s="217"/>
      <c r="M663" s="233"/>
      <c r="N663" s="234"/>
      <c r="O663" s="263"/>
      <c r="P663" s="215"/>
      <c r="Q663" s="217"/>
      <c r="R663" s="217"/>
      <c r="S663" s="235"/>
      <c r="T663" s="182" t="str">
        <f t="shared" si="29"/>
        <v/>
      </c>
      <c r="U663" s="46"/>
      <c r="V663" s="216"/>
      <c r="W663" s="216"/>
      <c r="X663" s="43"/>
      <c r="Y663" s="48"/>
      <c r="Z663" s="48"/>
      <c r="AA663" s="43"/>
      <c r="AB663" s="350"/>
      <c r="AC663" s="46"/>
      <c r="AD663" s="182" t="str">
        <f t="shared" si="28"/>
        <v/>
      </c>
      <c r="AE663" s="46"/>
    </row>
    <row r="664" spans="1:31" ht="36" customHeight="1" x14ac:dyDescent="0.3">
      <c r="A664" s="68"/>
      <c r="B664" s="68"/>
      <c r="C664" s="68"/>
      <c r="D664" s="48"/>
      <c r="E664" s="263"/>
      <c r="F664" s="232" t="str">
        <f t="shared" si="30"/>
        <v/>
      </c>
      <c r="G664" s="43"/>
      <c r="H664" s="209"/>
      <c r="I664" s="43"/>
      <c r="J664" s="86"/>
      <c r="K664" s="122"/>
      <c r="L664" s="217"/>
      <c r="M664" s="233"/>
      <c r="N664" s="234"/>
      <c r="O664" s="263"/>
      <c r="P664" s="215"/>
      <c r="Q664" s="217"/>
      <c r="R664" s="217"/>
      <c r="S664" s="235"/>
      <c r="T664" s="182" t="str">
        <f t="shared" si="29"/>
        <v/>
      </c>
      <c r="U664" s="46"/>
      <c r="V664" s="216"/>
      <c r="W664" s="216"/>
      <c r="X664" s="43"/>
      <c r="Y664" s="48"/>
      <c r="Z664" s="48"/>
      <c r="AA664" s="43"/>
      <c r="AB664" s="350"/>
      <c r="AC664" s="46"/>
      <c r="AD664" s="182" t="str">
        <f t="shared" si="28"/>
        <v/>
      </c>
      <c r="AE664" s="46"/>
    </row>
    <row r="665" spans="1:31" ht="36" customHeight="1" x14ac:dyDescent="0.3">
      <c r="A665" s="68"/>
      <c r="B665" s="68"/>
      <c r="C665" s="68"/>
      <c r="D665" s="48"/>
      <c r="E665" s="263"/>
      <c r="F665" s="232" t="str">
        <f t="shared" si="30"/>
        <v/>
      </c>
      <c r="G665" s="43"/>
      <c r="H665" s="209"/>
      <c r="I665" s="43"/>
      <c r="J665" s="86"/>
      <c r="K665" s="122"/>
      <c r="L665" s="217"/>
      <c r="M665" s="233"/>
      <c r="N665" s="234"/>
      <c r="O665" s="263"/>
      <c r="P665" s="215"/>
      <c r="Q665" s="217"/>
      <c r="R665" s="217"/>
      <c r="S665" s="235"/>
      <c r="T665" s="182" t="str">
        <f t="shared" si="29"/>
        <v/>
      </c>
      <c r="U665" s="46"/>
      <c r="V665" s="216"/>
      <c r="W665" s="216"/>
      <c r="X665" s="43"/>
      <c r="Y665" s="48"/>
      <c r="Z665" s="48"/>
      <c r="AA665" s="43"/>
      <c r="AB665" s="350"/>
      <c r="AC665" s="46"/>
      <c r="AD665" s="182" t="str">
        <f t="shared" si="28"/>
        <v/>
      </c>
      <c r="AE665" s="46"/>
    </row>
    <row r="666" spans="1:31" ht="36" customHeight="1" x14ac:dyDescent="0.3">
      <c r="A666" s="68"/>
      <c r="B666" s="68"/>
      <c r="C666" s="68"/>
      <c r="D666" s="48"/>
      <c r="E666" s="263"/>
      <c r="F666" s="232" t="str">
        <f t="shared" si="30"/>
        <v/>
      </c>
      <c r="G666" s="43"/>
      <c r="H666" s="209"/>
      <c r="I666" s="43"/>
      <c r="J666" s="86"/>
      <c r="K666" s="122"/>
      <c r="L666" s="217"/>
      <c r="M666" s="233"/>
      <c r="N666" s="234"/>
      <c r="O666" s="263"/>
      <c r="P666" s="215"/>
      <c r="Q666" s="217"/>
      <c r="R666" s="217"/>
      <c r="S666" s="235"/>
      <c r="T666" s="182" t="str">
        <f t="shared" si="29"/>
        <v/>
      </c>
      <c r="U666" s="46"/>
      <c r="V666" s="216"/>
      <c r="W666" s="216"/>
      <c r="X666" s="43"/>
      <c r="Y666" s="48"/>
      <c r="Z666" s="48"/>
      <c r="AA666" s="43"/>
      <c r="AB666" s="350"/>
      <c r="AC666" s="46"/>
      <c r="AD666" s="182" t="str">
        <f t="shared" si="28"/>
        <v/>
      </c>
      <c r="AE666" s="46"/>
    </row>
    <row r="667" spans="1:31" ht="36" customHeight="1" x14ac:dyDescent="0.3">
      <c r="A667" s="68"/>
      <c r="B667" s="68"/>
      <c r="C667" s="68"/>
      <c r="D667" s="48"/>
      <c r="E667" s="263"/>
      <c r="F667" s="232" t="str">
        <f t="shared" si="30"/>
        <v/>
      </c>
      <c r="G667" s="43"/>
      <c r="H667" s="209"/>
      <c r="I667" s="43"/>
      <c r="J667" s="86"/>
      <c r="K667" s="122"/>
      <c r="L667" s="217"/>
      <c r="M667" s="233"/>
      <c r="N667" s="234"/>
      <c r="O667" s="263"/>
      <c r="P667" s="215"/>
      <c r="Q667" s="217"/>
      <c r="R667" s="217"/>
      <c r="S667" s="235"/>
      <c r="T667" s="182" t="str">
        <f t="shared" si="29"/>
        <v/>
      </c>
      <c r="U667" s="46"/>
      <c r="V667" s="216"/>
      <c r="W667" s="216"/>
      <c r="X667" s="43"/>
      <c r="Y667" s="48"/>
      <c r="Z667" s="48"/>
      <c r="AA667" s="43"/>
      <c r="AB667" s="350"/>
      <c r="AC667" s="46"/>
      <c r="AD667" s="182" t="str">
        <f t="shared" si="28"/>
        <v/>
      </c>
      <c r="AE667" s="46"/>
    </row>
    <row r="668" spans="1:31" ht="36" customHeight="1" x14ac:dyDescent="0.3">
      <c r="A668" s="68"/>
      <c r="B668" s="68"/>
      <c r="C668" s="68"/>
      <c r="D668" s="48"/>
      <c r="E668" s="263"/>
      <c r="F668" s="232" t="str">
        <f t="shared" si="30"/>
        <v/>
      </c>
      <c r="G668" s="43"/>
      <c r="H668" s="209"/>
      <c r="I668" s="43"/>
      <c r="J668" s="86"/>
      <c r="K668" s="122"/>
      <c r="L668" s="217"/>
      <c r="M668" s="233"/>
      <c r="N668" s="234"/>
      <c r="O668" s="263"/>
      <c r="P668" s="215"/>
      <c r="Q668" s="217"/>
      <c r="R668" s="217"/>
      <c r="S668" s="235"/>
      <c r="T668" s="182" t="str">
        <f t="shared" si="29"/>
        <v/>
      </c>
      <c r="U668" s="46"/>
      <c r="V668" s="216"/>
      <c r="W668" s="216"/>
      <c r="X668" s="43"/>
      <c r="Y668" s="48"/>
      <c r="Z668" s="48"/>
      <c r="AA668" s="43"/>
      <c r="AB668" s="350"/>
      <c r="AC668" s="46"/>
      <c r="AD668" s="182" t="str">
        <f t="shared" si="28"/>
        <v/>
      </c>
      <c r="AE668" s="46"/>
    </row>
    <row r="669" spans="1:31" ht="36" customHeight="1" x14ac:dyDescent="0.3">
      <c r="A669" s="68"/>
      <c r="B669" s="68"/>
      <c r="C669" s="68"/>
      <c r="D669" s="48"/>
      <c r="E669" s="263"/>
      <c r="F669" s="232" t="str">
        <f t="shared" si="30"/>
        <v/>
      </c>
      <c r="G669" s="43"/>
      <c r="H669" s="209"/>
      <c r="I669" s="43"/>
      <c r="J669" s="86"/>
      <c r="K669" s="122"/>
      <c r="L669" s="217"/>
      <c r="M669" s="233"/>
      <c r="N669" s="234"/>
      <c r="O669" s="263"/>
      <c r="P669" s="215"/>
      <c r="Q669" s="217"/>
      <c r="R669" s="217"/>
      <c r="S669" s="235"/>
      <c r="T669" s="182" t="str">
        <f t="shared" si="29"/>
        <v/>
      </c>
      <c r="U669" s="46"/>
      <c r="V669" s="216"/>
      <c r="W669" s="216"/>
      <c r="X669" s="43"/>
      <c r="Y669" s="48"/>
      <c r="Z669" s="48"/>
      <c r="AA669" s="43"/>
      <c r="AB669" s="350"/>
      <c r="AC669" s="46"/>
      <c r="AD669" s="182" t="str">
        <f t="shared" si="28"/>
        <v/>
      </c>
      <c r="AE669" s="46"/>
    </row>
    <row r="670" spans="1:31" ht="36" customHeight="1" x14ac:dyDescent="0.3">
      <c r="A670" s="68"/>
      <c r="B670" s="68"/>
      <c r="C670" s="68"/>
      <c r="D670" s="48"/>
      <c r="E670" s="263"/>
      <c r="F670" s="232" t="str">
        <f t="shared" si="30"/>
        <v/>
      </c>
      <c r="G670" s="43"/>
      <c r="H670" s="209"/>
      <c r="I670" s="43"/>
      <c r="J670" s="86"/>
      <c r="K670" s="122"/>
      <c r="L670" s="217"/>
      <c r="M670" s="233"/>
      <c r="N670" s="234"/>
      <c r="O670" s="263"/>
      <c r="P670" s="215"/>
      <c r="Q670" s="217"/>
      <c r="R670" s="217"/>
      <c r="S670" s="235"/>
      <c r="T670" s="182" t="str">
        <f t="shared" si="29"/>
        <v/>
      </c>
      <c r="U670" s="46"/>
      <c r="V670" s="216"/>
      <c r="W670" s="216"/>
      <c r="X670" s="43"/>
      <c r="Y670" s="48"/>
      <c r="Z670" s="48"/>
      <c r="AA670" s="43"/>
      <c r="AB670" s="350"/>
      <c r="AC670" s="46"/>
      <c r="AD670" s="182" t="str">
        <f t="shared" si="28"/>
        <v/>
      </c>
      <c r="AE670" s="46"/>
    </row>
    <row r="671" spans="1:31" ht="36" customHeight="1" x14ac:dyDescent="0.3">
      <c r="A671" s="68"/>
      <c r="B671" s="68"/>
      <c r="C671" s="68"/>
      <c r="D671" s="48"/>
      <c r="E671" s="263"/>
      <c r="F671" s="232" t="str">
        <f t="shared" si="30"/>
        <v/>
      </c>
      <c r="G671" s="43"/>
      <c r="H671" s="209"/>
      <c r="I671" s="43"/>
      <c r="J671" s="86"/>
      <c r="K671" s="122"/>
      <c r="L671" s="217"/>
      <c r="M671" s="233"/>
      <c r="N671" s="234"/>
      <c r="O671" s="263"/>
      <c r="P671" s="215"/>
      <c r="Q671" s="217"/>
      <c r="R671" s="217"/>
      <c r="S671" s="235"/>
      <c r="T671" s="182" t="str">
        <f t="shared" si="29"/>
        <v/>
      </c>
      <c r="U671" s="46"/>
      <c r="V671" s="216"/>
      <c r="W671" s="216"/>
      <c r="X671" s="43"/>
      <c r="Y671" s="48"/>
      <c r="Z671" s="48"/>
      <c r="AA671" s="43"/>
      <c r="AB671" s="350"/>
      <c r="AC671" s="46"/>
      <c r="AD671" s="182" t="str">
        <f t="shared" si="28"/>
        <v/>
      </c>
      <c r="AE671" s="46"/>
    </row>
    <row r="672" spans="1:31" ht="36" customHeight="1" x14ac:dyDescent="0.3">
      <c r="A672" s="68"/>
      <c r="B672" s="68"/>
      <c r="C672" s="68"/>
      <c r="D672" s="48"/>
      <c r="E672" s="263"/>
      <c r="F672" s="232" t="str">
        <f t="shared" si="30"/>
        <v/>
      </c>
      <c r="G672" s="43"/>
      <c r="H672" s="209"/>
      <c r="I672" s="43"/>
      <c r="J672" s="86"/>
      <c r="K672" s="122"/>
      <c r="L672" s="217"/>
      <c r="M672" s="233"/>
      <c r="N672" s="234"/>
      <c r="O672" s="263"/>
      <c r="P672" s="215"/>
      <c r="Q672" s="217"/>
      <c r="R672" s="217"/>
      <c r="S672" s="235"/>
      <c r="T672" s="182" t="str">
        <f t="shared" si="29"/>
        <v/>
      </c>
      <c r="U672" s="46"/>
      <c r="V672" s="216"/>
      <c r="W672" s="216"/>
      <c r="X672" s="43"/>
      <c r="Y672" s="48"/>
      <c r="Z672" s="48"/>
      <c r="AA672" s="43"/>
      <c r="AB672" s="350"/>
      <c r="AC672" s="46"/>
      <c r="AD672" s="182" t="str">
        <f t="shared" si="28"/>
        <v/>
      </c>
      <c r="AE672" s="46"/>
    </row>
    <row r="673" spans="1:31" ht="36" customHeight="1" x14ac:dyDescent="0.3">
      <c r="A673" s="68"/>
      <c r="B673" s="68"/>
      <c r="C673" s="68"/>
      <c r="D673" s="48"/>
      <c r="E673" s="263"/>
      <c r="F673" s="232" t="str">
        <f t="shared" si="30"/>
        <v/>
      </c>
      <c r="G673" s="43"/>
      <c r="H673" s="209"/>
      <c r="I673" s="43"/>
      <c r="J673" s="86"/>
      <c r="K673" s="122"/>
      <c r="L673" s="217"/>
      <c r="M673" s="233"/>
      <c r="N673" s="234"/>
      <c r="O673" s="263"/>
      <c r="P673" s="215"/>
      <c r="Q673" s="217"/>
      <c r="R673" s="217"/>
      <c r="S673" s="235"/>
      <c r="T673" s="182" t="str">
        <f t="shared" si="29"/>
        <v/>
      </c>
      <c r="U673" s="46"/>
      <c r="V673" s="216"/>
      <c r="W673" s="216"/>
      <c r="X673" s="43"/>
      <c r="Y673" s="48"/>
      <c r="Z673" s="48"/>
      <c r="AA673" s="43"/>
      <c r="AB673" s="350"/>
      <c r="AC673" s="46"/>
      <c r="AD673" s="182" t="str">
        <f t="shared" si="28"/>
        <v/>
      </c>
      <c r="AE673" s="46"/>
    </row>
    <row r="674" spans="1:31" ht="36" customHeight="1" x14ac:dyDescent="0.3">
      <c r="A674" s="68"/>
      <c r="B674" s="68"/>
      <c r="C674" s="68"/>
      <c r="D674" s="48"/>
      <c r="E674" s="263"/>
      <c r="F674" s="232" t="str">
        <f t="shared" si="30"/>
        <v/>
      </c>
      <c r="G674" s="43"/>
      <c r="H674" s="209"/>
      <c r="I674" s="43"/>
      <c r="J674" s="86"/>
      <c r="K674" s="122"/>
      <c r="L674" s="217"/>
      <c r="M674" s="233"/>
      <c r="N674" s="234"/>
      <c r="O674" s="263"/>
      <c r="P674" s="215"/>
      <c r="Q674" s="217"/>
      <c r="R674" s="217"/>
      <c r="S674" s="235"/>
      <c r="T674" s="182" t="str">
        <f t="shared" si="29"/>
        <v/>
      </c>
      <c r="U674" s="46"/>
      <c r="V674" s="216"/>
      <c r="W674" s="216"/>
      <c r="X674" s="43"/>
      <c r="Y674" s="48"/>
      <c r="Z674" s="48"/>
      <c r="AA674" s="43"/>
      <c r="AB674" s="350"/>
      <c r="AC674" s="46"/>
      <c r="AD674" s="182" t="str">
        <f t="shared" si="28"/>
        <v/>
      </c>
      <c r="AE674" s="46"/>
    </row>
    <row r="675" spans="1:31" ht="36" customHeight="1" x14ac:dyDescent="0.3">
      <c r="A675" s="68"/>
      <c r="B675" s="68"/>
      <c r="C675" s="68"/>
      <c r="D675" s="48"/>
      <c r="E675" s="263"/>
      <c r="F675" s="232" t="str">
        <f t="shared" si="30"/>
        <v/>
      </c>
      <c r="G675" s="43"/>
      <c r="H675" s="209"/>
      <c r="I675" s="43"/>
      <c r="J675" s="86"/>
      <c r="K675" s="122"/>
      <c r="L675" s="217"/>
      <c r="M675" s="233"/>
      <c r="N675" s="234"/>
      <c r="O675" s="263"/>
      <c r="P675" s="215"/>
      <c r="Q675" s="217"/>
      <c r="R675" s="217"/>
      <c r="S675" s="235"/>
      <c r="T675" s="182" t="str">
        <f t="shared" si="29"/>
        <v/>
      </c>
      <c r="U675" s="46"/>
      <c r="V675" s="216"/>
      <c r="W675" s="216"/>
      <c r="X675" s="43"/>
      <c r="Y675" s="48"/>
      <c r="Z675" s="48"/>
      <c r="AA675" s="43"/>
      <c r="AB675" s="350"/>
      <c r="AC675" s="46"/>
      <c r="AD675" s="182" t="str">
        <f t="shared" si="28"/>
        <v/>
      </c>
      <c r="AE675" s="46"/>
    </row>
    <row r="676" spans="1:31" ht="36" customHeight="1" x14ac:dyDescent="0.3">
      <c r="A676" s="68"/>
      <c r="B676" s="68"/>
      <c r="C676" s="68"/>
      <c r="D676" s="48"/>
      <c r="E676" s="263"/>
      <c r="F676" s="232" t="str">
        <f t="shared" si="30"/>
        <v/>
      </c>
      <c r="G676" s="43"/>
      <c r="H676" s="209"/>
      <c r="I676" s="43"/>
      <c r="J676" s="86"/>
      <c r="K676" s="122"/>
      <c r="L676" s="217"/>
      <c r="M676" s="233"/>
      <c r="N676" s="234"/>
      <c r="O676" s="263"/>
      <c r="P676" s="215"/>
      <c r="Q676" s="217"/>
      <c r="R676" s="217"/>
      <c r="S676" s="235"/>
      <c r="T676" s="182" t="str">
        <f t="shared" si="29"/>
        <v/>
      </c>
      <c r="U676" s="46"/>
      <c r="V676" s="216"/>
      <c r="W676" s="216"/>
      <c r="X676" s="43"/>
      <c r="Y676" s="48"/>
      <c r="Z676" s="48"/>
      <c r="AA676" s="43"/>
      <c r="AB676" s="350"/>
      <c r="AC676" s="46"/>
      <c r="AD676" s="182" t="str">
        <f t="shared" si="28"/>
        <v/>
      </c>
      <c r="AE676" s="46"/>
    </row>
    <row r="677" spans="1:31" ht="36" customHeight="1" x14ac:dyDescent="0.3">
      <c r="A677" s="68"/>
      <c r="B677" s="68"/>
      <c r="C677" s="68"/>
      <c r="D677" s="48"/>
      <c r="E677" s="263"/>
      <c r="F677" s="232" t="str">
        <f t="shared" si="30"/>
        <v/>
      </c>
      <c r="G677" s="43"/>
      <c r="H677" s="209"/>
      <c r="I677" s="43"/>
      <c r="J677" s="86"/>
      <c r="K677" s="122"/>
      <c r="L677" s="217"/>
      <c r="M677" s="233"/>
      <c r="N677" s="234"/>
      <c r="O677" s="263"/>
      <c r="P677" s="215"/>
      <c r="Q677" s="217"/>
      <c r="R677" s="217"/>
      <c r="S677" s="235"/>
      <c r="T677" s="182" t="str">
        <f t="shared" si="29"/>
        <v/>
      </c>
      <c r="U677" s="46"/>
      <c r="V677" s="216"/>
      <c r="W677" s="216"/>
      <c r="X677" s="43"/>
      <c r="Y677" s="48"/>
      <c r="Z677" s="48"/>
      <c r="AA677" s="43"/>
      <c r="AB677" s="350"/>
      <c r="AC677" s="46"/>
      <c r="AD677" s="182" t="str">
        <f t="shared" si="28"/>
        <v/>
      </c>
      <c r="AE677" s="46"/>
    </row>
    <row r="678" spans="1:31" ht="36" customHeight="1" x14ac:dyDescent="0.3">
      <c r="A678" s="68"/>
      <c r="B678" s="68"/>
      <c r="C678" s="68"/>
      <c r="D678" s="48"/>
      <c r="E678" s="263"/>
      <c r="F678" s="232" t="str">
        <f t="shared" si="30"/>
        <v/>
      </c>
      <c r="G678" s="43"/>
      <c r="H678" s="209"/>
      <c r="I678" s="43"/>
      <c r="J678" s="86"/>
      <c r="K678" s="122"/>
      <c r="L678" s="217"/>
      <c r="M678" s="233"/>
      <c r="N678" s="234"/>
      <c r="O678" s="263"/>
      <c r="P678" s="215"/>
      <c r="Q678" s="217"/>
      <c r="R678" s="217"/>
      <c r="S678" s="235"/>
      <c r="T678" s="182" t="str">
        <f t="shared" si="29"/>
        <v/>
      </c>
      <c r="U678" s="46"/>
      <c r="V678" s="216"/>
      <c r="W678" s="216"/>
      <c r="X678" s="43"/>
      <c r="Y678" s="48"/>
      <c r="Z678" s="48"/>
      <c r="AA678" s="43"/>
      <c r="AB678" s="350"/>
      <c r="AC678" s="46"/>
      <c r="AD678" s="182" t="str">
        <f t="shared" si="28"/>
        <v/>
      </c>
      <c r="AE678" s="46"/>
    </row>
    <row r="679" spans="1:31" ht="36" customHeight="1" x14ac:dyDescent="0.3">
      <c r="A679" s="68"/>
      <c r="B679" s="68"/>
      <c r="C679" s="68"/>
      <c r="D679" s="48"/>
      <c r="E679" s="263"/>
      <c r="F679" s="232" t="str">
        <f t="shared" si="30"/>
        <v/>
      </c>
      <c r="G679" s="43"/>
      <c r="H679" s="209"/>
      <c r="I679" s="43"/>
      <c r="J679" s="86"/>
      <c r="K679" s="122"/>
      <c r="L679" s="217"/>
      <c r="M679" s="233"/>
      <c r="N679" s="234"/>
      <c r="O679" s="263"/>
      <c r="P679" s="215"/>
      <c r="Q679" s="217"/>
      <c r="R679" s="217"/>
      <c r="S679" s="235"/>
      <c r="T679" s="182" t="str">
        <f t="shared" si="29"/>
        <v/>
      </c>
      <c r="U679" s="46"/>
      <c r="V679" s="216"/>
      <c r="W679" s="216"/>
      <c r="X679" s="43"/>
      <c r="Y679" s="48"/>
      <c r="Z679" s="48"/>
      <c r="AA679" s="43"/>
      <c r="AB679" s="350"/>
      <c r="AC679" s="46"/>
      <c r="AD679" s="182" t="str">
        <f t="shared" si="28"/>
        <v/>
      </c>
      <c r="AE679" s="46"/>
    </row>
    <row r="680" spans="1:31" ht="36" customHeight="1" x14ac:dyDescent="0.3">
      <c r="A680" s="68"/>
      <c r="B680" s="68"/>
      <c r="C680" s="68"/>
      <c r="D680" s="48"/>
      <c r="E680" s="263"/>
      <c r="F680" s="232" t="str">
        <f t="shared" si="30"/>
        <v/>
      </c>
      <c r="G680" s="43"/>
      <c r="H680" s="209"/>
      <c r="I680" s="43"/>
      <c r="J680" s="86"/>
      <c r="K680" s="122"/>
      <c r="L680" s="217"/>
      <c r="M680" s="233"/>
      <c r="N680" s="234"/>
      <c r="O680" s="263"/>
      <c r="P680" s="215"/>
      <c r="Q680" s="217"/>
      <c r="R680" s="217"/>
      <c r="S680" s="235"/>
      <c r="T680" s="182" t="str">
        <f t="shared" si="29"/>
        <v/>
      </c>
      <c r="U680" s="46"/>
      <c r="V680" s="216"/>
      <c r="W680" s="216"/>
      <c r="X680" s="43"/>
      <c r="Y680" s="48"/>
      <c r="Z680" s="48"/>
      <c r="AA680" s="43"/>
      <c r="AB680" s="350"/>
      <c r="AC680" s="46"/>
      <c r="AD680" s="182" t="str">
        <f t="shared" si="28"/>
        <v/>
      </c>
      <c r="AE680" s="46"/>
    </row>
    <row r="681" spans="1:31" ht="36" customHeight="1" x14ac:dyDescent="0.3">
      <c r="A681" s="68"/>
      <c r="B681" s="68"/>
      <c r="C681" s="68"/>
      <c r="D681" s="48"/>
      <c r="E681" s="263"/>
      <c r="F681" s="232" t="str">
        <f t="shared" si="30"/>
        <v/>
      </c>
      <c r="G681" s="43"/>
      <c r="H681" s="209"/>
      <c r="I681" s="43"/>
      <c r="J681" s="86"/>
      <c r="K681" s="122"/>
      <c r="L681" s="217"/>
      <c r="M681" s="233"/>
      <c r="N681" s="234"/>
      <c r="O681" s="263"/>
      <c r="P681" s="215"/>
      <c r="Q681" s="217"/>
      <c r="R681" s="217"/>
      <c r="S681" s="235"/>
      <c r="T681" s="182" t="str">
        <f t="shared" si="29"/>
        <v/>
      </c>
      <c r="U681" s="46"/>
      <c r="V681" s="216"/>
      <c r="W681" s="216"/>
      <c r="X681" s="43"/>
      <c r="Y681" s="48"/>
      <c r="Z681" s="48"/>
      <c r="AA681" s="43"/>
      <c r="AB681" s="350"/>
      <c r="AC681" s="46"/>
      <c r="AD681" s="182" t="str">
        <f t="shared" si="28"/>
        <v/>
      </c>
      <c r="AE681" s="46"/>
    </row>
    <row r="682" spans="1:31" ht="36" customHeight="1" x14ac:dyDescent="0.3">
      <c r="A682" s="68"/>
      <c r="B682" s="68"/>
      <c r="C682" s="68"/>
      <c r="D682" s="48"/>
      <c r="E682" s="263"/>
      <c r="F682" s="232" t="str">
        <f t="shared" si="30"/>
        <v/>
      </c>
      <c r="G682" s="43"/>
      <c r="H682" s="209"/>
      <c r="I682" s="43"/>
      <c r="J682" s="86"/>
      <c r="K682" s="122"/>
      <c r="L682" s="217"/>
      <c r="M682" s="233"/>
      <c r="N682" s="234"/>
      <c r="O682" s="263"/>
      <c r="P682" s="215"/>
      <c r="Q682" s="217"/>
      <c r="R682" s="217"/>
      <c r="S682" s="235"/>
      <c r="T682" s="182" t="str">
        <f t="shared" si="29"/>
        <v/>
      </c>
      <c r="U682" s="46"/>
      <c r="V682" s="216"/>
      <c r="W682" s="216"/>
      <c r="X682" s="43"/>
      <c r="Y682" s="48"/>
      <c r="Z682" s="48"/>
      <c r="AA682" s="43"/>
      <c r="AB682" s="350"/>
      <c r="AC682" s="46"/>
      <c r="AD682" s="182" t="str">
        <f t="shared" si="28"/>
        <v/>
      </c>
      <c r="AE682" s="46"/>
    </row>
    <row r="683" spans="1:31" ht="36" customHeight="1" x14ac:dyDescent="0.3">
      <c r="A683" s="68"/>
      <c r="B683" s="68"/>
      <c r="C683" s="68"/>
      <c r="D683" s="48"/>
      <c r="E683" s="263"/>
      <c r="F683" s="232" t="str">
        <f t="shared" si="30"/>
        <v/>
      </c>
      <c r="G683" s="43"/>
      <c r="H683" s="209"/>
      <c r="I683" s="43"/>
      <c r="J683" s="86"/>
      <c r="K683" s="122"/>
      <c r="L683" s="217"/>
      <c r="M683" s="233"/>
      <c r="N683" s="234"/>
      <c r="O683" s="263"/>
      <c r="P683" s="215"/>
      <c r="Q683" s="217"/>
      <c r="R683" s="217"/>
      <c r="S683" s="235"/>
      <c r="T683" s="182" t="str">
        <f t="shared" si="29"/>
        <v/>
      </c>
      <c r="U683" s="46"/>
      <c r="V683" s="216"/>
      <c r="W683" s="216"/>
      <c r="X683" s="43"/>
      <c r="Y683" s="48"/>
      <c r="Z683" s="48"/>
      <c r="AA683" s="43"/>
      <c r="AB683" s="350"/>
      <c r="AC683" s="46"/>
      <c r="AD683" s="182" t="str">
        <f t="shared" si="28"/>
        <v/>
      </c>
      <c r="AE683" s="46"/>
    </row>
    <row r="684" spans="1:31" ht="36" customHeight="1" x14ac:dyDescent="0.3">
      <c r="A684" s="68"/>
      <c r="B684" s="68"/>
      <c r="C684" s="68"/>
      <c r="D684" s="48"/>
      <c r="E684" s="263"/>
      <c r="F684" s="232" t="str">
        <f t="shared" si="30"/>
        <v/>
      </c>
      <c r="G684" s="43"/>
      <c r="H684" s="209"/>
      <c r="I684" s="43"/>
      <c r="J684" s="86"/>
      <c r="K684" s="122"/>
      <c r="L684" s="217"/>
      <c r="M684" s="233"/>
      <c r="N684" s="234"/>
      <c r="O684" s="263"/>
      <c r="P684" s="215"/>
      <c r="Q684" s="217"/>
      <c r="R684" s="217"/>
      <c r="S684" s="235"/>
      <c r="T684" s="182" t="str">
        <f t="shared" si="29"/>
        <v/>
      </c>
      <c r="U684" s="46"/>
      <c r="V684" s="216"/>
      <c r="W684" s="216"/>
      <c r="X684" s="43"/>
      <c r="Y684" s="48"/>
      <c r="Z684" s="48"/>
      <c r="AA684" s="43"/>
      <c r="AB684" s="350"/>
      <c r="AC684" s="46"/>
      <c r="AD684" s="182" t="str">
        <f t="shared" si="28"/>
        <v/>
      </c>
      <c r="AE684" s="46"/>
    </row>
    <row r="685" spans="1:31" ht="36" customHeight="1" x14ac:dyDescent="0.3">
      <c r="A685" s="68"/>
      <c r="B685" s="68"/>
      <c r="C685" s="68"/>
      <c r="D685" s="48"/>
      <c r="E685" s="263"/>
      <c r="F685" s="232" t="str">
        <f t="shared" si="30"/>
        <v/>
      </c>
      <c r="G685" s="43"/>
      <c r="H685" s="209"/>
      <c r="I685" s="43"/>
      <c r="J685" s="86"/>
      <c r="K685" s="122"/>
      <c r="L685" s="217"/>
      <c r="M685" s="233"/>
      <c r="N685" s="234"/>
      <c r="O685" s="263"/>
      <c r="P685" s="215"/>
      <c r="Q685" s="217"/>
      <c r="R685" s="217"/>
      <c r="S685" s="235"/>
      <c r="T685" s="182" t="str">
        <f t="shared" si="29"/>
        <v/>
      </c>
      <c r="U685" s="46"/>
      <c r="V685" s="216"/>
      <c r="W685" s="216"/>
      <c r="X685" s="43"/>
      <c r="Y685" s="48"/>
      <c r="Z685" s="48"/>
      <c r="AA685" s="43"/>
      <c r="AB685" s="350"/>
      <c r="AC685" s="46"/>
      <c r="AD685" s="182" t="str">
        <f t="shared" si="28"/>
        <v/>
      </c>
      <c r="AE685" s="46"/>
    </row>
    <row r="686" spans="1:31" ht="36" customHeight="1" x14ac:dyDescent="0.3">
      <c r="A686" s="68"/>
      <c r="B686" s="68"/>
      <c r="C686" s="68"/>
      <c r="D686" s="48"/>
      <c r="E686" s="263"/>
      <c r="F686" s="232" t="str">
        <f t="shared" si="30"/>
        <v/>
      </c>
      <c r="G686" s="43"/>
      <c r="H686" s="209"/>
      <c r="I686" s="43"/>
      <c r="J686" s="86"/>
      <c r="K686" s="122"/>
      <c r="L686" s="217"/>
      <c r="M686" s="233"/>
      <c r="N686" s="234"/>
      <c r="O686" s="263"/>
      <c r="P686" s="215"/>
      <c r="Q686" s="217"/>
      <c r="R686" s="217"/>
      <c r="S686" s="235"/>
      <c r="T686" s="182" t="str">
        <f t="shared" si="29"/>
        <v/>
      </c>
      <c r="U686" s="46"/>
      <c r="V686" s="216"/>
      <c r="W686" s="216"/>
      <c r="X686" s="43"/>
      <c r="Y686" s="48"/>
      <c r="Z686" s="48"/>
      <c r="AA686" s="43"/>
      <c r="AB686" s="350"/>
      <c r="AC686" s="46"/>
      <c r="AD686" s="182" t="str">
        <f t="shared" si="28"/>
        <v/>
      </c>
      <c r="AE686" s="46"/>
    </row>
    <row r="687" spans="1:31" ht="36" customHeight="1" x14ac:dyDescent="0.3">
      <c r="A687" s="68"/>
      <c r="B687" s="68"/>
      <c r="C687" s="68"/>
      <c r="D687" s="48"/>
      <c r="E687" s="263"/>
      <c r="F687" s="232" t="str">
        <f t="shared" si="30"/>
        <v/>
      </c>
      <c r="G687" s="43"/>
      <c r="H687" s="209"/>
      <c r="I687" s="43"/>
      <c r="J687" s="86"/>
      <c r="K687" s="122"/>
      <c r="L687" s="217"/>
      <c r="M687" s="233"/>
      <c r="N687" s="234"/>
      <c r="O687" s="263"/>
      <c r="P687" s="215"/>
      <c r="Q687" s="217"/>
      <c r="R687" s="217"/>
      <c r="S687" s="235"/>
      <c r="T687" s="182" t="str">
        <f t="shared" si="29"/>
        <v/>
      </c>
      <c r="U687" s="46"/>
      <c r="V687" s="216"/>
      <c r="W687" s="216"/>
      <c r="X687" s="43"/>
      <c r="Y687" s="48"/>
      <c r="Z687" s="48"/>
      <c r="AA687" s="43"/>
      <c r="AB687" s="350"/>
      <c r="AC687" s="46"/>
      <c r="AD687" s="182" t="str">
        <f t="shared" si="28"/>
        <v/>
      </c>
      <c r="AE687" s="46"/>
    </row>
    <row r="688" spans="1:31" ht="36" customHeight="1" x14ac:dyDescent="0.3">
      <c r="A688" s="68"/>
      <c r="B688" s="68"/>
      <c r="C688" s="68"/>
      <c r="D688" s="48"/>
      <c r="E688" s="263"/>
      <c r="F688" s="232" t="str">
        <f t="shared" si="30"/>
        <v/>
      </c>
      <c r="G688" s="43"/>
      <c r="H688" s="209"/>
      <c r="I688" s="43"/>
      <c r="J688" s="86"/>
      <c r="K688" s="122"/>
      <c r="L688" s="217"/>
      <c r="M688" s="233"/>
      <c r="N688" s="234"/>
      <c r="O688" s="263"/>
      <c r="P688" s="215"/>
      <c r="Q688" s="217"/>
      <c r="R688" s="217"/>
      <c r="S688" s="235"/>
      <c r="T688" s="182" t="str">
        <f t="shared" si="29"/>
        <v/>
      </c>
      <c r="U688" s="46"/>
      <c r="V688" s="216"/>
      <c r="W688" s="216"/>
      <c r="X688" s="43"/>
      <c r="Y688" s="48"/>
      <c r="Z688" s="48"/>
      <c r="AA688" s="43"/>
      <c r="AB688" s="350"/>
      <c r="AC688" s="46"/>
      <c r="AD688" s="182" t="str">
        <f t="shared" si="28"/>
        <v/>
      </c>
      <c r="AE688" s="46"/>
    </row>
    <row r="689" spans="1:31" ht="36" customHeight="1" x14ac:dyDescent="0.3">
      <c r="A689" s="68"/>
      <c r="B689" s="68"/>
      <c r="C689" s="68"/>
      <c r="D689" s="48"/>
      <c r="E689" s="263"/>
      <c r="F689" s="232" t="str">
        <f t="shared" si="30"/>
        <v/>
      </c>
      <c r="G689" s="43"/>
      <c r="H689" s="209"/>
      <c r="I689" s="43"/>
      <c r="J689" s="86"/>
      <c r="K689" s="122"/>
      <c r="L689" s="217"/>
      <c r="M689" s="233"/>
      <c r="N689" s="234"/>
      <c r="O689" s="263"/>
      <c r="P689" s="215"/>
      <c r="Q689" s="217"/>
      <c r="R689" s="217"/>
      <c r="S689" s="235"/>
      <c r="T689" s="182" t="str">
        <f t="shared" si="29"/>
        <v/>
      </c>
      <c r="U689" s="46"/>
      <c r="V689" s="216"/>
      <c r="W689" s="216"/>
      <c r="X689" s="43"/>
      <c r="Y689" s="48"/>
      <c r="Z689" s="48"/>
      <c r="AA689" s="43"/>
      <c r="AB689" s="350"/>
      <c r="AC689" s="46"/>
      <c r="AD689" s="182" t="str">
        <f t="shared" si="28"/>
        <v/>
      </c>
      <c r="AE689" s="46"/>
    </row>
    <row r="690" spans="1:31" ht="36" customHeight="1" x14ac:dyDescent="0.3">
      <c r="A690" s="68"/>
      <c r="B690" s="68"/>
      <c r="C690" s="68"/>
      <c r="D690" s="48"/>
      <c r="E690" s="263"/>
      <c r="F690" s="232" t="str">
        <f t="shared" si="30"/>
        <v/>
      </c>
      <c r="G690" s="43"/>
      <c r="H690" s="209"/>
      <c r="I690" s="43"/>
      <c r="J690" s="86"/>
      <c r="K690" s="122"/>
      <c r="L690" s="217"/>
      <c r="M690" s="233"/>
      <c r="N690" s="234"/>
      <c r="O690" s="263"/>
      <c r="P690" s="215"/>
      <c r="Q690" s="217"/>
      <c r="R690" s="217"/>
      <c r="S690" s="235"/>
      <c r="T690" s="182" t="str">
        <f t="shared" si="29"/>
        <v/>
      </c>
      <c r="U690" s="46"/>
      <c r="V690" s="216"/>
      <c r="W690" s="216"/>
      <c r="X690" s="43"/>
      <c r="Y690" s="48"/>
      <c r="Z690" s="48"/>
      <c r="AA690" s="43"/>
      <c r="AB690" s="350"/>
      <c r="AC690" s="46"/>
      <c r="AD690" s="182" t="str">
        <f t="shared" si="28"/>
        <v/>
      </c>
      <c r="AE690" s="46"/>
    </row>
    <row r="691" spans="1:31" ht="36" customHeight="1" x14ac:dyDescent="0.3">
      <c r="A691" s="68"/>
      <c r="B691" s="68"/>
      <c r="C691" s="68"/>
      <c r="D691" s="48"/>
      <c r="E691" s="263"/>
      <c r="F691" s="232" t="str">
        <f t="shared" si="30"/>
        <v/>
      </c>
      <c r="G691" s="43"/>
      <c r="H691" s="209"/>
      <c r="I691" s="43"/>
      <c r="J691" s="86"/>
      <c r="K691" s="122"/>
      <c r="L691" s="217"/>
      <c r="M691" s="233"/>
      <c r="N691" s="234"/>
      <c r="O691" s="263"/>
      <c r="P691" s="215"/>
      <c r="Q691" s="217"/>
      <c r="R691" s="217"/>
      <c r="S691" s="235"/>
      <c r="T691" s="182" t="str">
        <f t="shared" si="29"/>
        <v/>
      </c>
      <c r="U691" s="46"/>
      <c r="V691" s="216"/>
      <c r="W691" s="216"/>
      <c r="X691" s="43"/>
      <c r="Y691" s="48"/>
      <c r="Z691" s="48"/>
      <c r="AA691" s="43"/>
      <c r="AB691" s="350"/>
      <c r="AC691" s="46"/>
      <c r="AD691" s="182" t="str">
        <f t="shared" si="28"/>
        <v/>
      </c>
      <c r="AE691" s="46"/>
    </row>
    <row r="692" spans="1:31" ht="36" customHeight="1" x14ac:dyDescent="0.3">
      <c r="A692" s="68"/>
      <c r="B692" s="68"/>
      <c r="C692" s="68"/>
      <c r="D692" s="48"/>
      <c r="E692" s="263"/>
      <c r="F692" s="232" t="str">
        <f t="shared" si="30"/>
        <v/>
      </c>
      <c r="G692" s="43"/>
      <c r="H692" s="209"/>
      <c r="I692" s="43"/>
      <c r="J692" s="86"/>
      <c r="K692" s="122"/>
      <c r="L692" s="217"/>
      <c r="M692" s="233"/>
      <c r="N692" s="234"/>
      <c r="O692" s="263"/>
      <c r="P692" s="215"/>
      <c r="Q692" s="217"/>
      <c r="R692" s="217"/>
      <c r="S692" s="235"/>
      <c r="T692" s="182" t="str">
        <f t="shared" si="29"/>
        <v/>
      </c>
      <c r="U692" s="46"/>
      <c r="V692" s="216"/>
      <c r="W692" s="216"/>
      <c r="X692" s="43"/>
      <c r="Y692" s="48"/>
      <c r="Z692" s="48"/>
      <c r="AA692" s="43"/>
      <c r="AB692" s="350"/>
      <c r="AC692" s="46"/>
      <c r="AD692" s="182" t="str">
        <f t="shared" si="28"/>
        <v/>
      </c>
      <c r="AE692" s="46"/>
    </row>
    <row r="693" spans="1:31" ht="36" customHeight="1" x14ac:dyDescent="0.3">
      <c r="A693" s="68"/>
      <c r="B693" s="68"/>
      <c r="C693" s="68"/>
      <c r="D693" s="48"/>
      <c r="E693" s="263"/>
      <c r="F693" s="232" t="str">
        <f t="shared" si="30"/>
        <v/>
      </c>
      <c r="G693" s="43"/>
      <c r="H693" s="209"/>
      <c r="I693" s="43"/>
      <c r="J693" s="86"/>
      <c r="K693" s="122"/>
      <c r="L693" s="217"/>
      <c r="M693" s="233"/>
      <c r="N693" s="234"/>
      <c r="O693" s="263"/>
      <c r="P693" s="215"/>
      <c r="Q693" s="217"/>
      <c r="R693" s="217"/>
      <c r="S693" s="235"/>
      <c r="T693" s="182" t="str">
        <f t="shared" si="29"/>
        <v/>
      </c>
      <c r="U693" s="46"/>
      <c r="V693" s="216"/>
      <c r="W693" s="216"/>
      <c r="X693" s="43"/>
      <c r="Y693" s="48"/>
      <c r="Z693" s="48"/>
      <c r="AA693" s="43"/>
      <c r="AB693" s="350"/>
      <c r="AC693" s="46"/>
      <c r="AD693" s="182" t="str">
        <f t="shared" si="28"/>
        <v/>
      </c>
      <c r="AE693" s="46"/>
    </row>
    <row r="694" spans="1:31" ht="36" customHeight="1" x14ac:dyDescent="0.3">
      <c r="A694" s="68"/>
      <c r="B694" s="68"/>
      <c r="C694" s="68"/>
      <c r="D694" s="48"/>
      <c r="E694" s="263"/>
      <c r="F694" s="232" t="str">
        <f t="shared" si="30"/>
        <v/>
      </c>
      <c r="G694" s="43"/>
      <c r="H694" s="209"/>
      <c r="I694" s="43"/>
      <c r="J694" s="86"/>
      <c r="K694" s="122"/>
      <c r="L694" s="217"/>
      <c r="M694" s="233"/>
      <c r="N694" s="234"/>
      <c r="O694" s="263"/>
      <c r="P694" s="215"/>
      <c r="Q694" s="217"/>
      <c r="R694" s="217"/>
      <c r="S694" s="235"/>
      <c r="T694" s="182" t="str">
        <f t="shared" si="29"/>
        <v/>
      </c>
      <c r="U694" s="46"/>
      <c r="V694" s="216"/>
      <c r="W694" s="216"/>
      <c r="X694" s="43"/>
      <c r="Y694" s="48"/>
      <c r="Z694" s="48"/>
      <c r="AA694" s="43"/>
      <c r="AB694" s="350"/>
      <c r="AC694" s="46"/>
      <c r="AD694" s="182" t="str">
        <f t="shared" si="28"/>
        <v/>
      </c>
      <c r="AE694" s="46"/>
    </row>
    <row r="695" spans="1:31" ht="36" customHeight="1" x14ac:dyDescent="0.3">
      <c r="A695" s="68"/>
      <c r="B695" s="68"/>
      <c r="C695" s="68"/>
      <c r="D695" s="48"/>
      <c r="E695" s="263"/>
      <c r="F695" s="232" t="str">
        <f t="shared" si="30"/>
        <v/>
      </c>
      <c r="G695" s="43"/>
      <c r="H695" s="209"/>
      <c r="I695" s="43"/>
      <c r="J695" s="86"/>
      <c r="K695" s="122"/>
      <c r="L695" s="217"/>
      <c r="M695" s="233"/>
      <c r="N695" s="234"/>
      <c r="O695" s="263"/>
      <c r="P695" s="215"/>
      <c r="Q695" s="217"/>
      <c r="R695" s="217"/>
      <c r="S695" s="235"/>
      <c r="T695" s="182" t="str">
        <f t="shared" si="29"/>
        <v/>
      </c>
      <c r="U695" s="46"/>
      <c r="V695" s="216"/>
      <c r="W695" s="216"/>
      <c r="X695" s="43"/>
      <c r="Y695" s="48"/>
      <c r="Z695" s="48"/>
      <c r="AA695" s="43"/>
      <c r="AB695" s="350"/>
      <c r="AC695" s="46"/>
      <c r="AD695" s="182" t="str">
        <f t="shared" si="28"/>
        <v/>
      </c>
      <c r="AE695" s="46"/>
    </row>
    <row r="696" spans="1:31" ht="36" customHeight="1" x14ac:dyDescent="0.3">
      <c r="A696" s="68"/>
      <c r="B696" s="68"/>
      <c r="C696" s="68"/>
      <c r="D696" s="48"/>
      <c r="E696" s="263"/>
      <c r="F696" s="232" t="str">
        <f t="shared" si="30"/>
        <v/>
      </c>
      <c r="G696" s="43"/>
      <c r="H696" s="209"/>
      <c r="I696" s="43"/>
      <c r="J696" s="86"/>
      <c r="K696" s="122"/>
      <c r="L696" s="217"/>
      <c r="M696" s="233"/>
      <c r="N696" s="234"/>
      <c r="O696" s="263"/>
      <c r="P696" s="215"/>
      <c r="Q696" s="217"/>
      <c r="R696" s="217"/>
      <c r="S696" s="235"/>
      <c r="T696" s="182" t="str">
        <f t="shared" si="29"/>
        <v/>
      </c>
      <c r="U696" s="46"/>
      <c r="V696" s="216"/>
      <c r="W696" s="216"/>
      <c r="X696" s="43"/>
      <c r="Y696" s="48"/>
      <c r="Z696" s="48"/>
      <c r="AA696" s="43"/>
      <c r="AB696" s="350"/>
      <c r="AC696" s="46"/>
      <c r="AD696" s="182" t="str">
        <f t="shared" si="28"/>
        <v/>
      </c>
      <c r="AE696" s="46"/>
    </row>
    <row r="697" spans="1:31" ht="36" customHeight="1" x14ac:dyDescent="0.3">
      <c r="A697" s="68"/>
      <c r="B697" s="68"/>
      <c r="C697" s="68"/>
      <c r="D697" s="48"/>
      <c r="E697" s="263"/>
      <c r="F697" s="232" t="str">
        <f t="shared" si="30"/>
        <v/>
      </c>
      <c r="G697" s="43"/>
      <c r="H697" s="209"/>
      <c r="I697" s="43"/>
      <c r="J697" s="86"/>
      <c r="K697" s="122"/>
      <c r="L697" s="217"/>
      <c r="M697" s="233"/>
      <c r="N697" s="234"/>
      <c r="O697" s="263"/>
      <c r="P697" s="215"/>
      <c r="Q697" s="217"/>
      <c r="R697" s="217"/>
      <c r="S697" s="235"/>
      <c r="T697" s="182" t="str">
        <f t="shared" si="29"/>
        <v/>
      </c>
      <c r="U697" s="46"/>
      <c r="V697" s="216"/>
      <c r="W697" s="216"/>
      <c r="X697" s="43"/>
      <c r="Y697" s="48"/>
      <c r="Z697" s="48"/>
      <c r="AA697" s="43"/>
      <c r="AB697" s="350"/>
      <c r="AC697" s="46"/>
      <c r="AD697" s="182" t="str">
        <f t="shared" si="28"/>
        <v/>
      </c>
      <c r="AE697" s="46"/>
    </row>
    <row r="698" spans="1:31" ht="36" customHeight="1" x14ac:dyDescent="0.3">
      <c r="A698" s="68"/>
      <c r="B698" s="68"/>
      <c r="C698" s="68"/>
      <c r="D698" s="48"/>
      <c r="E698" s="263"/>
      <c r="F698" s="232" t="str">
        <f t="shared" si="30"/>
        <v/>
      </c>
      <c r="G698" s="43"/>
      <c r="H698" s="209"/>
      <c r="I698" s="43"/>
      <c r="J698" s="86"/>
      <c r="K698" s="122"/>
      <c r="L698" s="217"/>
      <c r="M698" s="233"/>
      <c r="N698" s="234"/>
      <c r="O698" s="263"/>
      <c r="P698" s="215"/>
      <c r="Q698" s="217"/>
      <c r="R698" s="217"/>
      <c r="S698" s="235"/>
      <c r="T698" s="182" t="str">
        <f t="shared" si="29"/>
        <v/>
      </c>
      <c r="U698" s="46"/>
      <c r="V698" s="216"/>
      <c r="W698" s="216"/>
      <c r="X698" s="43"/>
      <c r="Y698" s="48"/>
      <c r="Z698" s="48"/>
      <c r="AA698" s="43"/>
      <c r="AB698" s="350"/>
      <c r="AC698" s="46"/>
      <c r="AD698" s="182" t="str">
        <f t="shared" si="28"/>
        <v/>
      </c>
      <c r="AE698" s="46"/>
    </row>
    <row r="699" spans="1:31" ht="36" customHeight="1" x14ac:dyDescent="0.3">
      <c r="A699" s="68"/>
      <c r="B699" s="68"/>
      <c r="C699" s="68"/>
      <c r="D699" s="48"/>
      <c r="E699" s="263"/>
      <c r="F699" s="232" t="str">
        <f t="shared" si="30"/>
        <v/>
      </c>
      <c r="G699" s="43"/>
      <c r="H699" s="209"/>
      <c r="I699" s="43"/>
      <c r="J699" s="86"/>
      <c r="K699" s="122"/>
      <c r="L699" s="217"/>
      <c r="M699" s="233"/>
      <c r="N699" s="234"/>
      <c r="O699" s="263"/>
      <c r="P699" s="215"/>
      <c r="Q699" s="217"/>
      <c r="R699" s="217"/>
      <c r="S699" s="235"/>
      <c r="T699" s="182" t="str">
        <f t="shared" si="29"/>
        <v/>
      </c>
      <c r="U699" s="46"/>
      <c r="V699" s="216"/>
      <c r="W699" s="216"/>
      <c r="X699" s="43"/>
      <c r="Y699" s="48"/>
      <c r="Z699" s="48"/>
      <c r="AA699" s="43"/>
      <c r="AB699" s="350"/>
      <c r="AC699" s="46"/>
      <c r="AD699" s="182" t="str">
        <f t="shared" si="28"/>
        <v/>
      </c>
      <c r="AE699" s="46"/>
    </row>
    <row r="700" spans="1:31" ht="36" customHeight="1" x14ac:dyDescent="0.3">
      <c r="A700" s="68"/>
      <c r="B700" s="68"/>
      <c r="C700" s="68"/>
      <c r="D700" s="48"/>
      <c r="E700" s="263"/>
      <c r="F700" s="232" t="str">
        <f t="shared" si="30"/>
        <v/>
      </c>
      <c r="G700" s="43"/>
      <c r="H700" s="209"/>
      <c r="I700" s="43"/>
      <c r="J700" s="86"/>
      <c r="K700" s="122"/>
      <c r="L700" s="217"/>
      <c r="M700" s="233"/>
      <c r="N700" s="234"/>
      <c r="O700" s="263"/>
      <c r="P700" s="215"/>
      <c r="Q700" s="217"/>
      <c r="R700" s="217"/>
      <c r="S700" s="235"/>
      <c r="T700" s="182" t="str">
        <f t="shared" si="29"/>
        <v/>
      </c>
      <c r="U700" s="46"/>
      <c r="V700" s="216"/>
      <c r="W700" s="216"/>
      <c r="X700" s="43"/>
      <c r="Y700" s="48"/>
      <c r="Z700" s="48"/>
      <c r="AA700" s="43"/>
      <c r="AB700" s="350"/>
      <c r="AC700" s="46"/>
      <c r="AD700" s="182" t="str">
        <f t="shared" si="28"/>
        <v/>
      </c>
      <c r="AE700" s="46"/>
    </row>
    <row r="701" spans="1:31" ht="36" customHeight="1" x14ac:dyDescent="0.3">
      <c r="A701" s="68"/>
      <c r="B701" s="68"/>
      <c r="C701" s="68"/>
      <c r="D701" s="48"/>
      <c r="E701" s="263"/>
      <c r="F701" s="232" t="str">
        <f t="shared" si="30"/>
        <v/>
      </c>
      <c r="G701" s="43"/>
      <c r="H701" s="209"/>
      <c r="I701" s="43"/>
      <c r="J701" s="86"/>
      <c r="K701" s="122"/>
      <c r="L701" s="217"/>
      <c r="M701" s="233"/>
      <c r="N701" s="234"/>
      <c r="O701" s="263"/>
      <c r="P701" s="215"/>
      <c r="Q701" s="217"/>
      <c r="R701" s="217"/>
      <c r="S701" s="235"/>
      <c r="T701" s="182" t="str">
        <f t="shared" si="29"/>
        <v/>
      </c>
      <c r="U701" s="46"/>
      <c r="V701" s="216"/>
      <c r="W701" s="216"/>
      <c r="X701" s="43"/>
      <c r="Y701" s="48"/>
      <c r="Z701" s="48"/>
      <c r="AA701" s="43"/>
      <c r="AB701" s="350"/>
      <c r="AC701" s="46"/>
      <c r="AD701" s="182" t="str">
        <f t="shared" si="28"/>
        <v/>
      </c>
      <c r="AE701" s="46"/>
    </row>
    <row r="702" spans="1:31" ht="36" customHeight="1" x14ac:dyDescent="0.3">
      <c r="A702" s="68"/>
      <c r="B702" s="68"/>
      <c r="C702" s="68"/>
      <c r="D702" s="48"/>
      <c r="E702" s="263"/>
      <c r="F702" s="232" t="str">
        <f t="shared" si="30"/>
        <v/>
      </c>
      <c r="G702" s="43"/>
      <c r="H702" s="209"/>
      <c r="I702" s="43"/>
      <c r="J702" s="86"/>
      <c r="K702" s="122"/>
      <c r="L702" s="217"/>
      <c r="M702" s="233"/>
      <c r="N702" s="234"/>
      <c r="O702" s="263"/>
      <c r="P702" s="215"/>
      <c r="Q702" s="217"/>
      <c r="R702" s="217"/>
      <c r="S702" s="235"/>
      <c r="T702" s="182" t="str">
        <f t="shared" si="29"/>
        <v/>
      </c>
      <c r="U702" s="46"/>
      <c r="V702" s="216"/>
      <c r="W702" s="216"/>
      <c r="X702" s="43"/>
      <c r="Y702" s="48"/>
      <c r="Z702" s="48"/>
      <c r="AA702" s="43"/>
      <c r="AB702" s="350"/>
      <c r="AC702" s="46"/>
      <c r="AD702" s="182" t="str">
        <f t="shared" si="28"/>
        <v/>
      </c>
      <c r="AE702" s="46"/>
    </row>
    <row r="703" spans="1:31" ht="36" customHeight="1" x14ac:dyDescent="0.3">
      <c r="A703" s="68"/>
      <c r="B703" s="68"/>
      <c r="C703" s="68"/>
      <c r="D703" s="48"/>
      <c r="E703" s="263"/>
      <c r="F703" s="232" t="str">
        <f t="shared" si="30"/>
        <v/>
      </c>
      <c r="G703" s="43"/>
      <c r="H703" s="209"/>
      <c r="I703" s="43"/>
      <c r="J703" s="86"/>
      <c r="K703" s="122"/>
      <c r="L703" s="217"/>
      <c r="M703" s="233"/>
      <c r="N703" s="234"/>
      <c r="O703" s="263"/>
      <c r="P703" s="215"/>
      <c r="Q703" s="217"/>
      <c r="R703" s="217"/>
      <c r="S703" s="235"/>
      <c r="T703" s="182" t="str">
        <f t="shared" si="29"/>
        <v/>
      </c>
      <c r="U703" s="46"/>
      <c r="V703" s="216"/>
      <c r="W703" s="216"/>
      <c r="X703" s="43"/>
      <c r="Y703" s="48"/>
      <c r="Z703" s="48"/>
      <c r="AA703" s="43"/>
      <c r="AB703" s="350"/>
      <c r="AC703" s="46"/>
      <c r="AD703" s="182" t="str">
        <f t="shared" si="28"/>
        <v/>
      </c>
      <c r="AE703" s="46"/>
    </row>
    <row r="704" spans="1:31" ht="36" customHeight="1" x14ac:dyDescent="0.3">
      <c r="A704" s="68"/>
      <c r="B704" s="68"/>
      <c r="C704" s="68"/>
      <c r="D704" s="48"/>
      <c r="E704" s="263"/>
      <c r="F704" s="232" t="str">
        <f t="shared" si="30"/>
        <v/>
      </c>
      <c r="G704" s="43"/>
      <c r="H704" s="209"/>
      <c r="I704" s="43"/>
      <c r="J704" s="86"/>
      <c r="K704" s="122"/>
      <c r="L704" s="217"/>
      <c r="M704" s="233"/>
      <c r="N704" s="234"/>
      <c r="O704" s="263"/>
      <c r="P704" s="215"/>
      <c r="Q704" s="217"/>
      <c r="R704" s="217"/>
      <c r="S704" s="235"/>
      <c r="T704" s="182" t="str">
        <f t="shared" si="29"/>
        <v/>
      </c>
      <c r="U704" s="46"/>
      <c r="V704" s="216"/>
      <c r="W704" s="216"/>
      <c r="X704" s="43"/>
      <c r="Y704" s="48"/>
      <c r="Z704" s="48"/>
      <c r="AA704" s="43"/>
      <c r="AB704" s="350"/>
      <c r="AC704" s="46"/>
      <c r="AD704" s="182" t="str">
        <f t="shared" si="28"/>
        <v/>
      </c>
      <c r="AE704" s="46"/>
    </row>
    <row r="705" spans="1:31" ht="36" customHeight="1" x14ac:dyDescent="0.3">
      <c r="A705" s="68"/>
      <c r="B705" s="68"/>
      <c r="C705" s="68"/>
      <c r="D705" s="48"/>
      <c r="E705" s="263"/>
      <c r="F705" s="232" t="str">
        <f t="shared" si="30"/>
        <v/>
      </c>
      <c r="G705" s="43"/>
      <c r="H705" s="209"/>
      <c r="I705" s="43"/>
      <c r="J705" s="86"/>
      <c r="K705" s="122"/>
      <c r="L705" s="217"/>
      <c r="M705" s="233"/>
      <c r="N705" s="234"/>
      <c r="O705" s="263"/>
      <c r="P705" s="215"/>
      <c r="Q705" s="217"/>
      <c r="R705" s="217"/>
      <c r="S705" s="235"/>
      <c r="T705" s="182" t="str">
        <f t="shared" si="29"/>
        <v/>
      </c>
      <c r="U705" s="46"/>
      <c r="V705" s="216"/>
      <c r="W705" s="216"/>
      <c r="X705" s="43"/>
      <c r="Y705" s="48"/>
      <c r="Z705" s="48"/>
      <c r="AA705" s="43"/>
      <c r="AB705" s="350"/>
      <c r="AC705" s="46"/>
      <c r="AD705" s="182" t="str">
        <f t="shared" si="28"/>
        <v/>
      </c>
      <c r="AE705" s="46"/>
    </row>
    <row r="706" spans="1:31" ht="36" customHeight="1" x14ac:dyDescent="0.3">
      <c r="A706" s="68"/>
      <c r="B706" s="68"/>
      <c r="C706" s="68"/>
      <c r="D706" s="48"/>
      <c r="E706" s="263"/>
      <c r="F706" s="232" t="str">
        <f t="shared" si="30"/>
        <v/>
      </c>
      <c r="G706" s="43"/>
      <c r="H706" s="209"/>
      <c r="I706" s="43"/>
      <c r="J706" s="86"/>
      <c r="K706" s="122"/>
      <c r="L706" s="217"/>
      <c r="M706" s="233"/>
      <c r="N706" s="234"/>
      <c r="O706" s="263"/>
      <c r="P706" s="215"/>
      <c r="Q706" s="217"/>
      <c r="R706" s="217"/>
      <c r="S706" s="235"/>
      <c r="T706" s="182" t="str">
        <f t="shared" si="29"/>
        <v/>
      </c>
      <c r="U706" s="46"/>
      <c r="V706" s="216"/>
      <c r="W706" s="216"/>
      <c r="X706" s="43"/>
      <c r="Y706" s="48"/>
      <c r="Z706" s="48"/>
      <c r="AA706" s="43"/>
      <c r="AB706" s="350"/>
      <c r="AC706" s="46"/>
      <c r="AD706" s="182" t="str">
        <f t="shared" si="28"/>
        <v/>
      </c>
      <c r="AE706" s="46"/>
    </row>
    <row r="707" spans="1:31" ht="36" customHeight="1" x14ac:dyDescent="0.3">
      <c r="A707" s="68"/>
      <c r="B707" s="68"/>
      <c r="C707" s="68"/>
      <c r="D707" s="48"/>
      <c r="E707" s="263"/>
      <c r="F707" s="232" t="str">
        <f t="shared" si="30"/>
        <v/>
      </c>
      <c r="G707" s="43"/>
      <c r="H707" s="209"/>
      <c r="I707" s="43"/>
      <c r="J707" s="86"/>
      <c r="K707" s="122"/>
      <c r="L707" s="217"/>
      <c r="M707" s="233"/>
      <c r="N707" s="234"/>
      <c r="O707" s="263"/>
      <c r="P707" s="215"/>
      <c r="Q707" s="217"/>
      <c r="R707" s="217"/>
      <c r="S707" s="235"/>
      <c r="T707" s="182" t="str">
        <f t="shared" si="29"/>
        <v/>
      </c>
      <c r="U707" s="46"/>
      <c r="V707" s="216"/>
      <c r="W707" s="216"/>
      <c r="X707" s="43"/>
      <c r="Y707" s="48"/>
      <c r="Z707" s="48"/>
      <c r="AA707" s="43"/>
      <c r="AB707" s="350"/>
      <c r="AC707" s="46"/>
      <c r="AD707" s="182" t="str">
        <f t="shared" si="28"/>
        <v/>
      </c>
      <c r="AE707" s="46"/>
    </row>
    <row r="708" spans="1:31" ht="36" customHeight="1" x14ac:dyDescent="0.3">
      <c r="A708" s="68"/>
      <c r="B708" s="68"/>
      <c r="C708" s="68"/>
      <c r="D708" s="48"/>
      <c r="E708" s="263"/>
      <c r="F708" s="232" t="str">
        <f t="shared" si="30"/>
        <v/>
      </c>
      <c r="G708" s="43"/>
      <c r="H708" s="209"/>
      <c r="I708" s="43"/>
      <c r="J708" s="86"/>
      <c r="K708" s="122"/>
      <c r="L708" s="217"/>
      <c r="M708" s="233"/>
      <c r="N708" s="234"/>
      <c r="O708" s="263"/>
      <c r="P708" s="215"/>
      <c r="Q708" s="217"/>
      <c r="R708" s="217"/>
      <c r="S708" s="235"/>
      <c r="T708" s="182" t="str">
        <f t="shared" si="29"/>
        <v/>
      </c>
      <c r="U708" s="46"/>
      <c r="V708" s="216"/>
      <c r="W708" s="216"/>
      <c r="X708" s="43"/>
      <c r="Y708" s="48"/>
      <c r="Z708" s="48"/>
      <c r="AA708" s="43"/>
      <c r="AB708" s="350"/>
      <c r="AC708" s="46"/>
      <c r="AD708" s="182" t="str">
        <f t="shared" si="28"/>
        <v/>
      </c>
      <c r="AE708" s="46"/>
    </row>
    <row r="709" spans="1:31" ht="36" customHeight="1" x14ac:dyDescent="0.3">
      <c r="A709" s="68"/>
      <c r="B709" s="68"/>
      <c r="C709" s="68"/>
      <c r="D709" s="48"/>
      <c r="E709" s="263"/>
      <c r="F709" s="232" t="str">
        <f t="shared" si="30"/>
        <v/>
      </c>
      <c r="G709" s="43"/>
      <c r="H709" s="209"/>
      <c r="I709" s="43"/>
      <c r="J709" s="86"/>
      <c r="K709" s="122"/>
      <c r="L709" s="217"/>
      <c r="M709" s="233"/>
      <c r="N709" s="234"/>
      <c r="O709" s="263"/>
      <c r="P709" s="215"/>
      <c r="Q709" s="217"/>
      <c r="R709" s="217"/>
      <c r="S709" s="235"/>
      <c r="T709" s="182" t="str">
        <f t="shared" si="29"/>
        <v/>
      </c>
      <c r="U709" s="46"/>
      <c r="V709" s="216"/>
      <c r="W709" s="216"/>
      <c r="X709" s="43"/>
      <c r="Y709" s="48"/>
      <c r="Z709" s="48"/>
      <c r="AA709" s="43"/>
      <c r="AB709" s="350"/>
      <c r="AC709" s="46"/>
      <c r="AD709" s="182" t="str">
        <f t="shared" si="28"/>
        <v/>
      </c>
      <c r="AE709" s="46"/>
    </row>
    <row r="710" spans="1:31" ht="36" customHeight="1" x14ac:dyDescent="0.3">
      <c r="A710" s="68"/>
      <c r="B710" s="68"/>
      <c r="C710" s="68"/>
      <c r="D710" s="48"/>
      <c r="E710" s="263"/>
      <c r="F710" s="232" t="str">
        <f t="shared" si="30"/>
        <v/>
      </c>
      <c r="G710" s="43"/>
      <c r="H710" s="209"/>
      <c r="I710" s="43"/>
      <c r="J710" s="86"/>
      <c r="K710" s="122"/>
      <c r="L710" s="217"/>
      <c r="M710" s="233"/>
      <c r="N710" s="234"/>
      <c r="O710" s="263"/>
      <c r="P710" s="215"/>
      <c r="Q710" s="217"/>
      <c r="R710" s="217"/>
      <c r="S710" s="235"/>
      <c r="T710" s="182" t="str">
        <f t="shared" si="29"/>
        <v/>
      </c>
      <c r="U710" s="46"/>
      <c r="V710" s="216"/>
      <c r="W710" s="216"/>
      <c r="X710" s="43"/>
      <c r="Y710" s="48"/>
      <c r="Z710" s="48"/>
      <c r="AA710" s="43"/>
      <c r="AB710" s="350"/>
      <c r="AC710" s="46"/>
      <c r="AD710" s="182" t="str">
        <f t="shared" si="28"/>
        <v/>
      </c>
      <c r="AE710" s="46"/>
    </row>
    <row r="711" spans="1:31" ht="36" customHeight="1" x14ac:dyDescent="0.3">
      <c r="A711" s="68"/>
      <c r="B711" s="68"/>
      <c r="C711" s="68"/>
      <c r="D711" s="48"/>
      <c r="E711" s="263"/>
      <c r="F711" s="232" t="str">
        <f t="shared" si="30"/>
        <v/>
      </c>
      <c r="G711" s="43"/>
      <c r="H711" s="209"/>
      <c r="I711" s="43"/>
      <c r="J711" s="86"/>
      <c r="K711" s="122"/>
      <c r="L711" s="217"/>
      <c r="M711" s="233"/>
      <c r="N711" s="234"/>
      <c r="O711" s="263"/>
      <c r="P711" s="215"/>
      <c r="Q711" s="217"/>
      <c r="R711" s="217"/>
      <c r="S711" s="235"/>
      <c r="T711" s="182" t="str">
        <f t="shared" si="29"/>
        <v/>
      </c>
      <c r="U711" s="46"/>
      <c r="V711" s="216"/>
      <c r="W711" s="216"/>
      <c r="X711" s="43"/>
      <c r="Y711" s="48"/>
      <c r="Z711" s="48"/>
      <c r="AA711" s="43"/>
      <c r="AB711" s="350"/>
      <c r="AC711" s="46"/>
      <c r="AD711" s="182" t="str">
        <f t="shared" si="28"/>
        <v/>
      </c>
      <c r="AE711" s="46"/>
    </row>
    <row r="712" spans="1:31" ht="36" customHeight="1" x14ac:dyDescent="0.3">
      <c r="A712" s="68"/>
      <c r="B712" s="68"/>
      <c r="C712" s="68"/>
      <c r="D712" s="48"/>
      <c r="E712" s="263"/>
      <c r="F712" s="232" t="str">
        <f t="shared" si="30"/>
        <v/>
      </c>
      <c r="G712" s="43"/>
      <c r="H712" s="209"/>
      <c r="I712" s="43"/>
      <c r="J712" s="86"/>
      <c r="K712" s="122"/>
      <c r="L712" s="217"/>
      <c r="M712" s="233"/>
      <c r="N712" s="234"/>
      <c r="O712" s="263"/>
      <c r="P712" s="215"/>
      <c r="Q712" s="217"/>
      <c r="R712" s="217"/>
      <c r="S712" s="235"/>
      <c r="T712" s="182" t="str">
        <f t="shared" si="29"/>
        <v/>
      </c>
      <c r="U712" s="46"/>
      <c r="V712" s="216"/>
      <c r="W712" s="216"/>
      <c r="X712" s="43"/>
      <c r="Y712" s="48"/>
      <c r="Z712" s="48"/>
      <c r="AA712" s="43"/>
      <c r="AB712" s="350"/>
      <c r="AC712" s="46"/>
      <c r="AD712" s="182" t="str">
        <f t="shared" si="28"/>
        <v/>
      </c>
      <c r="AE712" s="46"/>
    </row>
    <row r="713" spans="1:31" ht="36" customHeight="1" x14ac:dyDescent="0.3">
      <c r="A713" s="68"/>
      <c r="B713" s="68"/>
      <c r="C713" s="68"/>
      <c r="D713" s="48"/>
      <c r="E713" s="263"/>
      <c r="F713" s="232" t="str">
        <f t="shared" si="30"/>
        <v/>
      </c>
      <c r="G713" s="43"/>
      <c r="H713" s="209"/>
      <c r="I713" s="43"/>
      <c r="J713" s="86"/>
      <c r="K713" s="122"/>
      <c r="L713" s="217"/>
      <c r="M713" s="233"/>
      <c r="N713" s="234"/>
      <c r="O713" s="263"/>
      <c r="P713" s="215"/>
      <c r="Q713" s="217"/>
      <c r="R713" s="217"/>
      <c r="S713" s="235"/>
      <c r="T713" s="182" t="str">
        <f t="shared" si="29"/>
        <v/>
      </c>
      <c r="U713" s="46"/>
      <c r="V713" s="216"/>
      <c r="W713" s="216"/>
      <c r="X713" s="43"/>
      <c r="Y713" s="48"/>
      <c r="Z713" s="48"/>
      <c r="AA713" s="43"/>
      <c r="AB713" s="350"/>
      <c r="AC713" s="46"/>
      <c r="AD713" s="182" t="str">
        <f t="shared" si="28"/>
        <v/>
      </c>
      <c r="AE713" s="46"/>
    </row>
    <row r="714" spans="1:31" ht="36" customHeight="1" x14ac:dyDescent="0.3">
      <c r="A714" s="68"/>
      <c r="B714" s="68"/>
      <c r="C714" s="68"/>
      <c r="D714" s="48"/>
      <c r="E714" s="263"/>
      <c r="F714" s="232" t="str">
        <f t="shared" si="30"/>
        <v/>
      </c>
      <c r="G714" s="43"/>
      <c r="H714" s="209"/>
      <c r="I714" s="43"/>
      <c r="J714" s="86"/>
      <c r="K714" s="122"/>
      <c r="L714" s="217"/>
      <c r="M714" s="233"/>
      <c r="N714" s="234"/>
      <c r="O714" s="263"/>
      <c r="P714" s="215"/>
      <c r="Q714" s="217"/>
      <c r="R714" s="217"/>
      <c r="S714" s="235"/>
      <c r="T714" s="182" t="str">
        <f t="shared" si="29"/>
        <v/>
      </c>
      <c r="U714" s="46"/>
      <c r="V714" s="216"/>
      <c r="W714" s="216"/>
      <c r="X714" s="43"/>
      <c r="Y714" s="48"/>
      <c r="Z714" s="48"/>
      <c r="AA714" s="43"/>
      <c r="AB714" s="350"/>
      <c r="AC714" s="46"/>
      <c r="AD714" s="182" t="str">
        <f t="shared" si="28"/>
        <v/>
      </c>
      <c r="AE714" s="46"/>
    </row>
    <row r="715" spans="1:31" ht="36" customHeight="1" x14ac:dyDescent="0.3">
      <c r="A715" s="68"/>
      <c r="B715" s="68"/>
      <c r="C715" s="68"/>
      <c r="D715" s="48"/>
      <c r="E715" s="263"/>
      <c r="F715" s="232" t="str">
        <f t="shared" si="30"/>
        <v/>
      </c>
      <c r="G715" s="43"/>
      <c r="H715" s="209"/>
      <c r="I715" s="43"/>
      <c r="J715" s="86"/>
      <c r="K715" s="122"/>
      <c r="L715" s="217"/>
      <c r="M715" s="233"/>
      <c r="N715" s="234"/>
      <c r="O715" s="263"/>
      <c r="P715" s="215"/>
      <c r="Q715" s="217"/>
      <c r="R715" s="217"/>
      <c r="S715" s="235"/>
      <c r="T715" s="182" t="str">
        <f t="shared" si="29"/>
        <v/>
      </c>
      <c r="U715" s="46"/>
      <c r="V715" s="216"/>
      <c r="W715" s="216"/>
      <c r="X715" s="43"/>
      <c r="Y715" s="48"/>
      <c r="Z715" s="48"/>
      <c r="AA715" s="43"/>
      <c r="AB715" s="350"/>
      <c r="AC715" s="46"/>
      <c r="AD715" s="182" t="str">
        <f t="shared" ref="AD715:AD778" si="31">IF(AC715="YES",(J715-AB715)/365,"")</f>
        <v/>
      </c>
      <c r="AE715" s="46"/>
    </row>
    <row r="716" spans="1:31" ht="36" customHeight="1" x14ac:dyDescent="0.3">
      <c r="A716" s="68"/>
      <c r="B716" s="68"/>
      <c r="C716" s="68"/>
      <c r="D716" s="48"/>
      <c r="E716" s="263"/>
      <c r="F716" s="232" t="str">
        <f t="shared" si="30"/>
        <v/>
      </c>
      <c r="G716" s="43"/>
      <c r="H716" s="209"/>
      <c r="I716" s="43"/>
      <c r="J716" s="86"/>
      <c r="K716" s="122"/>
      <c r="L716" s="217"/>
      <c r="M716" s="233"/>
      <c r="N716" s="234"/>
      <c r="O716" s="263"/>
      <c r="P716" s="215"/>
      <c r="Q716" s="217"/>
      <c r="R716" s="217"/>
      <c r="S716" s="235"/>
      <c r="T716" s="182" t="str">
        <f t="shared" ref="T716:T779" si="32">IF(ISBLANK(P716),"",DATEDIF(J716,P716,"d")/365)</f>
        <v/>
      </c>
      <c r="U716" s="46"/>
      <c r="V716" s="216"/>
      <c r="W716" s="216"/>
      <c r="X716" s="43"/>
      <c r="Y716" s="48"/>
      <c r="Z716" s="48"/>
      <c r="AA716" s="43"/>
      <c r="AB716" s="350"/>
      <c r="AC716" s="46"/>
      <c r="AD716" s="182" t="str">
        <f t="shared" si="31"/>
        <v/>
      </c>
      <c r="AE716" s="46"/>
    </row>
    <row r="717" spans="1:31" ht="36" customHeight="1" x14ac:dyDescent="0.3">
      <c r="A717" s="68"/>
      <c r="B717" s="68"/>
      <c r="C717" s="68"/>
      <c r="D717" s="48"/>
      <c r="E717" s="263"/>
      <c r="F717" s="232" t="str">
        <f t="shared" si="30"/>
        <v/>
      </c>
      <c r="G717" s="43"/>
      <c r="H717" s="209"/>
      <c r="I717" s="43"/>
      <c r="J717" s="86"/>
      <c r="K717" s="122"/>
      <c r="L717" s="217"/>
      <c r="M717" s="233"/>
      <c r="N717" s="234"/>
      <c r="O717" s="263"/>
      <c r="P717" s="215"/>
      <c r="Q717" s="217"/>
      <c r="R717" s="217"/>
      <c r="S717" s="235"/>
      <c r="T717" s="182" t="str">
        <f t="shared" si="32"/>
        <v/>
      </c>
      <c r="U717" s="46"/>
      <c r="V717" s="216"/>
      <c r="W717" s="216"/>
      <c r="X717" s="43"/>
      <c r="Y717" s="48"/>
      <c r="Z717" s="48"/>
      <c r="AA717" s="43"/>
      <c r="AB717" s="350"/>
      <c r="AC717" s="46"/>
      <c r="AD717" s="182" t="str">
        <f t="shared" si="31"/>
        <v/>
      </c>
      <c r="AE717" s="46"/>
    </row>
    <row r="718" spans="1:31" ht="36" customHeight="1" x14ac:dyDescent="0.3">
      <c r="A718" s="68"/>
      <c r="B718" s="68"/>
      <c r="C718" s="68"/>
      <c r="D718" s="48"/>
      <c r="E718" s="263"/>
      <c r="F718" s="232" t="str">
        <f t="shared" si="30"/>
        <v/>
      </c>
      <c r="G718" s="43"/>
      <c r="H718" s="209"/>
      <c r="I718" s="43"/>
      <c r="J718" s="86"/>
      <c r="K718" s="122"/>
      <c r="L718" s="217"/>
      <c r="M718" s="233"/>
      <c r="N718" s="234"/>
      <c r="O718" s="263"/>
      <c r="P718" s="215"/>
      <c r="Q718" s="217"/>
      <c r="R718" s="217"/>
      <c r="S718" s="235"/>
      <c r="T718" s="182" t="str">
        <f t="shared" si="32"/>
        <v/>
      </c>
      <c r="U718" s="46"/>
      <c r="V718" s="216"/>
      <c r="W718" s="216"/>
      <c r="X718" s="43"/>
      <c r="Y718" s="48"/>
      <c r="Z718" s="48"/>
      <c r="AA718" s="43"/>
      <c r="AB718" s="350"/>
      <c r="AC718" s="46"/>
      <c r="AD718" s="182" t="str">
        <f t="shared" si="31"/>
        <v/>
      </c>
      <c r="AE718" s="46"/>
    </row>
    <row r="719" spans="1:31" ht="36" customHeight="1" x14ac:dyDescent="0.3">
      <c r="A719" s="68"/>
      <c r="B719" s="68"/>
      <c r="C719" s="68"/>
      <c r="D719" s="48"/>
      <c r="E719" s="263"/>
      <c r="F719" s="232" t="str">
        <f t="shared" ref="F719:F782" si="33">IF(ISBLANK($E719),"",VLOOKUP($E719,제안사_펀드현황,2,FALSE))</f>
        <v/>
      </c>
      <c r="G719" s="43"/>
      <c r="H719" s="209"/>
      <c r="I719" s="43"/>
      <c r="J719" s="86"/>
      <c r="K719" s="122"/>
      <c r="L719" s="217"/>
      <c r="M719" s="233"/>
      <c r="N719" s="234"/>
      <c r="O719" s="263"/>
      <c r="P719" s="215"/>
      <c r="Q719" s="217"/>
      <c r="R719" s="217"/>
      <c r="S719" s="235"/>
      <c r="T719" s="182" t="str">
        <f t="shared" si="32"/>
        <v/>
      </c>
      <c r="U719" s="46"/>
      <c r="V719" s="216"/>
      <c r="W719" s="216"/>
      <c r="X719" s="43"/>
      <c r="Y719" s="48"/>
      <c r="Z719" s="48"/>
      <c r="AA719" s="43"/>
      <c r="AB719" s="350"/>
      <c r="AC719" s="46"/>
      <c r="AD719" s="182" t="str">
        <f t="shared" si="31"/>
        <v/>
      </c>
      <c r="AE719" s="46"/>
    </row>
    <row r="720" spans="1:31" ht="36" customHeight="1" x14ac:dyDescent="0.3">
      <c r="A720" s="68"/>
      <c r="B720" s="68"/>
      <c r="C720" s="68"/>
      <c r="D720" s="48"/>
      <c r="E720" s="263"/>
      <c r="F720" s="232" t="str">
        <f t="shared" si="33"/>
        <v/>
      </c>
      <c r="G720" s="43"/>
      <c r="H720" s="209"/>
      <c r="I720" s="43"/>
      <c r="J720" s="86"/>
      <c r="K720" s="122"/>
      <c r="L720" s="217"/>
      <c r="M720" s="233"/>
      <c r="N720" s="234"/>
      <c r="O720" s="263"/>
      <c r="P720" s="215"/>
      <c r="Q720" s="217"/>
      <c r="R720" s="217"/>
      <c r="S720" s="235"/>
      <c r="T720" s="182" t="str">
        <f t="shared" si="32"/>
        <v/>
      </c>
      <c r="U720" s="46"/>
      <c r="V720" s="216"/>
      <c r="W720" s="216"/>
      <c r="X720" s="43"/>
      <c r="Y720" s="48"/>
      <c r="Z720" s="48"/>
      <c r="AA720" s="43"/>
      <c r="AB720" s="350"/>
      <c r="AC720" s="46"/>
      <c r="AD720" s="182" t="str">
        <f t="shared" si="31"/>
        <v/>
      </c>
      <c r="AE720" s="46"/>
    </row>
    <row r="721" spans="1:31" ht="36" customHeight="1" x14ac:dyDescent="0.3">
      <c r="A721" s="68"/>
      <c r="B721" s="68"/>
      <c r="C721" s="68"/>
      <c r="D721" s="48"/>
      <c r="E721" s="263"/>
      <c r="F721" s="232" t="str">
        <f t="shared" si="33"/>
        <v/>
      </c>
      <c r="G721" s="43"/>
      <c r="H721" s="209"/>
      <c r="I721" s="43"/>
      <c r="J721" s="86"/>
      <c r="K721" s="122"/>
      <c r="L721" s="217"/>
      <c r="M721" s="233"/>
      <c r="N721" s="234"/>
      <c r="O721" s="263"/>
      <c r="P721" s="215"/>
      <c r="Q721" s="217"/>
      <c r="R721" s="217"/>
      <c r="S721" s="235"/>
      <c r="T721" s="182" t="str">
        <f t="shared" si="32"/>
        <v/>
      </c>
      <c r="U721" s="46"/>
      <c r="V721" s="216"/>
      <c r="W721" s="216"/>
      <c r="X721" s="43"/>
      <c r="Y721" s="48"/>
      <c r="Z721" s="48"/>
      <c r="AA721" s="43"/>
      <c r="AB721" s="350"/>
      <c r="AC721" s="46"/>
      <c r="AD721" s="182" t="str">
        <f t="shared" si="31"/>
        <v/>
      </c>
      <c r="AE721" s="46"/>
    </row>
    <row r="722" spans="1:31" ht="36" customHeight="1" x14ac:dyDescent="0.3">
      <c r="A722" s="68"/>
      <c r="B722" s="68"/>
      <c r="C722" s="68"/>
      <c r="D722" s="48"/>
      <c r="E722" s="263"/>
      <c r="F722" s="232" t="str">
        <f t="shared" si="33"/>
        <v/>
      </c>
      <c r="G722" s="43"/>
      <c r="H722" s="209"/>
      <c r="I722" s="43"/>
      <c r="J722" s="86"/>
      <c r="K722" s="122"/>
      <c r="L722" s="217"/>
      <c r="M722" s="233"/>
      <c r="N722" s="234"/>
      <c r="O722" s="263"/>
      <c r="P722" s="215"/>
      <c r="Q722" s="217"/>
      <c r="R722" s="217"/>
      <c r="S722" s="235"/>
      <c r="T722" s="182" t="str">
        <f t="shared" si="32"/>
        <v/>
      </c>
      <c r="U722" s="46"/>
      <c r="V722" s="216"/>
      <c r="W722" s="216"/>
      <c r="X722" s="43"/>
      <c r="Y722" s="48"/>
      <c r="Z722" s="48"/>
      <c r="AA722" s="43"/>
      <c r="AB722" s="350"/>
      <c r="AC722" s="46"/>
      <c r="AD722" s="182" t="str">
        <f t="shared" si="31"/>
        <v/>
      </c>
      <c r="AE722" s="46"/>
    </row>
    <row r="723" spans="1:31" ht="36" customHeight="1" x14ac:dyDescent="0.3">
      <c r="A723" s="68"/>
      <c r="B723" s="68"/>
      <c r="C723" s="68"/>
      <c r="D723" s="48"/>
      <c r="E723" s="263"/>
      <c r="F723" s="232" t="str">
        <f t="shared" si="33"/>
        <v/>
      </c>
      <c r="G723" s="43"/>
      <c r="H723" s="209"/>
      <c r="I723" s="43"/>
      <c r="J723" s="86"/>
      <c r="K723" s="122"/>
      <c r="L723" s="217"/>
      <c r="M723" s="233"/>
      <c r="N723" s="234"/>
      <c r="O723" s="263"/>
      <c r="P723" s="215"/>
      <c r="Q723" s="217"/>
      <c r="R723" s="217"/>
      <c r="S723" s="235"/>
      <c r="T723" s="182" t="str">
        <f t="shared" si="32"/>
        <v/>
      </c>
      <c r="U723" s="46"/>
      <c r="V723" s="216"/>
      <c r="W723" s="216"/>
      <c r="X723" s="43"/>
      <c r="Y723" s="48"/>
      <c r="Z723" s="48"/>
      <c r="AA723" s="43"/>
      <c r="AB723" s="350"/>
      <c r="AC723" s="46"/>
      <c r="AD723" s="182" t="str">
        <f t="shared" si="31"/>
        <v/>
      </c>
      <c r="AE723" s="46"/>
    </row>
    <row r="724" spans="1:31" ht="36" customHeight="1" x14ac:dyDescent="0.3">
      <c r="A724" s="68"/>
      <c r="B724" s="68"/>
      <c r="C724" s="68"/>
      <c r="D724" s="48"/>
      <c r="E724" s="263"/>
      <c r="F724" s="232" t="str">
        <f t="shared" si="33"/>
        <v/>
      </c>
      <c r="G724" s="43"/>
      <c r="H724" s="209"/>
      <c r="I724" s="43"/>
      <c r="J724" s="86"/>
      <c r="K724" s="122"/>
      <c r="L724" s="217"/>
      <c r="M724" s="233"/>
      <c r="N724" s="234"/>
      <c r="O724" s="263"/>
      <c r="P724" s="215"/>
      <c r="Q724" s="217"/>
      <c r="R724" s="217"/>
      <c r="S724" s="235"/>
      <c r="T724" s="182" t="str">
        <f t="shared" si="32"/>
        <v/>
      </c>
      <c r="U724" s="46"/>
      <c r="V724" s="216"/>
      <c r="W724" s="216"/>
      <c r="X724" s="43"/>
      <c r="Y724" s="48"/>
      <c r="Z724" s="48"/>
      <c r="AA724" s="43"/>
      <c r="AB724" s="350"/>
      <c r="AC724" s="46"/>
      <c r="AD724" s="182" t="str">
        <f t="shared" si="31"/>
        <v/>
      </c>
      <c r="AE724" s="46"/>
    </row>
    <row r="725" spans="1:31" ht="36" customHeight="1" x14ac:dyDescent="0.3">
      <c r="A725" s="68"/>
      <c r="B725" s="68"/>
      <c r="C725" s="68"/>
      <c r="D725" s="48"/>
      <c r="E725" s="263"/>
      <c r="F725" s="232" t="str">
        <f t="shared" si="33"/>
        <v/>
      </c>
      <c r="G725" s="43"/>
      <c r="H725" s="209"/>
      <c r="I725" s="43"/>
      <c r="J725" s="86"/>
      <c r="K725" s="122"/>
      <c r="L725" s="217"/>
      <c r="M725" s="233"/>
      <c r="N725" s="234"/>
      <c r="O725" s="263"/>
      <c r="P725" s="215"/>
      <c r="Q725" s="217"/>
      <c r="R725" s="217"/>
      <c r="S725" s="235"/>
      <c r="T725" s="182" t="str">
        <f t="shared" si="32"/>
        <v/>
      </c>
      <c r="U725" s="46"/>
      <c r="V725" s="216"/>
      <c r="W725" s="216"/>
      <c r="X725" s="43"/>
      <c r="Y725" s="48"/>
      <c r="Z725" s="48"/>
      <c r="AA725" s="43"/>
      <c r="AB725" s="350"/>
      <c r="AC725" s="46"/>
      <c r="AD725" s="182" t="str">
        <f t="shared" si="31"/>
        <v/>
      </c>
      <c r="AE725" s="46"/>
    </row>
    <row r="726" spans="1:31" ht="36" customHeight="1" x14ac:dyDescent="0.3">
      <c r="A726" s="68"/>
      <c r="B726" s="68"/>
      <c r="C726" s="68"/>
      <c r="D726" s="48"/>
      <c r="E726" s="263"/>
      <c r="F726" s="232" t="str">
        <f t="shared" si="33"/>
        <v/>
      </c>
      <c r="G726" s="43"/>
      <c r="H726" s="209"/>
      <c r="I726" s="43"/>
      <c r="J726" s="86"/>
      <c r="K726" s="122"/>
      <c r="L726" s="217"/>
      <c r="M726" s="233"/>
      <c r="N726" s="234"/>
      <c r="O726" s="263"/>
      <c r="P726" s="215"/>
      <c r="Q726" s="217"/>
      <c r="R726" s="217"/>
      <c r="S726" s="235"/>
      <c r="T726" s="182" t="str">
        <f t="shared" si="32"/>
        <v/>
      </c>
      <c r="U726" s="46"/>
      <c r="V726" s="216"/>
      <c r="W726" s="216"/>
      <c r="X726" s="43"/>
      <c r="Y726" s="48"/>
      <c r="Z726" s="48"/>
      <c r="AA726" s="43"/>
      <c r="AB726" s="350"/>
      <c r="AC726" s="46"/>
      <c r="AD726" s="182" t="str">
        <f t="shared" si="31"/>
        <v/>
      </c>
      <c r="AE726" s="46"/>
    </row>
    <row r="727" spans="1:31" ht="36" customHeight="1" x14ac:dyDescent="0.3">
      <c r="A727" s="68"/>
      <c r="B727" s="68"/>
      <c r="C727" s="68"/>
      <c r="D727" s="48"/>
      <c r="E727" s="263"/>
      <c r="F727" s="232" t="str">
        <f t="shared" si="33"/>
        <v/>
      </c>
      <c r="G727" s="43"/>
      <c r="H727" s="209"/>
      <c r="I727" s="43"/>
      <c r="J727" s="86"/>
      <c r="K727" s="122"/>
      <c r="L727" s="217"/>
      <c r="M727" s="233"/>
      <c r="N727" s="234"/>
      <c r="O727" s="263"/>
      <c r="P727" s="215"/>
      <c r="Q727" s="217"/>
      <c r="R727" s="217"/>
      <c r="S727" s="235"/>
      <c r="T727" s="182" t="str">
        <f t="shared" si="32"/>
        <v/>
      </c>
      <c r="U727" s="46"/>
      <c r="V727" s="216"/>
      <c r="W727" s="216"/>
      <c r="X727" s="43"/>
      <c r="Y727" s="48"/>
      <c r="Z727" s="48"/>
      <c r="AA727" s="43"/>
      <c r="AB727" s="350"/>
      <c r="AC727" s="46"/>
      <c r="AD727" s="182" t="str">
        <f t="shared" si="31"/>
        <v/>
      </c>
      <c r="AE727" s="46"/>
    </row>
    <row r="728" spans="1:31" ht="36" customHeight="1" x14ac:dyDescent="0.3">
      <c r="A728" s="68"/>
      <c r="B728" s="68"/>
      <c r="C728" s="68"/>
      <c r="D728" s="48"/>
      <c r="E728" s="263"/>
      <c r="F728" s="232" t="str">
        <f t="shared" si="33"/>
        <v/>
      </c>
      <c r="G728" s="43"/>
      <c r="H728" s="209"/>
      <c r="I728" s="43"/>
      <c r="J728" s="86"/>
      <c r="K728" s="122"/>
      <c r="L728" s="217"/>
      <c r="M728" s="233"/>
      <c r="N728" s="234"/>
      <c r="O728" s="263"/>
      <c r="P728" s="215"/>
      <c r="Q728" s="217"/>
      <c r="R728" s="217"/>
      <c r="S728" s="235"/>
      <c r="T728" s="182" t="str">
        <f t="shared" si="32"/>
        <v/>
      </c>
      <c r="U728" s="46"/>
      <c r="V728" s="216"/>
      <c r="W728" s="216"/>
      <c r="X728" s="43"/>
      <c r="Y728" s="48"/>
      <c r="Z728" s="48"/>
      <c r="AA728" s="43"/>
      <c r="AB728" s="350"/>
      <c r="AC728" s="46"/>
      <c r="AD728" s="182" t="str">
        <f t="shared" si="31"/>
        <v/>
      </c>
      <c r="AE728" s="46"/>
    </row>
    <row r="729" spans="1:31" ht="36" customHeight="1" x14ac:dyDescent="0.3">
      <c r="A729" s="68"/>
      <c r="B729" s="68"/>
      <c r="C729" s="68"/>
      <c r="D729" s="48"/>
      <c r="E729" s="263"/>
      <c r="F729" s="232" t="str">
        <f t="shared" si="33"/>
        <v/>
      </c>
      <c r="G729" s="43"/>
      <c r="H729" s="209"/>
      <c r="I729" s="43"/>
      <c r="J729" s="86"/>
      <c r="K729" s="122"/>
      <c r="L729" s="217"/>
      <c r="M729" s="233"/>
      <c r="N729" s="234"/>
      <c r="O729" s="263"/>
      <c r="P729" s="215"/>
      <c r="Q729" s="217"/>
      <c r="R729" s="217"/>
      <c r="S729" s="235"/>
      <c r="T729" s="182" t="str">
        <f t="shared" si="32"/>
        <v/>
      </c>
      <c r="U729" s="46"/>
      <c r="V729" s="216"/>
      <c r="W729" s="216"/>
      <c r="X729" s="43"/>
      <c r="Y729" s="48"/>
      <c r="Z729" s="48"/>
      <c r="AA729" s="43"/>
      <c r="AB729" s="350"/>
      <c r="AC729" s="46"/>
      <c r="AD729" s="182" t="str">
        <f t="shared" si="31"/>
        <v/>
      </c>
      <c r="AE729" s="46"/>
    </row>
    <row r="730" spans="1:31" ht="36" customHeight="1" x14ac:dyDescent="0.3">
      <c r="A730" s="68"/>
      <c r="B730" s="68"/>
      <c r="C730" s="68"/>
      <c r="D730" s="48"/>
      <c r="E730" s="263"/>
      <c r="F730" s="232" t="str">
        <f t="shared" si="33"/>
        <v/>
      </c>
      <c r="G730" s="43"/>
      <c r="H730" s="209"/>
      <c r="I730" s="43"/>
      <c r="J730" s="86"/>
      <c r="K730" s="122"/>
      <c r="L730" s="217"/>
      <c r="M730" s="233"/>
      <c r="N730" s="234"/>
      <c r="O730" s="263"/>
      <c r="P730" s="215"/>
      <c r="Q730" s="217"/>
      <c r="R730" s="217"/>
      <c r="S730" s="235"/>
      <c r="T730" s="182" t="str">
        <f t="shared" si="32"/>
        <v/>
      </c>
      <c r="U730" s="46"/>
      <c r="V730" s="216"/>
      <c r="W730" s="216"/>
      <c r="X730" s="43"/>
      <c r="Y730" s="48"/>
      <c r="Z730" s="48"/>
      <c r="AA730" s="43"/>
      <c r="AB730" s="350"/>
      <c r="AC730" s="46"/>
      <c r="AD730" s="182" t="str">
        <f t="shared" si="31"/>
        <v/>
      </c>
      <c r="AE730" s="46"/>
    </row>
    <row r="731" spans="1:31" ht="36" customHeight="1" x14ac:dyDescent="0.3">
      <c r="A731" s="68"/>
      <c r="B731" s="68"/>
      <c r="C731" s="68"/>
      <c r="D731" s="48"/>
      <c r="E731" s="263"/>
      <c r="F731" s="232" t="str">
        <f t="shared" si="33"/>
        <v/>
      </c>
      <c r="G731" s="43"/>
      <c r="H731" s="209"/>
      <c r="I731" s="43"/>
      <c r="J731" s="86"/>
      <c r="K731" s="122"/>
      <c r="L731" s="217"/>
      <c r="M731" s="233"/>
      <c r="N731" s="234"/>
      <c r="O731" s="263"/>
      <c r="P731" s="215"/>
      <c r="Q731" s="217"/>
      <c r="R731" s="217"/>
      <c r="S731" s="235"/>
      <c r="T731" s="182" t="str">
        <f t="shared" si="32"/>
        <v/>
      </c>
      <c r="U731" s="46"/>
      <c r="V731" s="216"/>
      <c r="W731" s="216"/>
      <c r="X731" s="43"/>
      <c r="Y731" s="48"/>
      <c r="Z731" s="48"/>
      <c r="AA731" s="43"/>
      <c r="AB731" s="350"/>
      <c r="AC731" s="46"/>
      <c r="AD731" s="182" t="str">
        <f t="shared" si="31"/>
        <v/>
      </c>
      <c r="AE731" s="46"/>
    </row>
    <row r="732" spans="1:31" ht="36" customHeight="1" x14ac:dyDescent="0.3">
      <c r="A732" s="68"/>
      <c r="B732" s="68"/>
      <c r="C732" s="68"/>
      <c r="D732" s="48"/>
      <c r="E732" s="263"/>
      <c r="F732" s="232" t="str">
        <f t="shared" si="33"/>
        <v/>
      </c>
      <c r="G732" s="43"/>
      <c r="H732" s="209"/>
      <c r="I732" s="43"/>
      <c r="J732" s="86"/>
      <c r="K732" s="122"/>
      <c r="L732" s="217"/>
      <c r="M732" s="233"/>
      <c r="N732" s="234"/>
      <c r="O732" s="263"/>
      <c r="P732" s="215"/>
      <c r="Q732" s="217"/>
      <c r="R732" s="217"/>
      <c r="S732" s="235"/>
      <c r="T732" s="182" t="str">
        <f t="shared" si="32"/>
        <v/>
      </c>
      <c r="U732" s="46"/>
      <c r="V732" s="216"/>
      <c r="W732" s="216"/>
      <c r="X732" s="43"/>
      <c r="Y732" s="48"/>
      <c r="Z732" s="48"/>
      <c r="AA732" s="43"/>
      <c r="AB732" s="350"/>
      <c r="AC732" s="46"/>
      <c r="AD732" s="182" t="str">
        <f t="shared" si="31"/>
        <v/>
      </c>
      <c r="AE732" s="46"/>
    </row>
    <row r="733" spans="1:31" ht="36" customHeight="1" x14ac:dyDescent="0.3">
      <c r="A733" s="68"/>
      <c r="B733" s="68"/>
      <c r="C733" s="68"/>
      <c r="D733" s="48"/>
      <c r="E733" s="263"/>
      <c r="F733" s="232" t="str">
        <f t="shared" si="33"/>
        <v/>
      </c>
      <c r="G733" s="43"/>
      <c r="H733" s="209"/>
      <c r="I733" s="43"/>
      <c r="J733" s="86"/>
      <c r="K733" s="122"/>
      <c r="L733" s="217"/>
      <c r="M733" s="233"/>
      <c r="N733" s="234"/>
      <c r="O733" s="263"/>
      <c r="P733" s="215"/>
      <c r="Q733" s="217"/>
      <c r="R733" s="217"/>
      <c r="S733" s="235"/>
      <c r="T733" s="182" t="str">
        <f t="shared" si="32"/>
        <v/>
      </c>
      <c r="U733" s="46"/>
      <c r="V733" s="216"/>
      <c r="W733" s="216"/>
      <c r="X733" s="43"/>
      <c r="Y733" s="48"/>
      <c r="Z733" s="48"/>
      <c r="AA733" s="43"/>
      <c r="AB733" s="350"/>
      <c r="AC733" s="46"/>
      <c r="AD733" s="182" t="str">
        <f t="shared" si="31"/>
        <v/>
      </c>
      <c r="AE733" s="46"/>
    </row>
    <row r="734" spans="1:31" ht="36" customHeight="1" x14ac:dyDescent="0.3">
      <c r="A734" s="68"/>
      <c r="B734" s="68"/>
      <c r="C734" s="68"/>
      <c r="D734" s="48"/>
      <c r="E734" s="263"/>
      <c r="F734" s="232" t="str">
        <f t="shared" si="33"/>
        <v/>
      </c>
      <c r="G734" s="43"/>
      <c r="H734" s="209"/>
      <c r="I734" s="43"/>
      <c r="J734" s="86"/>
      <c r="K734" s="122"/>
      <c r="L734" s="217"/>
      <c r="M734" s="233"/>
      <c r="N734" s="234"/>
      <c r="O734" s="263"/>
      <c r="P734" s="215"/>
      <c r="Q734" s="217"/>
      <c r="R734" s="217"/>
      <c r="S734" s="235"/>
      <c r="T734" s="182" t="str">
        <f t="shared" si="32"/>
        <v/>
      </c>
      <c r="U734" s="46"/>
      <c r="V734" s="216"/>
      <c r="W734" s="216"/>
      <c r="X734" s="43"/>
      <c r="Y734" s="48"/>
      <c r="Z734" s="48"/>
      <c r="AA734" s="43"/>
      <c r="AB734" s="350"/>
      <c r="AC734" s="46"/>
      <c r="AD734" s="182" t="str">
        <f t="shared" si="31"/>
        <v/>
      </c>
      <c r="AE734" s="46"/>
    </row>
    <row r="735" spans="1:31" ht="36" customHeight="1" x14ac:dyDescent="0.3">
      <c r="A735" s="68"/>
      <c r="B735" s="68"/>
      <c r="C735" s="68"/>
      <c r="D735" s="48"/>
      <c r="E735" s="263"/>
      <c r="F735" s="232" t="str">
        <f t="shared" si="33"/>
        <v/>
      </c>
      <c r="G735" s="43"/>
      <c r="H735" s="209"/>
      <c r="I735" s="43"/>
      <c r="J735" s="86"/>
      <c r="K735" s="122"/>
      <c r="L735" s="217"/>
      <c r="M735" s="233"/>
      <c r="N735" s="234"/>
      <c r="O735" s="263"/>
      <c r="P735" s="215"/>
      <c r="Q735" s="217"/>
      <c r="R735" s="217"/>
      <c r="S735" s="235"/>
      <c r="T735" s="182" t="str">
        <f t="shared" si="32"/>
        <v/>
      </c>
      <c r="U735" s="46"/>
      <c r="V735" s="216"/>
      <c r="W735" s="216"/>
      <c r="X735" s="43"/>
      <c r="Y735" s="48"/>
      <c r="Z735" s="48"/>
      <c r="AA735" s="43"/>
      <c r="AB735" s="350"/>
      <c r="AC735" s="46"/>
      <c r="AD735" s="182" t="str">
        <f t="shared" si="31"/>
        <v/>
      </c>
      <c r="AE735" s="46"/>
    </row>
    <row r="736" spans="1:31" ht="36" customHeight="1" x14ac:dyDescent="0.3">
      <c r="A736" s="68"/>
      <c r="B736" s="68"/>
      <c r="C736" s="68"/>
      <c r="D736" s="48"/>
      <c r="E736" s="263"/>
      <c r="F736" s="232" t="str">
        <f t="shared" si="33"/>
        <v/>
      </c>
      <c r="G736" s="43"/>
      <c r="H736" s="209"/>
      <c r="I736" s="43"/>
      <c r="J736" s="86"/>
      <c r="K736" s="122"/>
      <c r="L736" s="217"/>
      <c r="M736" s="233"/>
      <c r="N736" s="234"/>
      <c r="O736" s="263"/>
      <c r="P736" s="215"/>
      <c r="Q736" s="217"/>
      <c r="R736" s="217"/>
      <c r="S736" s="235"/>
      <c r="T736" s="182" t="str">
        <f t="shared" si="32"/>
        <v/>
      </c>
      <c r="U736" s="46"/>
      <c r="V736" s="216"/>
      <c r="W736" s="216"/>
      <c r="X736" s="43"/>
      <c r="Y736" s="48"/>
      <c r="Z736" s="48"/>
      <c r="AA736" s="43"/>
      <c r="AB736" s="350"/>
      <c r="AC736" s="46"/>
      <c r="AD736" s="182" t="str">
        <f t="shared" si="31"/>
        <v/>
      </c>
      <c r="AE736" s="46"/>
    </row>
    <row r="737" spans="1:31" ht="36" customHeight="1" x14ac:dyDescent="0.3">
      <c r="A737" s="68"/>
      <c r="B737" s="68"/>
      <c r="C737" s="68"/>
      <c r="D737" s="48"/>
      <c r="E737" s="263"/>
      <c r="F737" s="232" t="str">
        <f t="shared" si="33"/>
        <v/>
      </c>
      <c r="G737" s="43"/>
      <c r="H737" s="209"/>
      <c r="I737" s="43"/>
      <c r="J737" s="86"/>
      <c r="K737" s="122"/>
      <c r="L737" s="217"/>
      <c r="M737" s="233"/>
      <c r="N737" s="234"/>
      <c r="O737" s="263"/>
      <c r="P737" s="215"/>
      <c r="Q737" s="217"/>
      <c r="R737" s="217"/>
      <c r="S737" s="235"/>
      <c r="T737" s="182" t="str">
        <f t="shared" si="32"/>
        <v/>
      </c>
      <c r="U737" s="46"/>
      <c r="V737" s="216"/>
      <c r="W737" s="216"/>
      <c r="X737" s="43"/>
      <c r="Y737" s="48"/>
      <c r="Z737" s="48"/>
      <c r="AA737" s="43"/>
      <c r="AB737" s="350"/>
      <c r="AC737" s="46"/>
      <c r="AD737" s="182" t="str">
        <f t="shared" si="31"/>
        <v/>
      </c>
      <c r="AE737" s="46"/>
    </row>
    <row r="738" spans="1:31" ht="36" customHeight="1" x14ac:dyDescent="0.3">
      <c r="A738" s="68"/>
      <c r="B738" s="68"/>
      <c r="C738" s="68"/>
      <c r="D738" s="48"/>
      <c r="E738" s="263"/>
      <c r="F738" s="232" t="str">
        <f t="shared" si="33"/>
        <v/>
      </c>
      <c r="G738" s="43"/>
      <c r="H738" s="209"/>
      <c r="I738" s="43"/>
      <c r="J738" s="86"/>
      <c r="K738" s="122"/>
      <c r="L738" s="217"/>
      <c r="M738" s="233"/>
      <c r="N738" s="234"/>
      <c r="O738" s="263"/>
      <c r="P738" s="215"/>
      <c r="Q738" s="217"/>
      <c r="R738" s="217"/>
      <c r="S738" s="235"/>
      <c r="T738" s="182" t="str">
        <f t="shared" si="32"/>
        <v/>
      </c>
      <c r="U738" s="46"/>
      <c r="V738" s="216"/>
      <c r="W738" s="216"/>
      <c r="X738" s="43"/>
      <c r="Y738" s="48"/>
      <c r="Z738" s="48"/>
      <c r="AA738" s="43"/>
      <c r="AB738" s="350"/>
      <c r="AC738" s="46"/>
      <c r="AD738" s="182" t="str">
        <f t="shared" si="31"/>
        <v/>
      </c>
      <c r="AE738" s="46"/>
    </row>
    <row r="739" spans="1:31" ht="36" customHeight="1" x14ac:dyDescent="0.3">
      <c r="A739" s="68"/>
      <c r="B739" s="68"/>
      <c r="C739" s="68"/>
      <c r="D739" s="48"/>
      <c r="E739" s="263"/>
      <c r="F739" s="232" t="str">
        <f t="shared" si="33"/>
        <v/>
      </c>
      <c r="G739" s="43"/>
      <c r="H739" s="209"/>
      <c r="I739" s="43"/>
      <c r="J739" s="86"/>
      <c r="K739" s="122"/>
      <c r="L739" s="217"/>
      <c r="M739" s="233"/>
      <c r="N739" s="234"/>
      <c r="O739" s="263"/>
      <c r="P739" s="215"/>
      <c r="Q739" s="217"/>
      <c r="R739" s="217"/>
      <c r="S739" s="235"/>
      <c r="T739" s="182" t="str">
        <f t="shared" si="32"/>
        <v/>
      </c>
      <c r="U739" s="46"/>
      <c r="V739" s="216"/>
      <c r="W739" s="216"/>
      <c r="X739" s="43"/>
      <c r="Y739" s="48"/>
      <c r="Z739" s="48"/>
      <c r="AA739" s="43"/>
      <c r="AB739" s="350"/>
      <c r="AC739" s="46"/>
      <c r="AD739" s="182" t="str">
        <f t="shared" si="31"/>
        <v/>
      </c>
      <c r="AE739" s="46"/>
    </row>
    <row r="740" spans="1:31" ht="36" customHeight="1" x14ac:dyDescent="0.3">
      <c r="A740" s="68"/>
      <c r="B740" s="68"/>
      <c r="C740" s="68"/>
      <c r="D740" s="48"/>
      <c r="E740" s="263"/>
      <c r="F740" s="232" t="str">
        <f t="shared" si="33"/>
        <v/>
      </c>
      <c r="G740" s="43"/>
      <c r="H740" s="209"/>
      <c r="I740" s="43"/>
      <c r="J740" s="86"/>
      <c r="K740" s="122"/>
      <c r="L740" s="217"/>
      <c r="M740" s="233"/>
      <c r="N740" s="234"/>
      <c r="O740" s="263"/>
      <c r="P740" s="215"/>
      <c r="Q740" s="217"/>
      <c r="R740" s="217"/>
      <c r="S740" s="235"/>
      <c r="T740" s="182" t="str">
        <f t="shared" si="32"/>
        <v/>
      </c>
      <c r="U740" s="46"/>
      <c r="V740" s="216"/>
      <c r="W740" s="216"/>
      <c r="X740" s="43"/>
      <c r="Y740" s="48"/>
      <c r="Z740" s="48"/>
      <c r="AA740" s="43"/>
      <c r="AB740" s="350"/>
      <c r="AC740" s="46"/>
      <c r="AD740" s="182" t="str">
        <f t="shared" si="31"/>
        <v/>
      </c>
      <c r="AE740" s="46"/>
    </row>
    <row r="741" spans="1:31" ht="36" customHeight="1" x14ac:dyDescent="0.3">
      <c r="A741" s="68"/>
      <c r="B741" s="68"/>
      <c r="C741" s="68"/>
      <c r="D741" s="48"/>
      <c r="E741" s="263"/>
      <c r="F741" s="232" t="str">
        <f t="shared" si="33"/>
        <v/>
      </c>
      <c r="G741" s="43"/>
      <c r="H741" s="209"/>
      <c r="I741" s="43"/>
      <c r="J741" s="86"/>
      <c r="K741" s="122"/>
      <c r="L741" s="217"/>
      <c r="M741" s="233"/>
      <c r="N741" s="234"/>
      <c r="O741" s="263"/>
      <c r="P741" s="215"/>
      <c r="Q741" s="217"/>
      <c r="R741" s="217"/>
      <c r="S741" s="235"/>
      <c r="T741" s="182" t="str">
        <f t="shared" si="32"/>
        <v/>
      </c>
      <c r="U741" s="46"/>
      <c r="V741" s="216"/>
      <c r="W741" s="216"/>
      <c r="X741" s="43"/>
      <c r="Y741" s="48"/>
      <c r="Z741" s="48"/>
      <c r="AA741" s="43"/>
      <c r="AB741" s="350"/>
      <c r="AC741" s="46"/>
      <c r="AD741" s="182" t="str">
        <f t="shared" si="31"/>
        <v/>
      </c>
      <c r="AE741" s="46"/>
    </row>
    <row r="742" spans="1:31" ht="36" customHeight="1" x14ac:dyDescent="0.3">
      <c r="A742" s="68"/>
      <c r="B742" s="68"/>
      <c r="C742" s="68"/>
      <c r="D742" s="48"/>
      <c r="E742" s="263"/>
      <c r="F742" s="232" t="str">
        <f t="shared" si="33"/>
        <v/>
      </c>
      <c r="G742" s="43"/>
      <c r="H742" s="209"/>
      <c r="I742" s="43"/>
      <c r="J742" s="86"/>
      <c r="K742" s="122"/>
      <c r="L742" s="217"/>
      <c r="M742" s="233"/>
      <c r="N742" s="234"/>
      <c r="O742" s="263"/>
      <c r="P742" s="215"/>
      <c r="Q742" s="217"/>
      <c r="R742" s="217"/>
      <c r="S742" s="235"/>
      <c r="T742" s="182" t="str">
        <f t="shared" si="32"/>
        <v/>
      </c>
      <c r="U742" s="46"/>
      <c r="V742" s="216"/>
      <c r="W742" s="216"/>
      <c r="X742" s="43"/>
      <c r="Y742" s="48"/>
      <c r="Z742" s="48"/>
      <c r="AA742" s="43"/>
      <c r="AB742" s="350"/>
      <c r="AC742" s="46"/>
      <c r="AD742" s="182" t="str">
        <f t="shared" si="31"/>
        <v/>
      </c>
      <c r="AE742" s="46"/>
    </row>
    <row r="743" spans="1:31" ht="36" customHeight="1" x14ac:dyDescent="0.3">
      <c r="A743" s="68"/>
      <c r="B743" s="68"/>
      <c r="C743" s="68"/>
      <c r="D743" s="48"/>
      <c r="E743" s="263"/>
      <c r="F743" s="232" t="str">
        <f t="shared" si="33"/>
        <v/>
      </c>
      <c r="G743" s="43"/>
      <c r="H743" s="209"/>
      <c r="I743" s="43"/>
      <c r="J743" s="86"/>
      <c r="K743" s="122"/>
      <c r="L743" s="217"/>
      <c r="M743" s="233"/>
      <c r="N743" s="234"/>
      <c r="O743" s="263"/>
      <c r="P743" s="215"/>
      <c r="Q743" s="217"/>
      <c r="R743" s="217"/>
      <c r="S743" s="235"/>
      <c r="T743" s="182" t="str">
        <f t="shared" si="32"/>
        <v/>
      </c>
      <c r="U743" s="46"/>
      <c r="V743" s="216"/>
      <c r="W743" s="216"/>
      <c r="X743" s="43"/>
      <c r="Y743" s="48"/>
      <c r="Z743" s="48"/>
      <c r="AA743" s="43"/>
      <c r="AB743" s="350"/>
      <c r="AC743" s="46"/>
      <c r="AD743" s="182" t="str">
        <f t="shared" si="31"/>
        <v/>
      </c>
      <c r="AE743" s="46"/>
    </row>
    <row r="744" spans="1:31" ht="36" customHeight="1" x14ac:dyDescent="0.3">
      <c r="A744" s="68"/>
      <c r="B744" s="68"/>
      <c r="C744" s="68"/>
      <c r="D744" s="48"/>
      <c r="E744" s="263"/>
      <c r="F744" s="232" t="str">
        <f t="shared" si="33"/>
        <v/>
      </c>
      <c r="G744" s="43"/>
      <c r="H744" s="209"/>
      <c r="I744" s="43"/>
      <c r="J744" s="86"/>
      <c r="K744" s="122"/>
      <c r="L744" s="217"/>
      <c r="M744" s="233"/>
      <c r="N744" s="234"/>
      <c r="O744" s="263"/>
      <c r="P744" s="215"/>
      <c r="Q744" s="217"/>
      <c r="R744" s="217"/>
      <c r="S744" s="235"/>
      <c r="T744" s="182" t="str">
        <f t="shared" si="32"/>
        <v/>
      </c>
      <c r="U744" s="46"/>
      <c r="V744" s="216"/>
      <c r="W744" s="216"/>
      <c r="X744" s="43"/>
      <c r="Y744" s="48"/>
      <c r="Z744" s="48"/>
      <c r="AA744" s="43"/>
      <c r="AB744" s="350"/>
      <c r="AC744" s="46"/>
      <c r="AD744" s="182" t="str">
        <f t="shared" si="31"/>
        <v/>
      </c>
      <c r="AE744" s="46"/>
    </row>
    <row r="745" spans="1:31" ht="36" customHeight="1" x14ac:dyDescent="0.3">
      <c r="A745" s="68"/>
      <c r="B745" s="68"/>
      <c r="C745" s="68"/>
      <c r="D745" s="48"/>
      <c r="E745" s="263"/>
      <c r="F745" s="232" t="str">
        <f t="shared" si="33"/>
        <v/>
      </c>
      <c r="G745" s="43"/>
      <c r="H745" s="209"/>
      <c r="I745" s="43"/>
      <c r="J745" s="86"/>
      <c r="K745" s="122"/>
      <c r="L745" s="217"/>
      <c r="M745" s="233"/>
      <c r="N745" s="234"/>
      <c r="O745" s="263"/>
      <c r="P745" s="215"/>
      <c r="Q745" s="217"/>
      <c r="R745" s="217"/>
      <c r="S745" s="235"/>
      <c r="T745" s="182" t="str">
        <f t="shared" si="32"/>
        <v/>
      </c>
      <c r="U745" s="46"/>
      <c r="V745" s="216"/>
      <c r="W745" s="216"/>
      <c r="X745" s="43"/>
      <c r="Y745" s="48"/>
      <c r="Z745" s="48"/>
      <c r="AA745" s="43"/>
      <c r="AB745" s="350"/>
      <c r="AC745" s="46"/>
      <c r="AD745" s="182" t="str">
        <f t="shared" si="31"/>
        <v/>
      </c>
      <c r="AE745" s="46"/>
    </row>
    <row r="746" spans="1:31" ht="36" customHeight="1" x14ac:dyDescent="0.3">
      <c r="A746" s="68"/>
      <c r="B746" s="68"/>
      <c r="C746" s="68"/>
      <c r="D746" s="48"/>
      <c r="E746" s="263"/>
      <c r="F746" s="232" t="str">
        <f t="shared" si="33"/>
        <v/>
      </c>
      <c r="G746" s="43"/>
      <c r="H746" s="209"/>
      <c r="I746" s="43"/>
      <c r="J746" s="86"/>
      <c r="K746" s="122"/>
      <c r="L746" s="217"/>
      <c r="M746" s="233"/>
      <c r="N746" s="234"/>
      <c r="O746" s="263"/>
      <c r="P746" s="215"/>
      <c r="Q746" s="217"/>
      <c r="R746" s="217"/>
      <c r="S746" s="235"/>
      <c r="T746" s="182" t="str">
        <f t="shared" si="32"/>
        <v/>
      </c>
      <c r="U746" s="46"/>
      <c r="V746" s="216"/>
      <c r="W746" s="216"/>
      <c r="X746" s="43"/>
      <c r="Y746" s="48"/>
      <c r="Z746" s="48"/>
      <c r="AA746" s="43"/>
      <c r="AB746" s="350"/>
      <c r="AC746" s="46"/>
      <c r="AD746" s="182" t="str">
        <f t="shared" si="31"/>
        <v/>
      </c>
      <c r="AE746" s="46"/>
    </row>
    <row r="747" spans="1:31" ht="36" customHeight="1" x14ac:dyDescent="0.3">
      <c r="A747" s="68"/>
      <c r="B747" s="68"/>
      <c r="C747" s="68"/>
      <c r="D747" s="48"/>
      <c r="E747" s="263"/>
      <c r="F747" s="232" t="str">
        <f t="shared" si="33"/>
        <v/>
      </c>
      <c r="G747" s="43"/>
      <c r="H747" s="209"/>
      <c r="I747" s="43"/>
      <c r="J747" s="86"/>
      <c r="K747" s="122"/>
      <c r="L747" s="217"/>
      <c r="M747" s="233"/>
      <c r="N747" s="234"/>
      <c r="O747" s="263"/>
      <c r="P747" s="215"/>
      <c r="Q747" s="217"/>
      <c r="R747" s="217"/>
      <c r="S747" s="235"/>
      <c r="T747" s="182" t="str">
        <f t="shared" si="32"/>
        <v/>
      </c>
      <c r="U747" s="46"/>
      <c r="V747" s="216"/>
      <c r="W747" s="216"/>
      <c r="X747" s="43"/>
      <c r="Y747" s="48"/>
      <c r="Z747" s="48"/>
      <c r="AA747" s="43"/>
      <c r="AB747" s="350"/>
      <c r="AC747" s="46"/>
      <c r="AD747" s="182" t="str">
        <f t="shared" si="31"/>
        <v/>
      </c>
      <c r="AE747" s="46"/>
    </row>
    <row r="748" spans="1:31" ht="36" customHeight="1" x14ac:dyDescent="0.3">
      <c r="A748" s="68"/>
      <c r="B748" s="68"/>
      <c r="C748" s="68"/>
      <c r="D748" s="48"/>
      <c r="E748" s="263"/>
      <c r="F748" s="232" t="str">
        <f t="shared" si="33"/>
        <v/>
      </c>
      <c r="G748" s="43"/>
      <c r="H748" s="209"/>
      <c r="I748" s="43"/>
      <c r="J748" s="86"/>
      <c r="K748" s="122"/>
      <c r="L748" s="217"/>
      <c r="M748" s="233"/>
      <c r="N748" s="234"/>
      <c r="O748" s="263"/>
      <c r="P748" s="215"/>
      <c r="Q748" s="217"/>
      <c r="R748" s="217"/>
      <c r="S748" s="235"/>
      <c r="T748" s="182" t="str">
        <f t="shared" si="32"/>
        <v/>
      </c>
      <c r="U748" s="46"/>
      <c r="V748" s="216"/>
      <c r="W748" s="216"/>
      <c r="X748" s="43"/>
      <c r="Y748" s="48"/>
      <c r="Z748" s="48"/>
      <c r="AA748" s="43"/>
      <c r="AB748" s="350"/>
      <c r="AC748" s="46"/>
      <c r="AD748" s="182" t="str">
        <f t="shared" si="31"/>
        <v/>
      </c>
      <c r="AE748" s="46"/>
    </row>
    <row r="749" spans="1:31" ht="36" customHeight="1" x14ac:dyDescent="0.3">
      <c r="A749" s="68"/>
      <c r="B749" s="68"/>
      <c r="C749" s="68"/>
      <c r="D749" s="48"/>
      <c r="E749" s="263"/>
      <c r="F749" s="232" t="str">
        <f t="shared" si="33"/>
        <v/>
      </c>
      <c r="G749" s="43"/>
      <c r="H749" s="209"/>
      <c r="I749" s="43"/>
      <c r="J749" s="86"/>
      <c r="K749" s="122"/>
      <c r="L749" s="217"/>
      <c r="M749" s="233"/>
      <c r="N749" s="234"/>
      <c r="O749" s="263"/>
      <c r="P749" s="215"/>
      <c r="Q749" s="217"/>
      <c r="R749" s="217"/>
      <c r="S749" s="235"/>
      <c r="T749" s="182" t="str">
        <f t="shared" si="32"/>
        <v/>
      </c>
      <c r="U749" s="46"/>
      <c r="V749" s="216"/>
      <c r="W749" s="216"/>
      <c r="X749" s="43"/>
      <c r="Y749" s="48"/>
      <c r="Z749" s="48"/>
      <c r="AA749" s="43"/>
      <c r="AB749" s="350"/>
      <c r="AC749" s="46"/>
      <c r="AD749" s="182" t="str">
        <f t="shared" si="31"/>
        <v/>
      </c>
      <c r="AE749" s="46"/>
    </row>
    <row r="750" spans="1:31" ht="36" customHeight="1" x14ac:dyDescent="0.3">
      <c r="A750" s="68"/>
      <c r="B750" s="68"/>
      <c r="C750" s="68"/>
      <c r="D750" s="48"/>
      <c r="E750" s="263"/>
      <c r="F750" s="232" t="str">
        <f t="shared" si="33"/>
        <v/>
      </c>
      <c r="G750" s="43"/>
      <c r="H750" s="209"/>
      <c r="I750" s="43"/>
      <c r="J750" s="86"/>
      <c r="K750" s="122"/>
      <c r="L750" s="217"/>
      <c r="M750" s="233"/>
      <c r="N750" s="234"/>
      <c r="O750" s="263"/>
      <c r="P750" s="215"/>
      <c r="Q750" s="217"/>
      <c r="R750" s="217"/>
      <c r="S750" s="235"/>
      <c r="T750" s="182" t="str">
        <f t="shared" si="32"/>
        <v/>
      </c>
      <c r="U750" s="46"/>
      <c r="V750" s="216"/>
      <c r="W750" s="216"/>
      <c r="X750" s="43"/>
      <c r="Y750" s="48"/>
      <c r="Z750" s="48"/>
      <c r="AA750" s="43"/>
      <c r="AB750" s="350"/>
      <c r="AC750" s="46"/>
      <c r="AD750" s="182" t="str">
        <f t="shared" si="31"/>
        <v/>
      </c>
      <c r="AE750" s="46"/>
    </row>
    <row r="751" spans="1:31" ht="36" customHeight="1" x14ac:dyDescent="0.3">
      <c r="A751" s="68"/>
      <c r="B751" s="68"/>
      <c r="C751" s="68"/>
      <c r="D751" s="48"/>
      <c r="E751" s="263"/>
      <c r="F751" s="232" t="str">
        <f t="shared" si="33"/>
        <v/>
      </c>
      <c r="G751" s="43"/>
      <c r="H751" s="209"/>
      <c r="I751" s="43"/>
      <c r="J751" s="86"/>
      <c r="K751" s="122"/>
      <c r="L751" s="217"/>
      <c r="M751" s="233"/>
      <c r="N751" s="234"/>
      <c r="O751" s="263"/>
      <c r="P751" s="215"/>
      <c r="Q751" s="217"/>
      <c r="R751" s="217"/>
      <c r="S751" s="235"/>
      <c r="T751" s="182" t="str">
        <f t="shared" si="32"/>
        <v/>
      </c>
      <c r="U751" s="46"/>
      <c r="V751" s="216"/>
      <c r="W751" s="216"/>
      <c r="X751" s="43"/>
      <c r="Y751" s="48"/>
      <c r="Z751" s="48"/>
      <c r="AA751" s="43"/>
      <c r="AB751" s="350"/>
      <c r="AC751" s="46"/>
      <c r="AD751" s="182" t="str">
        <f t="shared" si="31"/>
        <v/>
      </c>
      <c r="AE751" s="46"/>
    </row>
    <row r="752" spans="1:31" ht="36" customHeight="1" x14ac:dyDescent="0.3">
      <c r="A752" s="68"/>
      <c r="B752" s="68"/>
      <c r="C752" s="68"/>
      <c r="D752" s="48"/>
      <c r="E752" s="263"/>
      <c r="F752" s="232" t="str">
        <f t="shared" si="33"/>
        <v/>
      </c>
      <c r="G752" s="43"/>
      <c r="H752" s="209"/>
      <c r="I752" s="43"/>
      <c r="J752" s="86"/>
      <c r="K752" s="122"/>
      <c r="L752" s="217"/>
      <c r="M752" s="233"/>
      <c r="N752" s="234"/>
      <c r="O752" s="263"/>
      <c r="P752" s="215"/>
      <c r="Q752" s="217"/>
      <c r="R752" s="217"/>
      <c r="S752" s="235"/>
      <c r="T752" s="182" t="str">
        <f t="shared" si="32"/>
        <v/>
      </c>
      <c r="U752" s="46"/>
      <c r="V752" s="216"/>
      <c r="W752" s="216"/>
      <c r="X752" s="43"/>
      <c r="Y752" s="48"/>
      <c r="Z752" s="48"/>
      <c r="AA752" s="43"/>
      <c r="AB752" s="350"/>
      <c r="AC752" s="46"/>
      <c r="AD752" s="182" t="str">
        <f t="shared" si="31"/>
        <v/>
      </c>
      <c r="AE752" s="46"/>
    </row>
    <row r="753" spans="1:31" ht="36" customHeight="1" x14ac:dyDescent="0.3">
      <c r="A753" s="68"/>
      <c r="B753" s="68"/>
      <c r="C753" s="68"/>
      <c r="D753" s="48"/>
      <c r="E753" s="263"/>
      <c r="F753" s="232" t="str">
        <f t="shared" si="33"/>
        <v/>
      </c>
      <c r="G753" s="43"/>
      <c r="H753" s="209"/>
      <c r="I753" s="43"/>
      <c r="J753" s="86"/>
      <c r="K753" s="122"/>
      <c r="L753" s="217"/>
      <c r="M753" s="233"/>
      <c r="N753" s="234"/>
      <c r="O753" s="263"/>
      <c r="P753" s="215"/>
      <c r="Q753" s="217"/>
      <c r="R753" s="217"/>
      <c r="S753" s="235"/>
      <c r="T753" s="182" t="str">
        <f t="shared" si="32"/>
        <v/>
      </c>
      <c r="U753" s="46"/>
      <c r="V753" s="216"/>
      <c r="W753" s="216"/>
      <c r="X753" s="43"/>
      <c r="Y753" s="48"/>
      <c r="Z753" s="48"/>
      <c r="AA753" s="43"/>
      <c r="AB753" s="350"/>
      <c r="AC753" s="46"/>
      <c r="AD753" s="182" t="str">
        <f t="shared" si="31"/>
        <v/>
      </c>
      <c r="AE753" s="46"/>
    </row>
    <row r="754" spans="1:31" ht="36" customHeight="1" x14ac:dyDescent="0.3">
      <c r="A754" s="68"/>
      <c r="B754" s="68"/>
      <c r="C754" s="68"/>
      <c r="D754" s="48"/>
      <c r="E754" s="263"/>
      <c r="F754" s="232" t="str">
        <f t="shared" si="33"/>
        <v/>
      </c>
      <c r="G754" s="43"/>
      <c r="H754" s="209"/>
      <c r="I754" s="43"/>
      <c r="J754" s="86"/>
      <c r="K754" s="122"/>
      <c r="L754" s="217"/>
      <c r="M754" s="233"/>
      <c r="N754" s="234"/>
      <c r="O754" s="263"/>
      <c r="P754" s="215"/>
      <c r="Q754" s="217"/>
      <c r="R754" s="217"/>
      <c r="S754" s="235"/>
      <c r="T754" s="182" t="str">
        <f t="shared" si="32"/>
        <v/>
      </c>
      <c r="U754" s="46"/>
      <c r="V754" s="216"/>
      <c r="W754" s="216"/>
      <c r="X754" s="43"/>
      <c r="Y754" s="48"/>
      <c r="Z754" s="48"/>
      <c r="AA754" s="43"/>
      <c r="AB754" s="350"/>
      <c r="AC754" s="46"/>
      <c r="AD754" s="182" t="str">
        <f t="shared" si="31"/>
        <v/>
      </c>
      <c r="AE754" s="46"/>
    </row>
    <row r="755" spans="1:31" ht="36" customHeight="1" x14ac:dyDescent="0.3">
      <c r="A755" s="68"/>
      <c r="B755" s="68"/>
      <c r="C755" s="68"/>
      <c r="D755" s="48"/>
      <c r="E755" s="263"/>
      <c r="F755" s="232" t="str">
        <f t="shared" si="33"/>
        <v/>
      </c>
      <c r="G755" s="43"/>
      <c r="H755" s="209"/>
      <c r="I755" s="43"/>
      <c r="J755" s="86"/>
      <c r="K755" s="122"/>
      <c r="L755" s="217"/>
      <c r="M755" s="233"/>
      <c r="N755" s="234"/>
      <c r="O755" s="263"/>
      <c r="P755" s="215"/>
      <c r="Q755" s="217"/>
      <c r="R755" s="217"/>
      <c r="S755" s="235"/>
      <c r="T755" s="182" t="str">
        <f t="shared" si="32"/>
        <v/>
      </c>
      <c r="U755" s="46"/>
      <c r="V755" s="216"/>
      <c r="W755" s="216"/>
      <c r="X755" s="43"/>
      <c r="Y755" s="48"/>
      <c r="Z755" s="48"/>
      <c r="AA755" s="43"/>
      <c r="AB755" s="350"/>
      <c r="AC755" s="46"/>
      <c r="AD755" s="182" t="str">
        <f t="shared" si="31"/>
        <v/>
      </c>
      <c r="AE755" s="46"/>
    </row>
    <row r="756" spans="1:31" ht="36" customHeight="1" x14ac:dyDescent="0.3">
      <c r="A756" s="68"/>
      <c r="B756" s="68"/>
      <c r="C756" s="68"/>
      <c r="D756" s="48"/>
      <c r="E756" s="263"/>
      <c r="F756" s="232" t="str">
        <f t="shared" si="33"/>
        <v/>
      </c>
      <c r="G756" s="43"/>
      <c r="H756" s="209"/>
      <c r="I756" s="43"/>
      <c r="J756" s="86"/>
      <c r="K756" s="122"/>
      <c r="L756" s="217"/>
      <c r="M756" s="233"/>
      <c r="N756" s="234"/>
      <c r="O756" s="263"/>
      <c r="P756" s="215"/>
      <c r="Q756" s="217"/>
      <c r="R756" s="217"/>
      <c r="S756" s="235"/>
      <c r="T756" s="182" t="str">
        <f t="shared" si="32"/>
        <v/>
      </c>
      <c r="U756" s="46"/>
      <c r="V756" s="216"/>
      <c r="W756" s="216"/>
      <c r="X756" s="43"/>
      <c r="Y756" s="48"/>
      <c r="Z756" s="48"/>
      <c r="AA756" s="43"/>
      <c r="AB756" s="350"/>
      <c r="AC756" s="46"/>
      <c r="AD756" s="182" t="str">
        <f t="shared" si="31"/>
        <v/>
      </c>
      <c r="AE756" s="46"/>
    </row>
    <row r="757" spans="1:31" ht="36" customHeight="1" x14ac:dyDescent="0.3">
      <c r="A757" s="68"/>
      <c r="B757" s="68"/>
      <c r="C757" s="68"/>
      <c r="D757" s="48"/>
      <c r="E757" s="263"/>
      <c r="F757" s="232" t="str">
        <f t="shared" si="33"/>
        <v/>
      </c>
      <c r="G757" s="43"/>
      <c r="H757" s="209"/>
      <c r="I757" s="43"/>
      <c r="J757" s="86"/>
      <c r="K757" s="122"/>
      <c r="L757" s="217"/>
      <c r="M757" s="233"/>
      <c r="N757" s="234"/>
      <c r="O757" s="263"/>
      <c r="P757" s="215"/>
      <c r="Q757" s="217"/>
      <c r="R757" s="217"/>
      <c r="S757" s="235"/>
      <c r="T757" s="182" t="str">
        <f t="shared" si="32"/>
        <v/>
      </c>
      <c r="U757" s="46"/>
      <c r="V757" s="216"/>
      <c r="W757" s="216"/>
      <c r="X757" s="43"/>
      <c r="Y757" s="48"/>
      <c r="Z757" s="48"/>
      <c r="AA757" s="43"/>
      <c r="AB757" s="350"/>
      <c r="AC757" s="46"/>
      <c r="AD757" s="182" t="str">
        <f t="shared" si="31"/>
        <v/>
      </c>
      <c r="AE757" s="46"/>
    </row>
    <row r="758" spans="1:31" ht="36" customHeight="1" x14ac:dyDescent="0.3">
      <c r="A758" s="68"/>
      <c r="B758" s="68"/>
      <c r="C758" s="68"/>
      <c r="D758" s="48"/>
      <c r="E758" s="263"/>
      <c r="F758" s="232" t="str">
        <f t="shared" si="33"/>
        <v/>
      </c>
      <c r="G758" s="43"/>
      <c r="H758" s="209"/>
      <c r="I758" s="43"/>
      <c r="J758" s="86"/>
      <c r="K758" s="122"/>
      <c r="L758" s="217"/>
      <c r="M758" s="233"/>
      <c r="N758" s="234"/>
      <c r="O758" s="263"/>
      <c r="P758" s="215"/>
      <c r="Q758" s="217"/>
      <c r="R758" s="217"/>
      <c r="S758" s="235"/>
      <c r="T758" s="182" t="str">
        <f t="shared" si="32"/>
        <v/>
      </c>
      <c r="U758" s="46"/>
      <c r="V758" s="216"/>
      <c r="W758" s="216"/>
      <c r="X758" s="43"/>
      <c r="Y758" s="48"/>
      <c r="Z758" s="48"/>
      <c r="AA758" s="43"/>
      <c r="AB758" s="350"/>
      <c r="AC758" s="46"/>
      <c r="AD758" s="182" t="str">
        <f t="shared" si="31"/>
        <v/>
      </c>
      <c r="AE758" s="46"/>
    </row>
    <row r="759" spans="1:31" ht="36" customHeight="1" x14ac:dyDescent="0.3">
      <c r="A759" s="68"/>
      <c r="B759" s="68"/>
      <c r="C759" s="68"/>
      <c r="D759" s="48"/>
      <c r="E759" s="263"/>
      <c r="F759" s="232" t="str">
        <f t="shared" si="33"/>
        <v/>
      </c>
      <c r="G759" s="43"/>
      <c r="H759" s="209"/>
      <c r="I759" s="43"/>
      <c r="J759" s="86"/>
      <c r="K759" s="122"/>
      <c r="L759" s="217"/>
      <c r="M759" s="233"/>
      <c r="N759" s="234"/>
      <c r="O759" s="263"/>
      <c r="P759" s="215"/>
      <c r="Q759" s="217"/>
      <c r="R759" s="217"/>
      <c r="S759" s="235"/>
      <c r="T759" s="182" t="str">
        <f t="shared" si="32"/>
        <v/>
      </c>
      <c r="U759" s="46"/>
      <c r="V759" s="216"/>
      <c r="W759" s="216"/>
      <c r="X759" s="43"/>
      <c r="Y759" s="48"/>
      <c r="Z759" s="48"/>
      <c r="AA759" s="43"/>
      <c r="AB759" s="350"/>
      <c r="AC759" s="46"/>
      <c r="AD759" s="182" t="str">
        <f t="shared" si="31"/>
        <v/>
      </c>
      <c r="AE759" s="46"/>
    </row>
    <row r="760" spans="1:31" ht="36" customHeight="1" x14ac:dyDescent="0.3">
      <c r="A760" s="68"/>
      <c r="B760" s="68"/>
      <c r="C760" s="68"/>
      <c r="D760" s="48"/>
      <c r="E760" s="263"/>
      <c r="F760" s="232" t="str">
        <f t="shared" si="33"/>
        <v/>
      </c>
      <c r="G760" s="43"/>
      <c r="H760" s="209"/>
      <c r="I760" s="43"/>
      <c r="J760" s="86"/>
      <c r="K760" s="122"/>
      <c r="L760" s="217"/>
      <c r="M760" s="233"/>
      <c r="N760" s="234"/>
      <c r="O760" s="263"/>
      <c r="P760" s="215"/>
      <c r="Q760" s="217"/>
      <c r="R760" s="217"/>
      <c r="S760" s="235"/>
      <c r="T760" s="182" t="str">
        <f t="shared" si="32"/>
        <v/>
      </c>
      <c r="U760" s="46"/>
      <c r="V760" s="216"/>
      <c r="W760" s="216"/>
      <c r="X760" s="43"/>
      <c r="Y760" s="48"/>
      <c r="Z760" s="48"/>
      <c r="AA760" s="43"/>
      <c r="AB760" s="350"/>
      <c r="AC760" s="46"/>
      <c r="AD760" s="182" t="str">
        <f t="shared" si="31"/>
        <v/>
      </c>
      <c r="AE760" s="46"/>
    </row>
    <row r="761" spans="1:31" ht="36" customHeight="1" x14ac:dyDescent="0.3">
      <c r="A761" s="68"/>
      <c r="B761" s="68"/>
      <c r="C761" s="68"/>
      <c r="D761" s="48"/>
      <c r="E761" s="263"/>
      <c r="F761" s="232" t="str">
        <f t="shared" si="33"/>
        <v/>
      </c>
      <c r="G761" s="43"/>
      <c r="H761" s="209"/>
      <c r="I761" s="43"/>
      <c r="J761" s="86"/>
      <c r="K761" s="122"/>
      <c r="L761" s="217"/>
      <c r="M761" s="233"/>
      <c r="N761" s="234"/>
      <c r="O761" s="263"/>
      <c r="P761" s="215"/>
      <c r="Q761" s="217"/>
      <c r="R761" s="217"/>
      <c r="S761" s="235"/>
      <c r="T761" s="182" t="str">
        <f t="shared" si="32"/>
        <v/>
      </c>
      <c r="U761" s="46"/>
      <c r="V761" s="216"/>
      <c r="W761" s="216"/>
      <c r="X761" s="43"/>
      <c r="Y761" s="48"/>
      <c r="Z761" s="48"/>
      <c r="AA761" s="43"/>
      <c r="AB761" s="350"/>
      <c r="AC761" s="46"/>
      <c r="AD761" s="182" t="str">
        <f t="shared" si="31"/>
        <v/>
      </c>
      <c r="AE761" s="46"/>
    </row>
    <row r="762" spans="1:31" ht="36" customHeight="1" x14ac:dyDescent="0.3">
      <c r="A762" s="68"/>
      <c r="B762" s="68"/>
      <c r="C762" s="68"/>
      <c r="D762" s="48"/>
      <c r="E762" s="263"/>
      <c r="F762" s="232" t="str">
        <f t="shared" si="33"/>
        <v/>
      </c>
      <c r="G762" s="43"/>
      <c r="H762" s="209"/>
      <c r="I762" s="43"/>
      <c r="J762" s="86"/>
      <c r="K762" s="122"/>
      <c r="L762" s="217"/>
      <c r="M762" s="233"/>
      <c r="N762" s="234"/>
      <c r="O762" s="263"/>
      <c r="P762" s="215"/>
      <c r="Q762" s="217"/>
      <c r="R762" s="217"/>
      <c r="S762" s="235"/>
      <c r="T762" s="182" t="str">
        <f t="shared" si="32"/>
        <v/>
      </c>
      <c r="U762" s="46"/>
      <c r="V762" s="216"/>
      <c r="W762" s="216"/>
      <c r="X762" s="43"/>
      <c r="Y762" s="48"/>
      <c r="Z762" s="48"/>
      <c r="AA762" s="43"/>
      <c r="AB762" s="350"/>
      <c r="AC762" s="46"/>
      <c r="AD762" s="182" t="str">
        <f t="shared" si="31"/>
        <v/>
      </c>
      <c r="AE762" s="46"/>
    </row>
    <row r="763" spans="1:31" ht="36" customHeight="1" x14ac:dyDescent="0.3">
      <c r="A763" s="68"/>
      <c r="B763" s="68"/>
      <c r="C763" s="68"/>
      <c r="D763" s="48"/>
      <c r="E763" s="263"/>
      <c r="F763" s="232" t="str">
        <f t="shared" si="33"/>
        <v/>
      </c>
      <c r="G763" s="43"/>
      <c r="H763" s="209"/>
      <c r="I763" s="43"/>
      <c r="J763" s="86"/>
      <c r="K763" s="122"/>
      <c r="L763" s="217"/>
      <c r="M763" s="233"/>
      <c r="N763" s="234"/>
      <c r="O763" s="263"/>
      <c r="P763" s="215"/>
      <c r="Q763" s="217"/>
      <c r="R763" s="217"/>
      <c r="S763" s="235"/>
      <c r="T763" s="182" t="str">
        <f t="shared" si="32"/>
        <v/>
      </c>
      <c r="U763" s="46"/>
      <c r="V763" s="216"/>
      <c r="W763" s="216"/>
      <c r="X763" s="43"/>
      <c r="Y763" s="48"/>
      <c r="Z763" s="48"/>
      <c r="AA763" s="43"/>
      <c r="AB763" s="350"/>
      <c r="AC763" s="46"/>
      <c r="AD763" s="182" t="str">
        <f t="shared" si="31"/>
        <v/>
      </c>
      <c r="AE763" s="46"/>
    </row>
    <row r="764" spans="1:31" ht="36" customHeight="1" x14ac:dyDescent="0.3">
      <c r="A764" s="68"/>
      <c r="B764" s="68"/>
      <c r="C764" s="68"/>
      <c r="D764" s="48"/>
      <c r="E764" s="263"/>
      <c r="F764" s="232" t="str">
        <f t="shared" si="33"/>
        <v/>
      </c>
      <c r="G764" s="43"/>
      <c r="H764" s="209"/>
      <c r="I764" s="43"/>
      <c r="J764" s="86"/>
      <c r="K764" s="122"/>
      <c r="L764" s="217"/>
      <c r="M764" s="233"/>
      <c r="N764" s="234"/>
      <c r="O764" s="263"/>
      <c r="P764" s="215"/>
      <c r="Q764" s="217"/>
      <c r="R764" s="217"/>
      <c r="S764" s="235"/>
      <c r="T764" s="182" t="str">
        <f t="shared" si="32"/>
        <v/>
      </c>
      <c r="U764" s="46"/>
      <c r="V764" s="216"/>
      <c r="W764" s="216"/>
      <c r="X764" s="43"/>
      <c r="Y764" s="48"/>
      <c r="Z764" s="48"/>
      <c r="AA764" s="43"/>
      <c r="AB764" s="350"/>
      <c r="AC764" s="46"/>
      <c r="AD764" s="182" t="str">
        <f t="shared" si="31"/>
        <v/>
      </c>
      <c r="AE764" s="46"/>
    </row>
    <row r="765" spans="1:31" ht="36" customHeight="1" x14ac:dyDescent="0.3">
      <c r="A765" s="68"/>
      <c r="B765" s="68"/>
      <c r="C765" s="68"/>
      <c r="D765" s="48"/>
      <c r="E765" s="263"/>
      <c r="F765" s="232" t="str">
        <f t="shared" si="33"/>
        <v/>
      </c>
      <c r="G765" s="43"/>
      <c r="H765" s="209"/>
      <c r="I765" s="43"/>
      <c r="J765" s="86"/>
      <c r="K765" s="122"/>
      <c r="L765" s="217"/>
      <c r="M765" s="233"/>
      <c r="N765" s="234"/>
      <c r="O765" s="263"/>
      <c r="P765" s="215"/>
      <c r="Q765" s="217"/>
      <c r="R765" s="217"/>
      <c r="S765" s="235"/>
      <c r="T765" s="182" t="str">
        <f t="shared" si="32"/>
        <v/>
      </c>
      <c r="U765" s="46"/>
      <c r="V765" s="216"/>
      <c r="W765" s="216"/>
      <c r="X765" s="43"/>
      <c r="Y765" s="48"/>
      <c r="Z765" s="48"/>
      <c r="AA765" s="43"/>
      <c r="AB765" s="350"/>
      <c r="AC765" s="46"/>
      <c r="AD765" s="182" t="str">
        <f t="shared" si="31"/>
        <v/>
      </c>
      <c r="AE765" s="46"/>
    </row>
    <row r="766" spans="1:31" ht="36" customHeight="1" x14ac:dyDescent="0.3">
      <c r="A766" s="68"/>
      <c r="B766" s="68"/>
      <c r="C766" s="68"/>
      <c r="D766" s="48"/>
      <c r="E766" s="263"/>
      <c r="F766" s="232" t="str">
        <f t="shared" si="33"/>
        <v/>
      </c>
      <c r="G766" s="43"/>
      <c r="H766" s="209"/>
      <c r="I766" s="43"/>
      <c r="J766" s="86"/>
      <c r="K766" s="122"/>
      <c r="L766" s="217"/>
      <c r="M766" s="233"/>
      <c r="N766" s="234"/>
      <c r="O766" s="263"/>
      <c r="P766" s="215"/>
      <c r="Q766" s="217"/>
      <c r="R766" s="217"/>
      <c r="S766" s="235"/>
      <c r="T766" s="182" t="str">
        <f t="shared" si="32"/>
        <v/>
      </c>
      <c r="U766" s="46"/>
      <c r="V766" s="216"/>
      <c r="W766" s="216"/>
      <c r="X766" s="43"/>
      <c r="Y766" s="48"/>
      <c r="Z766" s="48"/>
      <c r="AA766" s="43"/>
      <c r="AB766" s="350"/>
      <c r="AC766" s="46"/>
      <c r="AD766" s="182" t="str">
        <f t="shared" si="31"/>
        <v/>
      </c>
      <c r="AE766" s="46"/>
    </row>
    <row r="767" spans="1:31" ht="36" customHeight="1" x14ac:dyDescent="0.3">
      <c r="A767" s="68"/>
      <c r="B767" s="68"/>
      <c r="C767" s="68"/>
      <c r="D767" s="48"/>
      <c r="E767" s="263"/>
      <c r="F767" s="232" t="str">
        <f t="shared" si="33"/>
        <v/>
      </c>
      <c r="G767" s="43"/>
      <c r="H767" s="209"/>
      <c r="I767" s="43"/>
      <c r="J767" s="86"/>
      <c r="K767" s="122"/>
      <c r="L767" s="217"/>
      <c r="M767" s="233"/>
      <c r="N767" s="234"/>
      <c r="O767" s="263"/>
      <c r="P767" s="215"/>
      <c r="Q767" s="217"/>
      <c r="R767" s="217"/>
      <c r="S767" s="235"/>
      <c r="T767" s="182" t="str">
        <f t="shared" si="32"/>
        <v/>
      </c>
      <c r="U767" s="46"/>
      <c r="V767" s="216"/>
      <c r="W767" s="216"/>
      <c r="X767" s="43"/>
      <c r="Y767" s="48"/>
      <c r="Z767" s="48"/>
      <c r="AA767" s="43"/>
      <c r="AB767" s="350"/>
      <c r="AC767" s="46"/>
      <c r="AD767" s="182" t="str">
        <f t="shared" si="31"/>
        <v/>
      </c>
      <c r="AE767" s="46"/>
    </row>
    <row r="768" spans="1:31" ht="36" customHeight="1" x14ac:dyDescent="0.3">
      <c r="A768" s="68"/>
      <c r="B768" s="68"/>
      <c r="C768" s="68"/>
      <c r="D768" s="48"/>
      <c r="E768" s="263"/>
      <c r="F768" s="232" t="str">
        <f t="shared" si="33"/>
        <v/>
      </c>
      <c r="G768" s="43"/>
      <c r="H768" s="209"/>
      <c r="I768" s="43"/>
      <c r="J768" s="86"/>
      <c r="K768" s="122"/>
      <c r="L768" s="217"/>
      <c r="M768" s="233"/>
      <c r="N768" s="234"/>
      <c r="O768" s="263"/>
      <c r="P768" s="215"/>
      <c r="Q768" s="217"/>
      <c r="R768" s="217"/>
      <c r="S768" s="235"/>
      <c r="T768" s="182" t="str">
        <f t="shared" si="32"/>
        <v/>
      </c>
      <c r="U768" s="46"/>
      <c r="V768" s="216"/>
      <c r="W768" s="216"/>
      <c r="X768" s="43"/>
      <c r="Y768" s="48"/>
      <c r="Z768" s="48"/>
      <c r="AA768" s="43"/>
      <c r="AB768" s="350"/>
      <c r="AC768" s="46"/>
      <c r="AD768" s="182" t="str">
        <f t="shared" si="31"/>
        <v/>
      </c>
      <c r="AE768" s="46"/>
    </row>
    <row r="769" spans="1:31" ht="36" customHeight="1" x14ac:dyDescent="0.3">
      <c r="A769" s="68"/>
      <c r="B769" s="68"/>
      <c r="C769" s="68"/>
      <c r="D769" s="48"/>
      <c r="E769" s="263"/>
      <c r="F769" s="232" t="str">
        <f t="shared" si="33"/>
        <v/>
      </c>
      <c r="G769" s="43"/>
      <c r="H769" s="209"/>
      <c r="I769" s="43"/>
      <c r="J769" s="86"/>
      <c r="K769" s="122"/>
      <c r="L769" s="217"/>
      <c r="M769" s="233"/>
      <c r="N769" s="234"/>
      <c r="O769" s="263"/>
      <c r="P769" s="215"/>
      <c r="Q769" s="217"/>
      <c r="R769" s="217"/>
      <c r="S769" s="235"/>
      <c r="T769" s="182" t="str">
        <f t="shared" si="32"/>
        <v/>
      </c>
      <c r="U769" s="46"/>
      <c r="V769" s="216"/>
      <c r="W769" s="216"/>
      <c r="X769" s="43"/>
      <c r="Y769" s="48"/>
      <c r="Z769" s="48"/>
      <c r="AA769" s="43"/>
      <c r="AB769" s="350"/>
      <c r="AC769" s="46"/>
      <c r="AD769" s="182" t="str">
        <f t="shared" si="31"/>
        <v/>
      </c>
      <c r="AE769" s="46"/>
    </row>
    <row r="770" spans="1:31" ht="36" customHeight="1" x14ac:dyDescent="0.3">
      <c r="A770" s="68"/>
      <c r="B770" s="68"/>
      <c r="C770" s="68"/>
      <c r="D770" s="48"/>
      <c r="E770" s="263"/>
      <c r="F770" s="232" t="str">
        <f t="shared" si="33"/>
        <v/>
      </c>
      <c r="G770" s="43"/>
      <c r="H770" s="209"/>
      <c r="I770" s="43"/>
      <c r="J770" s="86"/>
      <c r="K770" s="122"/>
      <c r="L770" s="217"/>
      <c r="M770" s="233"/>
      <c r="N770" s="234"/>
      <c r="O770" s="263"/>
      <c r="P770" s="215"/>
      <c r="Q770" s="217"/>
      <c r="R770" s="217"/>
      <c r="S770" s="235"/>
      <c r="T770" s="182" t="str">
        <f t="shared" si="32"/>
        <v/>
      </c>
      <c r="U770" s="46"/>
      <c r="V770" s="216"/>
      <c r="W770" s="216"/>
      <c r="X770" s="43"/>
      <c r="Y770" s="48"/>
      <c r="Z770" s="48"/>
      <c r="AA770" s="43"/>
      <c r="AB770" s="350"/>
      <c r="AC770" s="46"/>
      <c r="AD770" s="182" t="str">
        <f t="shared" si="31"/>
        <v/>
      </c>
      <c r="AE770" s="46"/>
    </row>
    <row r="771" spans="1:31" ht="36" customHeight="1" x14ac:dyDescent="0.3">
      <c r="A771" s="68"/>
      <c r="B771" s="68"/>
      <c r="C771" s="68"/>
      <c r="D771" s="48"/>
      <c r="E771" s="263"/>
      <c r="F771" s="232" t="str">
        <f t="shared" si="33"/>
        <v/>
      </c>
      <c r="G771" s="43"/>
      <c r="H771" s="209"/>
      <c r="I771" s="43"/>
      <c r="J771" s="86"/>
      <c r="K771" s="122"/>
      <c r="L771" s="217"/>
      <c r="M771" s="233"/>
      <c r="N771" s="234"/>
      <c r="O771" s="263"/>
      <c r="P771" s="215"/>
      <c r="Q771" s="217"/>
      <c r="R771" s="217"/>
      <c r="S771" s="235"/>
      <c r="T771" s="182" t="str">
        <f t="shared" si="32"/>
        <v/>
      </c>
      <c r="U771" s="46"/>
      <c r="V771" s="216"/>
      <c r="W771" s="216"/>
      <c r="X771" s="43"/>
      <c r="Y771" s="48"/>
      <c r="Z771" s="48"/>
      <c r="AA771" s="43"/>
      <c r="AB771" s="350"/>
      <c r="AC771" s="46"/>
      <c r="AD771" s="182" t="str">
        <f t="shared" si="31"/>
        <v/>
      </c>
      <c r="AE771" s="46"/>
    </row>
    <row r="772" spans="1:31" ht="36" customHeight="1" x14ac:dyDescent="0.3">
      <c r="A772" s="68"/>
      <c r="B772" s="68"/>
      <c r="C772" s="68"/>
      <c r="D772" s="48"/>
      <c r="E772" s="263"/>
      <c r="F772" s="232" t="str">
        <f t="shared" si="33"/>
        <v/>
      </c>
      <c r="G772" s="43"/>
      <c r="H772" s="209"/>
      <c r="I772" s="43"/>
      <c r="J772" s="86"/>
      <c r="K772" s="122"/>
      <c r="L772" s="217"/>
      <c r="M772" s="233"/>
      <c r="N772" s="234"/>
      <c r="O772" s="263"/>
      <c r="P772" s="215"/>
      <c r="Q772" s="217"/>
      <c r="R772" s="217"/>
      <c r="S772" s="235"/>
      <c r="T772" s="182" t="str">
        <f t="shared" si="32"/>
        <v/>
      </c>
      <c r="U772" s="46"/>
      <c r="V772" s="216"/>
      <c r="W772" s="216"/>
      <c r="X772" s="43"/>
      <c r="Y772" s="48"/>
      <c r="Z772" s="48"/>
      <c r="AA772" s="43"/>
      <c r="AB772" s="350"/>
      <c r="AC772" s="46"/>
      <c r="AD772" s="182" t="str">
        <f t="shared" si="31"/>
        <v/>
      </c>
      <c r="AE772" s="46"/>
    </row>
    <row r="773" spans="1:31" ht="36" customHeight="1" x14ac:dyDescent="0.3">
      <c r="A773" s="68"/>
      <c r="B773" s="68"/>
      <c r="C773" s="68"/>
      <c r="D773" s="48"/>
      <c r="E773" s="263"/>
      <c r="F773" s="232" t="str">
        <f t="shared" si="33"/>
        <v/>
      </c>
      <c r="G773" s="43"/>
      <c r="H773" s="209"/>
      <c r="I773" s="43"/>
      <c r="J773" s="86"/>
      <c r="K773" s="122"/>
      <c r="L773" s="217"/>
      <c r="M773" s="233"/>
      <c r="N773" s="234"/>
      <c r="O773" s="263"/>
      <c r="P773" s="215"/>
      <c r="Q773" s="217"/>
      <c r="R773" s="217"/>
      <c r="S773" s="235"/>
      <c r="T773" s="182" t="str">
        <f t="shared" si="32"/>
        <v/>
      </c>
      <c r="U773" s="46"/>
      <c r="V773" s="216"/>
      <c r="W773" s="216"/>
      <c r="X773" s="43"/>
      <c r="Y773" s="48"/>
      <c r="Z773" s="48"/>
      <c r="AA773" s="43"/>
      <c r="AB773" s="350"/>
      <c r="AC773" s="46"/>
      <c r="AD773" s="182" t="str">
        <f t="shared" si="31"/>
        <v/>
      </c>
      <c r="AE773" s="46"/>
    </row>
    <row r="774" spans="1:31" ht="36" customHeight="1" x14ac:dyDescent="0.3">
      <c r="A774" s="68"/>
      <c r="B774" s="68"/>
      <c r="C774" s="68"/>
      <c r="D774" s="48"/>
      <c r="E774" s="263"/>
      <c r="F774" s="232" t="str">
        <f t="shared" si="33"/>
        <v/>
      </c>
      <c r="G774" s="43"/>
      <c r="H774" s="209"/>
      <c r="I774" s="43"/>
      <c r="J774" s="86"/>
      <c r="K774" s="122"/>
      <c r="L774" s="217"/>
      <c r="M774" s="233"/>
      <c r="N774" s="234"/>
      <c r="O774" s="263"/>
      <c r="P774" s="215"/>
      <c r="Q774" s="217"/>
      <c r="R774" s="217"/>
      <c r="S774" s="235"/>
      <c r="T774" s="182" t="str">
        <f t="shared" si="32"/>
        <v/>
      </c>
      <c r="U774" s="46"/>
      <c r="V774" s="216"/>
      <c r="W774" s="216"/>
      <c r="X774" s="43"/>
      <c r="Y774" s="48"/>
      <c r="Z774" s="48"/>
      <c r="AA774" s="43"/>
      <c r="AB774" s="350"/>
      <c r="AC774" s="46"/>
      <c r="AD774" s="182" t="str">
        <f t="shared" si="31"/>
        <v/>
      </c>
      <c r="AE774" s="46"/>
    </row>
    <row r="775" spans="1:31" ht="36" customHeight="1" x14ac:dyDescent="0.3">
      <c r="A775" s="68"/>
      <c r="B775" s="68"/>
      <c r="C775" s="68"/>
      <c r="D775" s="48"/>
      <c r="E775" s="263"/>
      <c r="F775" s="232" t="str">
        <f t="shared" si="33"/>
        <v/>
      </c>
      <c r="G775" s="43"/>
      <c r="H775" s="209"/>
      <c r="I775" s="43"/>
      <c r="J775" s="86"/>
      <c r="K775" s="122"/>
      <c r="L775" s="217"/>
      <c r="M775" s="233"/>
      <c r="N775" s="234"/>
      <c r="O775" s="263"/>
      <c r="P775" s="215"/>
      <c r="Q775" s="217"/>
      <c r="R775" s="217"/>
      <c r="S775" s="235"/>
      <c r="T775" s="182" t="str">
        <f t="shared" si="32"/>
        <v/>
      </c>
      <c r="U775" s="46"/>
      <c r="V775" s="216"/>
      <c r="W775" s="216"/>
      <c r="X775" s="43"/>
      <c r="Y775" s="48"/>
      <c r="Z775" s="48"/>
      <c r="AA775" s="43"/>
      <c r="AB775" s="350"/>
      <c r="AC775" s="46"/>
      <c r="AD775" s="182" t="str">
        <f t="shared" si="31"/>
        <v/>
      </c>
      <c r="AE775" s="46"/>
    </row>
    <row r="776" spans="1:31" ht="36" customHeight="1" x14ac:dyDescent="0.3">
      <c r="A776" s="70"/>
      <c r="B776" s="70"/>
      <c r="C776" s="68"/>
      <c r="D776" s="48"/>
      <c r="E776" s="263"/>
      <c r="F776" s="232" t="str">
        <f t="shared" si="33"/>
        <v/>
      </c>
      <c r="G776" s="43"/>
      <c r="H776" s="209"/>
      <c r="I776" s="43"/>
      <c r="J776" s="86"/>
      <c r="K776" s="122"/>
      <c r="L776" s="216"/>
      <c r="M776" s="87"/>
      <c r="N776" s="234"/>
      <c r="O776" s="263"/>
      <c r="P776" s="215"/>
      <c r="Q776" s="217"/>
      <c r="R776" s="217"/>
      <c r="S776" s="235"/>
      <c r="T776" s="182" t="str">
        <f t="shared" si="32"/>
        <v/>
      </c>
      <c r="U776" s="46"/>
      <c r="V776" s="216"/>
      <c r="W776" s="216"/>
      <c r="X776" s="43"/>
      <c r="Y776" s="48"/>
      <c r="Z776" s="48"/>
      <c r="AA776" s="43"/>
      <c r="AB776" s="350"/>
      <c r="AC776" s="46"/>
      <c r="AD776" s="182" t="str">
        <f t="shared" si="31"/>
        <v/>
      </c>
      <c r="AE776" s="46"/>
    </row>
    <row r="777" spans="1:31" ht="36" customHeight="1" x14ac:dyDescent="0.3">
      <c r="A777" s="70"/>
      <c r="B777" s="70"/>
      <c r="C777" s="68"/>
      <c r="D777" s="48"/>
      <c r="E777" s="263"/>
      <c r="F777" s="232" t="str">
        <f t="shared" si="33"/>
        <v/>
      </c>
      <c r="G777" s="43"/>
      <c r="H777" s="209"/>
      <c r="I777" s="43"/>
      <c r="J777" s="86"/>
      <c r="K777" s="122"/>
      <c r="L777" s="216"/>
      <c r="M777" s="87"/>
      <c r="N777" s="234"/>
      <c r="O777" s="263"/>
      <c r="P777" s="215"/>
      <c r="Q777" s="217"/>
      <c r="R777" s="217"/>
      <c r="S777" s="235"/>
      <c r="T777" s="182" t="str">
        <f t="shared" si="32"/>
        <v/>
      </c>
      <c r="U777" s="46"/>
      <c r="V777" s="216"/>
      <c r="W777" s="216"/>
      <c r="X777" s="43"/>
      <c r="Y777" s="48"/>
      <c r="Z777" s="48"/>
      <c r="AA777" s="43"/>
      <c r="AB777" s="350"/>
      <c r="AC777" s="46"/>
      <c r="AD777" s="182" t="str">
        <f t="shared" si="31"/>
        <v/>
      </c>
      <c r="AE777" s="46"/>
    </row>
    <row r="778" spans="1:31" ht="36" customHeight="1" x14ac:dyDescent="0.3">
      <c r="A778" s="70"/>
      <c r="B778" s="70"/>
      <c r="C778" s="68"/>
      <c r="D778" s="48"/>
      <c r="E778" s="263"/>
      <c r="F778" s="232" t="str">
        <f t="shared" si="33"/>
        <v/>
      </c>
      <c r="G778" s="43"/>
      <c r="H778" s="209"/>
      <c r="I778" s="43"/>
      <c r="J778" s="86"/>
      <c r="K778" s="122"/>
      <c r="L778" s="216"/>
      <c r="M778" s="87"/>
      <c r="N778" s="234"/>
      <c r="O778" s="263"/>
      <c r="P778" s="215"/>
      <c r="Q778" s="217"/>
      <c r="R778" s="217"/>
      <c r="S778" s="235"/>
      <c r="T778" s="182" t="str">
        <f t="shared" si="32"/>
        <v/>
      </c>
      <c r="U778" s="46"/>
      <c r="V778" s="216"/>
      <c r="W778" s="216"/>
      <c r="X778" s="43"/>
      <c r="Y778" s="48"/>
      <c r="Z778" s="48"/>
      <c r="AA778" s="43"/>
      <c r="AB778" s="350"/>
      <c r="AC778" s="46"/>
      <c r="AD778" s="182" t="str">
        <f t="shared" si="31"/>
        <v/>
      </c>
      <c r="AE778" s="46"/>
    </row>
    <row r="779" spans="1:31" ht="36" customHeight="1" x14ac:dyDescent="0.3">
      <c r="A779" s="68"/>
      <c r="B779" s="68"/>
      <c r="C779" s="68"/>
      <c r="D779" s="48"/>
      <c r="E779" s="263"/>
      <c r="F779" s="232" t="str">
        <f t="shared" si="33"/>
        <v/>
      </c>
      <c r="G779" s="43"/>
      <c r="H779" s="209"/>
      <c r="I779" s="43"/>
      <c r="J779" s="86"/>
      <c r="K779" s="122"/>
      <c r="L779" s="216"/>
      <c r="M779" s="87"/>
      <c r="N779" s="234"/>
      <c r="O779" s="263"/>
      <c r="P779" s="215"/>
      <c r="Q779" s="217"/>
      <c r="R779" s="217"/>
      <c r="S779" s="235"/>
      <c r="T779" s="182" t="str">
        <f t="shared" si="32"/>
        <v/>
      </c>
      <c r="U779" s="46"/>
      <c r="V779" s="216"/>
      <c r="W779" s="216"/>
      <c r="X779" s="43"/>
      <c r="Y779" s="48"/>
      <c r="Z779" s="48"/>
      <c r="AA779" s="43"/>
      <c r="AB779" s="350"/>
      <c r="AC779" s="46"/>
      <c r="AD779" s="182" t="str">
        <f t="shared" ref="AD779:AD842" si="34">IF(AC779="YES",(J779-AB779)/365,"")</f>
        <v/>
      </c>
      <c r="AE779" s="46"/>
    </row>
    <row r="780" spans="1:31" ht="36" customHeight="1" x14ac:dyDescent="0.3">
      <c r="A780" s="68"/>
      <c r="B780" s="68"/>
      <c r="C780" s="68"/>
      <c r="D780" s="48"/>
      <c r="E780" s="263"/>
      <c r="F780" s="232" t="str">
        <f t="shared" si="33"/>
        <v/>
      </c>
      <c r="G780" s="43"/>
      <c r="H780" s="209"/>
      <c r="I780" s="43"/>
      <c r="J780" s="86"/>
      <c r="K780" s="122"/>
      <c r="L780" s="216"/>
      <c r="M780" s="87"/>
      <c r="N780" s="234"/>
      <c r="O780" s="263"/>
      <c r="P780" s="215"/>
      <c r="Q780" s="217"/>
      <c r="R780" s="217"/>
      <c r="S780" s="235"/>
      <c r="T780" s="182" t="str">
        <f t="shared" ref="T780:T843" si="35">IF(ISBLANK(P780),"",DATEDIF(J780,P780,"d")/365)</f>
        <v/>
      </c>
      <c r="U780" s="46"/>
      <c r="V780" s="216"/>
      <c r="W780" s="216"/>
      <c r="X780" s="43"/>
      <c r="Y780" s="48"/>
      <c r="Z780" s="48"/>
      <c r="AA780" s="43"/>
      <c r="AB780" s="350"/>
      <c r="AC780" s="46"/>
      <c r="AD780" s="182" t="str">
        <f t="shared" si="34"/>
        <v/>
      </c>
      <c r="AE780" s="46"/>
    </row>
    <row r="781" spans="1:31" ht="36" customHeight="1" x14ac:dyDescent="0.3">
      <c r="A781" s="70"/>
      <c r="B781" s="70"/>
      <c r="C781" s="68"/>
      <c r="D781" s="48"/>
      <c r="E781" s="263"/>
      <c r="F781" s="232" t="str">
        <f t="shared" si="33"/>
        <v/>
      </c>
      <c r="G781" s="43"/>
      <c r="H781" s="209"/>
      <c r="I781" s="43"/>
      <c r="J781" s="86"/>
      <c r="K781" s="122"/>
      <c r="L781" s="216"/>
      <c r="M781" s="87"/>
      <c r="N781" s="234"/>
      <c r="O781" s="263"/>
      <c r="P781" s="215"/>
      <c r="Q781" s="217"/>
      <c r="R781" s="217"/>
      <c r="S781" s="235"/>
      <c r="T781" s="182" t="str">
        <f t="shared" si="35"/>
        <v/>
      </c>
      <c r="U781" s="46"/>
      <c r="V781" s="216"/>
      <c r="W781" s="216"/>
      <c r="X781" s="43"/>
      <c r="Y781" s="48"/>
      <c r="Z781" s="48"/>
      <c r="AA781" s="43"/>
      <c r="AB781" s="350"/>
      <c r="AC781" s="46"/>
      <c r="AD781" s="182" t="str">
        <f t="shared" si="34"/>
        <v/>
      </c>
      <c r="AE781" s="46"/>
    </row>
    <row r="782" spans="1:31" ht="36" customHeight="1" x14ac:dyDescent="0.3">
      <c r="A782" s="70"/>
      <c r="B782" s="70"/>
      <c r="C782" s="68"/>
      <c r="D782" s="48"/>
      <c r="E782" s="263"/>
      <c r="F782" s="232" t="str">
        <f t="shared" si="33"/>
        <v/>
      </c>
      <c r="G782" s="43"/>
      <c r="H782" s="209"/>
      <c r="I782" s="43"/>
      <c r="J782" s="86"/>
      <c r="K782" s="122"/>
      <c r="L782" s="216"/>
      <c r="M782" s="87"/>
      <c r="N782" s="234"/>
      <c r="O782" s="263"/>
      <c r="P782" s="91"/>
      <c r="Q782" s="216"/>
      <c r="R782" s="216"/>
      <c r="S782" s="89"/>
      <c r="T782" s="182" t="str">
        <f t="shared" si="35"/>
        <v/>
      </c>
      <c r="U782" s="46"/>
      <c r="V782" s="216"/>
      <c r="W782" s="216"/>
      <c r="X782" s="43"/>
      <c r="Y782" s="48"/>
      <c r="Z782" s="48"/>
      <c r="AA782" s="43"/>
      <c r="AB782" s="350"/>
      <c r="AC782" s="46"/>
      <c r="AD782" s="182" t="str">
        <f t="shared" si="34"/>
        <v/>
      </c>
      <c r="AE782" s="46"/>
    </row>
    <row r="783" spans="1:31" ht="36" customHeight="1" x14ac:dyDescent="0.3">
      <c r="A783" s="70"/>
      <c r="B783" s="70"/>
      <c r="C783" s="68"/>
      <c r="D783" s="48"/>
      <c r="E783" s="263"/>
      <c r="F783" s="232" t="str">
        <f t="shared" ref="F783:F846" si="36">IF(ISBLANK($E783),"",VLOOKUP($E783,제안사_펀드현황,2,FALSE))</f>
        <v/>
      </c>
      <c r="G783" s="43"/>
      <c r="H783" s="209"/>
      <c r="I783" s="43"/>
      <c r="J783" s="86"/>
      <c r="K783" s="122"/>
      <c r="L783" s="216"/>
      <c r="M783" s="87"/>
      <c r="N783" s="234"/>
      <c r="O783" s="263"/>
      <c r="P783" s="91"/>
      <c r="Q783" s="216"/>
      <c r="R783" s="216"/>
      <c r="S783" s="89"/>
      <c r="T783" s="182" t="str">
        <f t="shared" si="35"/>
        <v/>
      </c>
      <c r="U783" s="46"/>
      <c r="V783" s="216"/>
      <c r="W783" s="216"/>
      <c r="X783" s="43"/>
      <c r="Y783" s="48"/>
      <c r="Z783" s="48"/>
      <c r="AA783" s="43"/>
      <c r="AB783" s="350"/>
      <c r="AC783" s="46"/>
      <c r="AD783" s="182" t="str">
        <f t="shared" si="34"/>
        <v/>
      </c>
      <c r="AE783" s="46"/>
    </row>
    <row r="784" spans="1:31" ht="36" customHeight="1" x14ac:dyDescent="0.3">
      <c r="A784" s="70"/>
      <c r="B784" s="70"/>
      <c r="C784" s="68"/>
      <c r="D784" s="48"/>
      <c r="E784" s="263"/>
      <c r="F784" s="232" t="str">
        <f t="shared" si="36"/>
        <v/>
      </c>
      <c r="G784" s="43"/>
      <c r="H784" s="209"/>
      <c r="I784" s="43"/>
      <c r="J784" s="86"/>
      <c r="K784" s="122"/>
      <c r="L784" s="216"/>
      <c r="M784" s="87"/>
      <c r="N784" s="234"/>
      <c r="O784" s="263"/>
      <c r="P784" s="91"/>
      <c r="Q784" s="216"/>
      <c r="R784" s="216"/>
      <c r="S784" s="89"/>
      <c r="T784" s="182" t="str">
        <f t="shared" si="35"/>
        <v/>
      </c>
      <c r="U784" s="46"/>
      <c r="V784" s="216"/>
      <c r="W784" s="216"/>
      <c r="X784" s="43"/>
      <c r="Y784" s="48"/>
      <c r="Z784" s="48"/>
      <c r="AA784" s="43"/>
      <c r="AB784" s="350"/>
      <c r="AC784" s="46"/>
      <c r="AD784" s="182" t="str">
        <f t="shared" si="34"/>
        <v/>
      </c>
      <c r="AE784" s="46"/>
    </row>
    <row r="785" spans="1:31" ht="36" customHeight="1" x14ac:dyDescent="0.3">
      <c r="A785" s="70"/>
      <c r="B785" s="70"/>
      <c r="C785" s="68"/>
      <c r="D785" s="48"/>
      <c r="E785" s="263"/>
      <c r="F785" s="232" t="str">
        <f t="shared" si="36"/>
        <v/>
      </c>
      <c r="G785" s="43"/>
      <c r="H785" s="209"/>
      <c r="I785" s="43"/>
      <c r="J785" s="86"/>
      <c r="K785" s="122"/>
      <c r="L785" s="216"/>
      <c r="M785" s="87"/>
      <c r="N785" s="234"/>
      <c r="O785" s="263"/>
      <c r="P785" s="91"/>
      <c r="Q785" s="216"/>
      <c r="R785" s="216"/>
      <c r="S785" s="89"/>
      <c r="T785" s="182" t="str">
        <f t="shared" si="35"/>
        <v/>
      </c>
      <c r="U785" s="46"/>
      <c r="V785" s="216"/>
      <c r="W785" s="216"/>
      <c r="X785" s="43"/>
      <c r="Y785" s="48"/>
      <c r="Z785" s="48"/>
      <c r="AA785" s="43"/>
      <c r="AB785" s="350"/>
      <c r="AC785" s="46"/>
      <c r="AD785" s="182" t="str">
        <f t="shared" si="34"/>
        <v/>
      </c>
      <c r="AE785" s="46"/>
    </row>
    <row r="786" spans="1:31" ht="36" customHeight="1" x14ac:dyDescent="0.3">
      <c r="A786" s="70"/>
      <c r="B786" s="70"/>
      <c r="C786" s="68"/>
      <c r="D786" s="48"/>
      <c r="E786" s="263"/>
      <c r="F786" s="232" t="str">
        <f t="shared" si="36"/>
        <v/>
      </c>
      <c r="G786" s="43"/>
      <c r="H786" s="209"/>
      <c r="I786" s="43"/>
      <c r="J786" s="86"/>
      <c r="K786" s="122"/>
      <c r="L786" s="216"/>
      <c r="M786" s="87"/>
      <c r="N786" s="234"/>
      <c r="O786" s="263"/>
      <c r="P786" s="91"/>
      <c r="Q786" s="216"/>
      <c r="R786" s="216"/>
      <c r="S786" s="89"/>
      <c r="T786" s="182" t="str">
        <f t="shared" si="35"/>
        <v/>
      </c>
      <c r="U786" s="46"/>
      <c r="V786" s="216"/>
      <c r="W786" s="216"/>
      <c r="X786" s="43"/>
      <c r="Y786" s="48"/>
      <c r="Z786" s="48"/>
      <c r="AA786" s="43"/>
      <c r="AB786" s="350"/>
      <c r="AC786" s="46"/>
      <c r="AD786" s="182" t="str">
        <f t="shared" si="34"/>
        <v/>
      </c>
      <c r="AE786" s="46"/>
    </row>
    <row r="787" spans="1:31" ht="36" customHeight="1" x14ac:dyDescent="0.3">
      <c r="A787" s="70"/>
      <c r="B787" s="70"/>
      <c r="C787" s="68"/>
      <c r="D787" s="48"/>
      <c r="E787" s="263"/>
      <c r="F787" s="232" t="str">
        <f t="shared" si="36"/>
        <v/>
      </c>
      <c r="G787" s="43"/>
      <c r="H787" s="209"/>
      <c r="I787" s="43"/>
      <c r="J787" s="86"/>
      <c r="K787" s="122"/>
      <c r="L787" s="216"/>
      <c r="M787" s="87"/>
      <c r="N787" s="234"/>
      <c r="O787" s="263"/>
      <c r="P787" s="91"/>
      <c r="Q787" s="216"/>
      <c r="R787" s="216"/>
      <c r="S787" s="89"/>
      <c r="T787" s="182" t="str">
        <f t="shared" si="35"/>
        <v/>
      </c>
      <c r="U787" s="46"/>
      <c r="V787" s="216"/>
      <c r="W787" s="216"/>
      <c r="X787" s="43"/>
      <c r="Y787" s="48"/>
      <c r="Z787" s="48"/>
      <c r="AA787" s="43"/>
      <c r="AB787" s="350"/>
      <c r="AC787" s="46"/>
      <c r="AD787" s="182" t="str">
        <f t="shared" si="34"/>
        <v/>
      </c>
      <c r="AE787" s="46"/>
    </row>
    <row r="788" spans="1:31" ht="36" customHeight="1" x14ac:dyDescent="0.3">
      <c r="A788" s="70"/>
      <c r="B788" s="70"/>
      <c r="C788" s="68"/>
      <c r="D788" s="48"/>
      <c r="E788" s="263"/>
      <c r="F788" s="232" t="str">
        <f t="shared" si="36"/>
        <v/>
      </c>
      <c r="G788" s="43"/>
      <c r="H788" s="209"/>
      <c r="I788" s="43"/>
      <c r="J788" s="86"/>
      <c r="K788" s="122"/>
      <c r="L788" s="216"/>
      <c r="M788" s="87"/>
      <c r="N788" s="234"/>
      <c r="O788" s="263"/>
      <c r="P788" s="91"/>
      <c r="Q788" s="216"/>
      <c r="R788" s="216"/>
      <c r="S788" s="89"/>
      <c r="T788" s="182" t="str">
        <f t="shared" si="35"/>
        <v/>
      </c>
      <c r="U788" s="46"/>
      <c r="V788" s="216"/>
      <c r="W788" s="216"/>
      <c r="X788" s="43"/>
      <c r="Y788" s="48"/>
      <c r="Z788" s="48"/>
      <c r="AA788" s="43"/>
      <c r="AB788" s="350"/>
      <c r="AC788" s="46"/>
      <c r="AD788" s="182" t="str">
        <f t="shared" si="34"/>
        <v/>
      </c>
      <c r="AE788" s="46"/>
    </row>
    <row r="789" spans="1:31" ht="36" customHeight="1" x14ac:dyDescent="0.3">
      <c r="A789" s="70"/>
      <c r="B789" s="70"/>
      <c r="C789" s="68"/>
      <c r="D789" s="48"/>
      <c r="E789" s="263"/>
      <c r="F789" s="232" t="str">
        <f t="shared" si="36"/>
        <v/>
      </c>
      <c r="G789" s="43"/>
      <c r="H789" s="209"/>
      <c r="I789" s="43"/>
      <c r="J789" s="86"/>
      <c r="K789" s="122"/>
      <c r="L789" s="216"/>
      <c r="M789" s="87"/>
      <c r="N789" s="234"/>
      <c r="O789" s="263"/>
      <c r="P789" s="91"/>
      <c r="Q789" s="216"/>
      <c r="R789" s="216"/>
      <c r="S789" s="89"/>
      <c r="T789" s="182" t="str">
        <f t="shared" si="35"/>
        <v/>
      </c>
      <c r="U789" s="46"/>
      <c r="V789" s="216"/>
      <c r="W789" s="216"/>
      <c r="X789" s="43"/>
      <c r="Y789" s="48"/>
      <c r="Z789" s="48"/>
      <c r="AA789" s="43"/>
      <c r="AB789" s="350"/>
      <c r="AC789" s="46"/>
      <c r="AD789" s="182" t="str">
        <f t="shared" si="34"/>
        <v/>
      </c>
      <c r="AE789" s="46"/>
    </row>
    <row r="790" spans="1:31" ht="36" customHeight="1" x14ac:dyDescent="0.3">
      <c r="A790" s="70"/>
      <c r="B790" s="70"/>
      <c r="C790" s="68"/>
      <c r="D790" s="48"/>
      <c r="E790" s="263"/>
      <c r="F790" s="232" t="str">
        <f t="shared" si="36"/>
        <v/>
      </c>
      <c r="G790" s="43"/>
      <c r="H790" s="209"/>
      <c r="I790" s="43"/>
      <c r="J790" s="86"/>
      <c r="K790" s="122"/>
      <c r="L790" s="216"/>
      <c r="M790" s="87"/>
      <c r="N790" s="234"/>
      <c r="O790" s="263"/>
      <c r="P790" s="215"/>
      <c r="Q790" s="217"/>
      <c r="R790" s="217"/>
      <c r="S790" s="89"/>
      <c r="T790" s="182" t="str">
        <f t="shared" si="35"/>
        <v/>
      </c>
      <c r="U790" s="46"/>
      <c r="V790" s="216"/>
      <c r="W790" s="216"/>
      <c r="X790" s="43"/>
      <c r="Y790" s="48"/>
      <c r="Z790" s="48"/>
      <c r="AA790" s="43"/>
      <c r="AB790" s="350"/>
      <c r="AC790" s="46"/>
      <c r="AD790" s="182" t="str">
        <f t="shared" si="34"/>
        <v/>
      </c>
      <c r="AE790" s="46"/>
    </row>
    <row r="791" spans="1:31" ht="36" customHeight="1" x14ac:dyDescent="0.3">
      <c r="A791" s="70"/>
      <c r="B791" s="70"/>
      <c r="C791" s="68"/>
      <c r="D791" s="48"/>
      <c r="E791" s="263"/>
      <c r="F791" s="232" t="str">
        <f t="shared" si="36"/>
        <v/>
      </c>
      <c r="G791" s="43"/>
      <c r="H791" s="209"/>
      <c r="I791" s="43"/>
      <c r="J791" s="86"/>
      <c r="K791" s="122"/>
      <c r="L791" s="216"/>
      <c r="M791" s="87"/>
      <c r="N791" s="234"/>
      <c r="O791" s="263"/>
      <c r="P791" s="91"/>
      <c r="Q791" s="216"/>
      <c r="R791" s="216"/>
      <c r="S791" s="89"/>
      <c r="T791" s="182" t="str">
        <f t="shared" si="35"/>
        <v/>
      </c>
      <c r="U791" s="46"/>
      <c r="V791" s="216"/>
      <c r="W791" s="216"/>
      <c r="X791" s="43"/>
      <c r="Y791" s="48"/>
      <c r="Z791" s="48"/>
      <c r="AA791" s="43"/>
      <c r="AB791" s="350"/>
      <c r="AC791" s="46"/>
      <c r="AD791" s="182" t="str">
        <f t="shared" si="34"/>
        <v/>
      </c>
      <c r="AE791" s="46"/>
    </row>
    <row r="792" spans="1:31" ht="36" customHeight="1" x14ac:dyDescent="0.3">
      <c r="A792" s="70"/>
      <c r="B792" s="70"/>
      <c r="C792" s="68"/>
      <c r="D792" s="48"/>
      <c r="E792" s="263"/>
      <c r="F792" s="232" t="str">
        <f t="shared" si="36"/>
        <v/>
      </c>
      <c r="G792" s="43"/>
      <c r="H792" s="209"/>
      <c r="I792" s="43"/>
      <c r="J792" s="86"/>
      <c r="K792" s="122"/>
      <c r="L792" s="216"/>
      <c r="M792" s="87"/>
      <c r="N792" s="234"/>
      <c r="O792" s="263"/>
      <c r="P792" s="91"/>
      <c r="Q792" s="216"/>
      <c r="R792" s="216"/>
      <c r="S792" s="89"/>
      <c r="T792" s="182" t="str">
        <f t="shared" si="35"/>
        <v/>
      </c>
      <c r="U792" s="46"/>
      <c r="V792" s="216"/>
      <c r="W792" s="216"/>
      <c r="X792" s="43"/>
      <c r="Y792" s="48"/>
      <c r="Z792" s="48"/>
      <c r="AA792" s="43"/>
      <c r="AB792" s="350"/>
      <c r="AC792" s="46"/>
      <c r="AD792" s="182" t="str">
        <f t="shared" si="34"/>
        <v/>
      </c>
      <c r="AE792" s="46"/>
    </row>
    <row r="793" spans="1:31" ht="36" customHeight="1" x14ac:dyDescent="0.3">
      <c r="A793" s="70"/>
      <c r="B793" s="70"/>
      <c r="C793" s="68"/>
      <c r="D793" s="48"/>
      <c r="E793" s="263"/>
      <c r="F793" s="232" t="str">
        <f t="shared" si="36"/>
        <v/>
      </c>
      <c r="G793" s="43"/>
      <c r="H793" s="209"/>
      <c r="I793" s="43"/>
      <c r="J793" s="86"/>
      <c r="K793" s="122"/>
      <c r="L793" s="216"/>
      <c r="M793" s="87"/>
      <c r="N793" s="234"/>
      <c r="O793" s="263"/>
      <c r="P793" s="91"/>
      <c r="Q793" s="216"/>
      <c r="R793" s="216"/>
      <c r="S793" s="89"/>
      <c r="T793" s="182" t="str">
        <f t="shared" si="35"/>
        <v/>
      </c>
      <c r="U793" s="46"/>
      <c r="V793" s="216"/>
      <c r="W793" s="216"/>
      <c r="X793" s="43"/>
      <c r="Y793" s="48"/>
      <c r="Z793" s="48"/>
      <c r="AA793" s="43"/>
      <c r="AB793" s="350"/>
      <c r="AC793" s="46"/>
      <c r="AD793" s="182" t="str">
        <f t="shared" si="34"/>
        <v/>
      </c>
      <c r="AE793" s="46"/>
    </row>
    <row r="794" spans="1:31" ht="36" customHeight="1" x14ac:dyDescent="0.3">
      <c r="A794" s="70"/>
      <c r="B794" s="70"/>
      <c r="C794" s="68"/>
      <c r="D794" s="48"/>
      <c r="E794" s="263"/>
      <c r="F794" s="232" t="str">
        <f t="shared" si="36"/>
        <v/>
      </c>
      <c r="G794" s="43"/>
      <c r="H794" s="209"/>
      <c r="I794" s="43"/>
      <c r="J794" s="86"/>
      <c r="K794" s="122"/>
      <c r="L794" s="216"/>
      <c r="M794" s="87"/>
      <c r="N794" s="234"/>
      <c r="O794" s="263"/>
      <c r="P794" s="91"/>
      <c r="Q794" s="216"/>
      <c r="R794" s="216"/>
      <c r="S794" s="89"/>
      <c r="T794" s="182" t="str">
        <f t="shared" si="35"/>
        <v/>
      </c>
      <c r="U794" s="46"/>
      <c r="V794" s="216"/>
      <c r="W794" s="216"/>
      <c r="X794" s="43"/>
      <c r="Y794" s="48"/>
      <c r="Z794" s="48"/>
      <c r="AA794" s="43"/>
      <c r="AB794" s="350"/>
      <c r="AC794" s="46"/>
      <c r="AD794" s="182" t="str">
        <f t="shared" si="34"/>
        <v/>
      </c>
      <c r="AE794" s="46"/>
    </row>
    <row r="795" spans="1:31" ht="36" customHeight="1" x14ac:dyDescent="0.3">
      <c r="A795" s="70"/>
      <c r="B795" s="70"/>
      <c r="C795" s="68"/>
      <c r="D795" s="48"/>
      <c r="E795" s="263"/>
      <c r="F795" s="232" t="str">
        <f t="shared" si="36"/>
        <v/>
      </c>
      <c r="G795" s="43"/>
      <c r="H795" s="209"/>
      <c r="I795" s="43"/>
      <c r="J795" s="86"/>
      <c r="K795" s="122"/>
      <c r="L795" s="216"/>
      <c r="M795" s="87"/>
      <c r="N795" s="234"/>
      <c r="O795" s="263"/>
      <c r="P795" s="91"/>
      <c r="Q795" s="216"/>
      <c r="R795" s="216"/>
      <c r="S795" s="89"/>
      <c r="T795" s="182" t="str">
        <f t="shared" si="35"/>
        <v/>
      </c>
      <c r="U795" s="46"/>
      <c r="V795" s="216"/>
      <c r="W795" s="216"/>
      <c r="X795" s="43"/>
      <c r="Y795" s="48"/>
      <c r="Z795" s="48"/>
      <c r="AA795" s="43"/>
      <c r="AB795" s="350"/>
      <c r="AC795" s="46"/>
      <c r="AD795" s="182" t="str">
        <f t="shared" si="34"/>
        <v/>
      </c>
      <c r="AE795" s="46"/>
    </row>
    <row r="796" spans="1:31" ht="36" customHeight="1" x14ac:dyDescent="0.3">
      <c r="A796" s="70"/>
      <c r="B796" s="70"/>
      <c r="C796" s="68"/>
      <c r="D796" s="48"/>
      <c r="E796" s="263"/>
      <c r="F796" s="232" t="str">
        <f t="shared" si="36"/>
        <v/>
      </c>
      <c r="G796" s="43"/>
      <c r="H796" s="209"/>
      <c r="I796" s="43"/>
      <c r="J796" s="86"/>
      <c r="K796" s="122"/>
      <c r="L796" s="216"/>
      <c r="M796" s="87"/>
      <c r="N796" s="234"/>
      <c r="O796" s="263"/>
      <c r="P796" s="91"/>
      <c r="Q796" s="216"/>
      <c r="R796" s="216"/>
      <c r="S796" s="89"/>
      <c r="T796" s="182" t="str">
        <f t="shared" si="35"/>
        <v/>
      </c>
      <c r="U796" s="46"/>
      <c r="V796" s="216"/>
      <c r="W796" s="216"/>
      <c r="X796" s="43"/>
      <c r="Y796" s="48"/>
      <c r="Z796" s="48"/>
      <c r="AA796" s="43"/>
      <c r="AB796" s="350"/>
      <c r="AC796" s="46"/>
      <c r="AD796" s="182" t="str">
        <f t="shared" si="34"/>
        <v/>
      </c>
      <c r="AE796" s="46"/>
    </row>
    <row r="797" spans="1:31" ht="36" customHeight="1" x14ac:dyDescent="0.3">
      <c r="A797" s="70"/>
      <c r="B797" s="70"/>
      <c r="C797" s="68"/>
      <c r="D797" s="48"/>
      <c r="E797" s="263"/>
      <c r="F797" s="232" t="str">
        <f t="shared" si="36"/>
        <v/>
      </c>
      <c r="G797" s="43"/>
      <c r="H797" s="209"/>
      <c r="I797" s="43"/>
      <c r="J797" s="86"/>
      <c r="K797" s="122"/>
      <c r="L797" s="216"/>
      <c r="M797" s="87"/>
      <c r="N797" s="234"/>
      <c r="O797" s="263"/>
      <c r="P797" s="91"/>
      <c r="Q797" s="216"/>
      <c r="R797" s="216"/>
      <c r="S797" s="89"/>
      <c r="T797" s="182" t="str">
        <f t="shared" si="35"/>
        <v/>
      </c>
      <c r="U797" s="46"/>
      <c r="V797" s="216"/>
      <c r="W797" s="216"/>
      <c r="X797" s="43"/>
      <c r="Y797" s="48"/>
      <c r="Z797" s="48"/>
      <c r="AA797" s="43"/>
      <c r="AB797" s="350"/>
      <c r="AC797" s="46"/>
      <c r="AD797" s="182" t="str">
        <f t="shared" si="34"/>
        <v/>
      </c>
      <c r="AE797" s="46"/>
    </row>
    <row r="798" spans="1:31" ht="36" customHeight="1" x14ac:dyDescent="0.3">
      <c r="A798" s="70"/>
      <c r="B798" s="70"/>
      <c r="C798" s="68"/>
      <c r="D798" s="48"/>
      <c r="E798" s="263"/>
      <c r="F798" s="232" t="str">
        <f t="shared" si="36"/>
        <v/>
      </c>
      <c r="G798" s="43"/>
      <c r="H798" s="209"/>
      <c r="I798" s="43"/>
      <c r="J798" s="86"/>
      <c r="K798" s="122"/>
      <c r="L798" s="216"/>
      <c r="M798" s="87"/>
      <c r="N798" s="234"/>
      <c r="O798" s="263"/>
      <c r="P798" s="91"/>
      <c r="Q798" s="216"/>
      <c r="R798" s="216"/>
      <c r="S798" s="89"/>
      <c r="T798" s="182" t="str">
        <f t="shared" si="35"/>
        <v/>
      </c>
      <c r="U798" s="46"/>
      <c r="V798" s="216"/>
      <c r="W798" s="216"/>
      <c r="X798" s="43"/>
      <c r="Y798" s="48"/>
      <c r="Z798" s="48"/>
      <c r="AA798" s="43"/>
      <c r="AB798" s="350"/>
      <c r="AC798" s="46"/>
      <c r="AD798" s="182" t="str">
        <f t="shared" si="34"/>
        <v/>
      </c>
      <c r="AE798" s="46"/>
    </row>
    <row r="799" spans="1:31" ht="36" customHeight="1" x14ac:dyDescent="0.3">
      <c r="A799" s="70"/>
      <c r="B799" s="70"/>
      <c r="C799" s="68"/>
      <c r="D799" s="48"/>
      <c r="E799" s="263"/>
      <c r="F799" s="232" t="str">
        <f t="shared" si="36"/>
        <v/>
      </c>
      <c r="G799" s="43"/>
      <c r="H799" s="209"/>
      <c r="I799" s="43"/>
      <c r="J799" s="86"/>
      <c r="K799" s="122"/>
      <c r="L799" s="216"/>
      <c r="M799" s="87"/>
      <c r="N799" s="234"/>
      <c r="O799" s="263"/>
      <c r="P799" s="91"/>
      <c r="Q799" s="216"/>
      <c r="R799" s="216"/>
      <c r="S799" s="89"/>
      <c r="T799" s="182" t="str">
        <f t="shared" si="35"/>
        <v/>
      </c>
      <c r="U799" s="46"/>
      <c r="V799" s="216"/>
      <c r="W799" s="216"/>
      <c r="X799" s="43"/>
      <c r="Y799" s="48"/>
      <c r="Z799" s="48"/>
      <c r="AA799" s="43"/>
      <c r="AB799" s="350"/>
      <c r="AC799" s="46"/>
      <c r="AD799" s="182" t="str">
        <f t="shared" si="34"/>
        <v/>
      </c>
      <c r="AE799" s="46"/>
    </row>
    <row r="800" spans="1:31" ht="36" customHeight="1" x14ac:dyDescent="0.3">
      <c r="A800" s="70"/>
      <c r="B800" s="70"/>
      <c r="C800" s="68"/>
      <c r="D800" s="48"/>
      <c r="E800" s="263"/>
      <c r="F800" s="232" t="str">
        <f t="shared" si="36"/>
        <v/>
      </c>
      <c r="G800" s="43"/>
      <c r="H800" s="209"/>
      <c r="I800" s="43"/>
      <c r="J800" s="86"/>
      <c r="K800" s="122"/>
      <c r="L800" s="216"/>
      <c r="M800" s="87"/>
      <c r="N800" s="234"/>
      <c r="O800" s="263"/>
      <c r="P800" s="91"/>
      <c r="Q800" s="216"/>
      <c r="R800" s="216"/>
      <c r="S800" s="89"/>
      <c r="T800" s="182" t="str">
        <f t="shared" si="35"/>
        <v/>
      </c>
      <c r="U800" s="46"/>
      <c r="V800" s="216"/>
      <c r="W800" s="216"/>
      <c r="X800" s="43"/>
      <c r="Y800" s="48"/>
      <c r="Z800" s="48"/>
      <c r="AA800" s="43"/>
      <c r="AB800" s="350"/>
      <c r="AC800" s="46"/>
      <c r="AD800" s="182" t="str">
        <f t="shared" si="34"/>
        <v/>
      </c>
      <c r="AE800" s="46"/>
    </row>
    <row r="801" spans="1:31" ht="36" customHeight="1" x14ac:dyDescent="0.3">
      <c r="A801" s="70"/>
      <c r="B801" s="70"/>
      <c r="C801" s="68"/>
      <c r="D801" s="48"/>
      <c r="E801" s="263"/>
      <c r="F801" s="232" t="str">
        <f t="shared" si="36"/>
        <v/>
      </c>
      <c r="G801" s="43"/>
      <c r="H801" s="209"/>
      <c r="I801" s="43"/>
      <c r="J801" s="86"/>
      <c r="K801" s="122"/>
      <c r="L801" s="216"/>
      <c r="M801" s="87"/>
      <c r="N801" s="234"/>
      <c r="O801" s="263"/>
      <c r="P801" s="91"/>
      <c r="Q801" s="216"/>
      <c r="R801" s="216"/>
      <c r="S801" s="89"/>
      <c r="T801" s="182" t="str">
        <f t="shared" si="35"/>
        <v/>
      </c>
      <c r="U801" s="46"/>
      <c r="V801" s="216"/>
      <c r="W801" s="216"/>
      <c r="X801" s="43"/>
      <c r="Y801" s="48"/>
      <c r="Z801" s="48"/>
      <c r="AA801" s="43"/>
      <c r="AB801" s="350"/>
      <c r="AC801" s="46"/>
      <c r="AD801" s="182" t="str">
        <f t="shared" si="34"/>
        <v/>
      </c>
      <c r="AE801" s="46"/>
    </row>
    <row r="802" spans="1:31" ht="36" customHeight="1" x14ac:dyDescent="0.3">
      <c r="A802" s="70"/>
      <c r="B802" s="70"/>
      <c r="C802" s="68"/>
      <c r="D802" s="48"/>
      <c r="E802" s="263"/>
      <c r="F802" s="232" t="str">
        <f t="shared" si="36"/>
        <v/>
      </c>
      <c r="G802" s="43"/>
      <c r="H802" s="209"/>
      <c r="I802" s="43"/>
      <c r="J802" s="86"/>
      <c r="K802" s="122"/>
      <c r="L802" s="216"/>
      <c r="M802" s="87"/>
      <c r="N802" s="234"/>
      <c r="O802" s="263"/>
      <c r="P802" s="91"/>
      <c r="Q802" s="216"/>
      <c r="R802" s="216"/>
      <c r="S802" s="89"/>
      <c r="T802" s="182" t="str">
        <f t="shared" si="35"/>
        <v/>
      </c>
      <c r="U802" s="46"/>
      <c r="V802" s="216"/>
      <c r="W802" s="216"/>
      <c r="X802" s="43"/>
      <c r="Y802" s="48"/>
      <c r="Z802" s="48"/>
      <c r="AA802" s="43"/>
      <c r="AB802" s="350"/>
      <c r="AC802" s="46"/>
      <c r="AD802" s="182" t="str">
        <f t="shared" si="34"/>
        <v/>
      </c>
      <c r="AE802" s="46"/>
    </row>
    <row r="803" spans="1:31" ht="36" customHeight="1" x14ac:dyDescent="0.3">
      <c r="A803" s="70"/>
      <c r="B803" s="70"/>
      <c r="C803" s="68"/>
      <c r="D803" s="48"/>
      <c r="E803" s="263"/>
      <c r="F803" s="232" t="str">
        <f t="shared" si="36"/>
        <v/>
      </c>
      <c r="G803" s="43"/>
      <c r="H803" s="209"/>
      <c r="I803" s="43"/>
      <c r="J803" s="86"/>
      <c r="K803" s="122"/>
      <c r="L803" s="216"/>
      <c r="M803" s="87"/>
      <c r="N803" s="234"/>
      <c r="O803" s="263"/>
      <c r="P803" s="91"/>
      <c r="Q803" s="216"/>
      <c r="R803" s="216"/>
      <c r="S803" s="89"/>
      <c r="T803" s="182" t="str">
        <f t="shared" si="35"/>
        <v/>
      </c>
      <c r="U803" s="46"/>
      <c r="V803" s="216"/>
      <c r="W803" s="216"/>
      <c r="X803" s="43"/>
      <c r="Y803" s="48"/>
      <c r="Z803" s="48"/>
      <c r="AA803" s="43"/>
      <c r="AB803" s="350"/>
      <c r="AC803" s="46"/>
      <c r="AD803" s="182" t="str">
        <f t="shared" si="34"/>
        <v/>
      </c>
      <c r="AE803" s="46"/>
    </row>
    <row r="804" spans="1:31" s="206" customFormat="1" ht="36" customHeight="1" x14ac:dyDescent="0.3">
      <c r="A804" s="70"/>
      <c r="B804" s="70"/>
      <c r="C804" s="68"/>
      <c r="D804" s="122"/>
      <c r="E804" s="264"/>
      <c r="F804" s="232" t="str">
        <f t="shared" si="36"/>
        <v/>
      </c>
      <c r="G804" s="209"/>
      <c r="H804" s="209"/>
      <c r="I804" s="43"/>
      <c r="J804" s="223"/>
      <c r="K804" s="122"/>
      <c r="L804" s="217"/>
      <c r="M804" s="233"/>
      <c r="N804" s="234"/>
      <c r="O804" s="264"/>
      <c r="P804" s="215"/>
      <c r="Q804" s="217"/>
      <c r="R804" s="217"/>
      <c r="S804" s="235"/>
      <c r="T804" s="182" t="str">
        <f t="shared" si="35"/>
        <v/>
      </c>
      <c r="U804" s="225"/>
      <c r="V804" s="217"/>
      <c r="W804" s="217"/>
      <c r="X804" s="209"/>
      <c r="Y804" s="122"/>
      <c r="Z804" s="122"/>
      <c r="AA804" s="209"/>
      <c r="AB804" s="350"/>
      <c r="AC804" s="46"/>
      <c r="AD804" s="182" t="str">
        <f t="shared" si="34"/>
        <v/>
      </c>
      <c r="AE804" s="46"/>
    </row>
    <row r="805" spans="1:31" ht="36" customHeight="1" x14ac:dyDescent="0.3">
      <c r="A805" s="70"/>
      <c r="B805" s="70"/>
      <c r="C805" s="68"/>
      <c r="D805" s="48"/>
      <c r="E805" s="263"/>
      <c r="F805" s="232" t="str">
        <f t="shared" si="36"/>
        <v/>
      </c>
      <c r="G805" s="43"/>
      <c r="H805" s="209"/>
      <c r="I805" s="43"/>
      <c r="J805" s="86"/>
      <c r="K805" s="122"/>
      <c r="L805" s="216"/>
      <c r="M805" s="87"/>
      <c r="N805" s="234"/>
      <c r="O805" s="263"/>
      <c r="P805" s="91"/>
      <c r="Q805" s="216"/>
      <c r="R805" s="216"/>
      <c r="S805" s="89"/>
      <c r="T805" s="182" t="str">
        <f t="shared" si="35"/>
        <v/>
      </c>
      <c r="U805" s="46"/>
      <c r="V805" s="216"/>
      <c r="W805" s="216"/>
      <c r="X805" s="43"/>
      <c r="Y805" s="48"/>
      <c r="Z805" s="48"/>
      <c r="AA805" s="43"/>
      <c r="AB805" s="350"/>
      <c r="AC805" s="46"/>
      <c r="AD805" s="182" t="str">
        <f t="shared" si="34"/>
        <v/>
      </c>
      <c r="AE805" s="46"/>
    </row>
    <row r="806" spans="1:31" ht="36" customHeight="1" x14ac:dyDescent="0.3">
      <c r="A806" s="70"/>
      <c r="B806" s="70"/>
      <c r="C806" s="68"/>
      <c r="D806" s="48"/>
      <c r="E806" s="263"/>
      <c r="F806" s="232" t="str">
        <f t="shared" si="36"/>
        <v/>
      </c>
      <c r="G806" s="43"/>
      <c r="H806" s="209"/>
      <c r="I806" s="43"/>
      <c r="J806" s="86"/>
      <c r="K806" s="122"/>
      <c r="L806" s="216"/>
      <c r="M806" s="87"/>
      <c r="N806" s="234"/>
      <c r="O806" s="263"/>
      <c r="P806" s="91"/>
      <c r="Q806" s="216"/>
      <c r="R806" s="216"/>
      <c r="S806" s="89"/>
      <c r="T806" s="182" t="str">
        <f t="shared" si="35"/>
        <v/>
      </c>
      <c r="U806" s="46"/>
      <c r="V806" s="216"/>
      <c r="W806" s="216"/>
      <c r="X806" s="43"/>
      <c r="Y806" s="48"/>
      <c r="Z806" s="48"/>
      <c r="AA806" s="43"/>
      <c r="AB806" s="350"/>
      <c r="AC806" s="46"/>
      <c r="AD806" s="182" t="str">
        <f t="shared" si="34"/>
        <v/>
      </c>
      <c r="AE806" s="46"/>
    </row>
    <row r="807" spans="1:31" ht="36" customHeight="1" x14ac:dyDescent="0.3">
      <c r="A807" s="70"/>
      <c r="B807" s="70"/>
      <c r="C807" s="68"/>
      <c r="D807" s="48"/>
      <c r="E807" s="263"/>
      <c r="F807" s="232" t="str">
        <f t="shared" si="36"/>
        <v/>
      </c>
      <c r="G807" s="43"/>
      <c r="H807" s="209"/>
      <c r="I807" s="43"/>
      <c r="J807" s="86"/>
      <c r="K807" s="122"/>
      <c r="L807" s="216"/>
      <c r="M807" s="87"/>
      <c r="N807" s="234"/>
      <c r="O807" s="263"/>
      <c r="P807" s="91"/>
      <c r="Q807" s="216"/>
      <c r="R807" s="216"/>
      <c r="S807" s="89"/>
      <c r="T807" s="182" t="str">
        <f t="shared" si="35"/>
        <v/>
      </c>
      <c r="U807" s="46"/>
      <c r="V807" s="216"/>
      <c r="W807" s="216"/>
      <c r="X807" s="43"/>
      <c r="Y807" s="48"/>
      <c r="Z807" s="48"/>
      <c r="AA807" s="43"/>
      <c r="AB807" s="350"/>
      <c r="AC807" s="46"/>
      <c r="AD807" s="182" t="str">
        <f t="shared" si="34"/>
        <v/>
      </c>
      <c r="AE807" s="46"/>
    </row>
    <row r="808" spans="1:31" ht="36" customHeight="1" x14ac:dyDescent="0.3">
      <c r="A808" s="70"/>
      <c r="B808" s="70"/>
      <c r="C808" s="68"/>
      <c r="D808" s="48"/>
      <c r="E808" s="263"/>
      <c r="F808" s="232" t="str">
        <f t="shared" si="36"/>
        <v/>
      </c>
      <c r="G808" s="43"/>
      <c r="H808" s="209"/>
      <c r="I808" s="43"/>
      <c r="J808" s="86"/>
      <c r="K808" s="122"/>
      <c r="L808" s="216"/>
      <c r="M808" s="87"/>
      <c r="N808" s="234"/>
      <c r="O808" s="263"/>
      <c r="P808" s="91"/>
      <c r="Q808" s="216"/>
      <c r="R808" s="216"/>
      <c r="S808" s="89"/>
      <c r="T808" s="182" t="str">
        <f t="shared" si="35"/>
        <v/>
      </c>
      <c r="U808" s="46"/>
      <c r="V808" s="216"/>
      <c r="W808" s="216"/>
      <c r="X808" s="43"/>
      <c r="Y808" s="48"/>
      <c r="Z808" s="48"/>
      <c r="AA808" s="43"/>
      <c r="AB808" s="350"/>
      <c r="AC808" s="46"/>
      <c r="AD808" s="182" t="str">
        <f t="shared" si="34"/>
        <v/>
      </c>
      <c r="AE808" s="46"/>
    </row>
    <row r="809" spans="1:31" ht="36" customHeight="1" x14ac:dyDescent="0.3">
      <c r="A809" s="70"/>
      <c r="B809" s="70"/>
      <c r="C809" s="68"/>
      <c r="D809" s="48"/>
      <c r="E809" s="263"/>
      <c r="F809" s="232" t="str">
        <f t="shared" si="36"/>
        <v/>
      </c>
      <c r="G809" s="43"/>
      <c r="H809" s="209"/>
      <c r="I809" s="43"/>
      <c r="J809" s="86"/>
      <c r="K809" s="122"/>
      <c r="L809" s="216"/>
      <c r="M809" s="87"/>
      <c r="N809" s="234"/>
      <c r="O809" s="263"/>
      <c r="P809" s="91"/>
      <c r="Q809" s="216"/>
      <c r="R809" s="216"/>
      <c r="S809" s="89"/>
      <c r="T809" s="182" t="str">
        <f t="shared" si="35"/>
        <v/>
      </c>
      <c r="U809" s="46"/>
      <c r="V809" s="216"/>
      <c r="W809" s="216"/>
      <c r="X809" s="43"/>
      <c r="Y809" s="48"/>
      <c r="Z809" s="48"/>
      <c r="AA809" s="43"/>
      <c r="AB809" s="350"/>
      <c r="AC809" s="46"/>
      <c r="AD809" s="182" t="str">
        <f t="shared" si="34"/>
        <v/>
      </c>
      <c r="AE809" s="46"/>
    </row>
    <row r="810" spans="1:31" ht="36" customHeight="1" x14ac:dyDescent="0.3">
      <c r="A810" s="70"/>
      <c r="B810" s="70"/>
      <c r="C810" s="68"/>
      <c r="D810" s="48"/>
      <c r="E810" s="263"/>
      <c r="F810" s="232" t="str">
        <f t="shared" si="36"/>
        <v/>
      </c>
      <c r="G810" s="43"/>
      <c r="H810" s="209"/>
      <c r="I810" s="43"/>
      <c r="J810" s="86"/>
      <c r="K810" s="122"/>
      <c r="L810" s="216"/>
      <c r="M810" s="87"/>
      <c r="N810" s="234"/>
      <c r="O810" s="263"/>
      <c r="P810" s="91"/>
      <c r="Q810" s="216"/>
      <c r="R810" s="216"/>
      <c r="S810" s="89"/>
      <c r="T810" s="182" t="str">
        <f t="shared" si="35"/>
        <v/>
      </c>
      <c r="U810" s="46"/>
      <c r="V810" s="216"/>
      <c r="W810" s="216"/>
      <c r="X810" s="43"/>
      <c r="Y810" s="48"/>
      <c r="Z810" s="48"/>
      <c r="AA810" s="43"/>
      <c r="AB810" s="350"/>
      <c r="AC810" s="46"/>
      <c r="AD810" s="182" t="str">
        <f t="shared" si="34"/>
        <v/>
      </c>
      <c r="AE810" s="46"/>
    </row>
    <row r="811" spans="1:31" ht="36" customHeight="1" x14ac:dyDescent="0.3">
      <c r="A811" s="70"/>
      <c r="B811" s="70"/>
      <c r="C811" s="68"/>
      <c r="D811" s="48"/>
      <c r="E811" s="263"/>
      <c r="F811" s="232" t="str">
        <f t="shared" si="36"/>
        <v/>
      </c>
      <c r="G811" s="43"/>
      <c r="H811" s="209"/>
      <c r="I811" s="43"/>
      <c r="J811" s="86"/>
      <c r="K811" s="122"/>
      <c r="L811" s="216"/>
      <c r="M811" s="87"/>
      <c r="N811" s="234"/>
      <c r="O811" s="263"/>
      <c r="P811" s="91"/>
      <c r="Q811" s="216"/>
      <c r="R811" s="216"/>
      <c r="S811" s="89"/>
      <c r="T811" s="182" t="str">
        <f t="shared" si="35"/>
        <v/>
      </c>
      <c r="U811" s="46"/>
      <c r="V811" s="216"/>
      <c r="W811" s="216"/>
      <c r="X811" s="43"/>
      <c r="Y811" s="48"/>
      <c r="Z811" s="48"/>
      <c r="AA811" s="43"/>
      <c r="AB811" s="350"/>
      <c r="AC811" s="46"/>
      <c r="AD811" s="182" t="str">
        <f t="shared" si="34"/>
        <v/>
      </c>
      <c r="AE811" s="46"/>
    </row>
    <row r="812" spans="1:31" ht="36" customHeight="1" x14ac:dyDescent="0.3">
      <c r="A812" s="70"/>
      <c r="B812" s="70"/>
      <c r="C812" s="68"/>
      <c r="D812" s="48"/>
      <c r="E812" s="263"/>
      <c r="F812" s="232" t="str">
        <f t="shared" si="36"/>
        <v/>
      </c>
      <c r="G812" s="43"/>
      <c r="H812" s="209"/>
      <c r="I812" s="43"/>
      <c r="J812" s="86"/>
      <c r="K812" s="122"/>
      <c r="L812" s="216"/>
      <c r="M812" s="87"/>
      <c r="N812" s="234"/>
      <c r="O812" s="263"/>
      <c r="P812" s="91"/>
      <c r="Q812" s="216"/>
      <c r="R812" s="216"/>
      <c r="S812" s="89"/>
      <c r="T812" s="182" t="str">
        <f t="shared" si="35"/>
        <v/>
      </c>
      <c r="U812" s="46"/>
      <c r="V812" s="216"/>
      <c r="W812" s="216"/>
      <c r="X812" s="43"/>
      <c r="Y812" s="48"/>
      <c r="Z812" s="48"/>
      <c r="AA812" s="43"/>
      <c r="AB812" s="350"/>
      <c r="AC812" s="46"/>
      <c r="AD812" s="182" t="str">
        <f t="shared" si="34"/>
        <v/>
      </c>
      <c r="AE812" s="46"/>
    </row>
    <row r="813" spans="1:31" ht="36" customHeight="1" x14ac:dyDescent="0.3">
      <c r="A813" s="70"/>
      <c r="B813" s="70"/>
      <c r="C813" s="68"/>
      <c r="D813" s="48"/>
      <c r="E813" s="263"/>
      <c r="F813" s="232" t="str">
        <f t="shared" si="36"/>
        <v/>
      </c>
      <c r="G813" s="43"/>
      <c r="H813" s="209"/>
      <c r="I813" s="43"/>
      <c r="J813" s="86"/>
      <c r="K813" s="122"/>
      <c r="L813" s="216"/>
      <c r="M813" s="87"/>
      <c r="N813" s="234"/>
      <c r="O813" s="263"/>
      <c r="P813" s="91"/>
      <c r="Q813" s="216"/>
      <c r="R813" s="216"/>
      <c r="S813" s="89"/>
      <c r="T813" s="182" t="str">
        <f t="shared" si="35"/>
        <v/>
      </c>
      <c r="U813" s="46"/>
      <c r="V813" s="216"/>
      <c r="W813" s="216"/>
      <c r="X813" s="43"/>
      <c r="Y813" s="48"/>
      <c r="Z813" s="48"/>
      <c r="AA813" s="43"/>
      <c r="AB813" s="350"/>
      <c r="AC813" s="46"/>
      <c r="AD813" s="182" t="str">
        <f t="shared" si="34"/>
        <v/>
      </c>
      <c r="AE813" s="46"/>
    </row>
    <row r="814" spans="1:31" ht="36" customHeight="1" x14ac:dyDescent="0.3">
      <c r="A814" s="70"/>
      <c r="B814" s="70"/>
      <c r="C814" s="68"/>
      <c r="D814" s="48"/>
      <c r="E814" s="263"/>
      <c r="F814" s="232" t="str">
        <f t="shared" si="36"/>
        <v/>
      </c>
      <c r="G814" s="43"/>
      <c r="H814" s="209"/>
      <c r="I814" s="43"/>
      <c r="J814" s="86"/>
      <c r="K814" s="122"/>
      <c r="L814" s="216"/>
      <c r="M814" s="87"/>
      <c r="N814" s="234"/>
      <c r="O814" s="263"/>
      <c r="P814" s="215"/>
      <c r="Q814" s="216"/>
      <c r="R814" s="216"/>
      <c r="S814" s="89"/>
      <c r="T814" s="182" t="str">
        <f t="shared" si="35"/>
        <v/>
      </c>
      <c r="U814" s="46"/>
      <c r="V814" s="216"/>
      <c r="W814" s="216"/>
      <c r="X814" s="43"/>
      <c r="Y814" s="48"/>
      <c r="Z814" s="48"/>
      <c r="AA814" s="43"/>
      <c r="AB814" s="350"/>
      <c r="AC814" s="46"/>
      <c r="AD814" s="182" t="str">
        <f t="shared" si="34"/>
        <v/>
      </c>
      <c r="AE814" s="46"/>
    </row>
    <row r="815" spans="1:31" ht="36" customHeight="1" x14ac:dyDescent="0.3">
      <c r="A815" s="70"/>
      <c r="B815" s="70"/>
      <c r="C815" s="68"/>
      <c r="D815" s="48"/>
      <c r="E815" s="263"/>
      <c r="F815" s="232" t="str">
        <f t="shared" si="36"/>
        <v/>
      </c>
      <c r="G815" s="43"/>
      <c r="H815" s="209"/>
      <c r="I815" s="43"/>
      <c r="J815" s="86"/>
      <c r="K815" s="122"/>
      <c r="L815" s="216"/>
      <c r="M815" s="87"/>
      <c r="N815" s="234"/>
      <c r="O815" s="263"/>
      <c r="P815" s="91"/>
      <c r="Q815" s="216"/>
      <c r="R815" s="216"/>
      <c r="S815" s="89"/>
      <c r="T815" s="182" t="str">
        <f t="shared" si="35"/>
        <v/>
      </c>
      <c r="U815" s="46"/>
      <c r="V815" s="216"/>
      <c r="W815" s="216"/>
      <c r="X815" s="43"/>
      <c r="Y815" s="48"/>
      <c r="Z815" s="48"/>
      <c r="AA815" s="43"/>
      <c r="AB815" s="350"/>
      <c r="AC815" s="46"/>
      <c r="AD815" s="182" t="str">
        <f t="shared" si="34"/>
        <v/>
      </c>
      <c r="AE815" s="46"/>
    </row>
    <row r="816" spans="1:31" ht="36" customHeight="1" x14ac:dyDescent="0.3">
      <c r="A816" s="70"/>
      <c r="B816" s="70"/>
      <c r="C816" s="68"/>
      <c r="D816" s="48"/>
      <c r="E816" s="263"/>
      <c r="F816" s="232" t="str">
        <f t="shared" si="36"/>
        <v/>
      </c>
      <c r="G816" s="43"/>
      <c r="H816" s="209"/>
      <c r="I816" s="43"/>
      <c r="J816" s="86"/>
      <c r="K816" s="122"/>
      <c r="L816" s="216"/>
      <c r="M816" s="87"/>
      <c r="N816" s="234"/>
      <c r="O816" s="263"/>
      <c r="P816" s="91"/>
      <c r="Q816" s="216"/>
      <c r="R816" s="216"/>
      <c r="S816" s="89"/>
      <c r="T816" s="182" t="str">
        <f t="shared" si="35"/>
        <v/>
      </c>
      <c r="U816" s="46"/>
      <c r="V816" s="216"/>
      <c r="W816" s="216"/>
      <c r="X816" s="43"/>
      <c r="Y816" s="48"/>
      <c r="Z816" s="48"/>
      <c r="AA816" s="43"/>
      <c r="AB816" s="350"/>
      <c r="AC816" s="46"/>
      <c r="AD816" s="182" t="str">
        <f t="shared" si="34"/>
        <v/>
      </c>
      <c r="AE816" s="46"/>
    </row>
    <row r="817" spans="1:31" ht="36" customHeight="1" x14ac:dyDescent="0.3">
      <c r="A817" s="70"/>
      <c r="B817" s="70"/>
      <c r="C817" s="68"/>
      <c r="D817" s="48"/>
      <c r="E817" s="263"/>
      <c r="F817" s="232" t="str">
        <f t="shared" si="36"/>
        <v/>
      </c>
      <c r="G817" s="43"/>
      <c r="H817" s="209"/>
      <c r="I817" s="43"/>
      <c r="J817" s="86"/>
      <c r="K817" s="122"/>
      <c r="L817" s="216"/>
      <c r="M817" s="87"/>
      <c r="N817" s="234"/>
      <c r="O817" s="263"/>
      <c r="P817" s="91"/>
      <c r="Q817" s="216"/>
      <c r="R817" s="216"/>
      <c r="S817" s="89"/>
      <c r="T817" s="182" t="str">
        <f t="shared" si="35"/>
        <v/>
      </c>
      <c r="U817" s="46"/>
      <c r="V817" s="216"/>
      <c r="W817" s="216"/>
      <c r="X817" s="43"/>
      <c r="Y817" s="48"/>
      <c r="Z817" s="48"/>
      <c r="AA817" s="43"/>
      <c r="AB817" s="350"/>
      <c r="AC817" s="46"/>
      <c r="AD817" s="182" t="str">
        <f t="shared" si="34"/>
        <v/>
      </c>
      <c r="AE817" s="46"/>
    </row>
    <row r="818" spans="1:31" ht="36" customHeight="1" x14ac:dyDescent="0.3">
      <c r="A818" s="70"/>
      <c r="B818" s="70"/>
      <c r="C818" s="68"/>
      <c r="D818" s="48"/>
      <c r="E818" s="263"/>
      <c r="F818" s="232" t="str">
        <f t="shared" si="36"/>
        <v/>
      </c>
      <c r="G818" s="43"/>
      <c r="H818" s="209"/>
      <c r="I818" s="43"/>
      <c r="J818" s="86"/>
      <c r="K818" s="122"/>
      <c r="L818" s="216"/>
      <c r="M818" s="87"/>
      <c r="N818" s="234"/>
      <c r="O818" s="263"/>
      <c r="P818" s="215"/>
      <c r="Q818" s="216"/>
      <c r="R818" s="216"/>
      <c r="S818" s="89"/>
      <c r="T818" s="182" t="str">
        <f t="shared" si="35"/>
        <v/>
      </c>
      <c r="U818" s="46"/>
      <c r="V818" s="216"/>
      <c r="W818" s="216"/>
      <c r="X818" s="43"/>
      <c r="Y818" s="48"/>
      <c r="Z818" s="48"/>
      <c r="AA818" s="43"/>
      <c r="AB818" s="350"/>
      <c r="AC818" s="46"/>
      <c r="AD818" s="182" t="str">
        <f t="shared" si="34"/>
        <v/>
      </c>
      <c r="AE818" s="46"/>
    </row>
    <row r="819" spans="1:31" ht="36" customHeight="1" x14ac:dyDescent="0.3">
      <c r="A819" s="70"/>
      <c r="B819" s="70"/>
      <c r="C819" s="68"/>
      <c r="D819" s="48"/>
      <c r="E819" s="263"/>
      <c r="F819" s="232" t="str">
        <f t="shared" si="36"/>
        <v/>
      </c>
      <c r="G819" s="43"/>
      <c r="H819" s="209"/>
      <c r="I819" s="43"/>
      <c r="J819" s="86"/>
      <c r="K819" s="122"/>
      <c r="L819" s="216"/>
      <c r="M819" s="87"/>
      <c r="N819" s="234"/>
      <c r="O819" s="263"/>
      <c r="P819" s="215"/>
      <c r="Q819" s="216"/>
      <c r="R819" s="216"/>
      <c r="S819" s="89"/>
      <c r="T819" s="182" t="str">
        <f t="shared" si="35"/>
        <v/>
      </c>
      <c r="U819" s="46"/>
      <c r="V819" s="216"/>
      <c r="W819" s="216"/>
      <c r="X819" s="43"/>
      <c r="Y819" s="48"/>
      <c r="Z819" s="48"/>
      <c r="AA819" s="43"/>
      <c r="AB819" s="350"/>
      <c r="AC819" s="46"/>
      <c r="AD819" s="182" t="str">
        <f t="shared" si="34"/>
        <v/>
      </c>
      <c r="AE819" s="46"/>
    </row>
    <row r="820" spans="1:31" ht="36" customHeight="1" x14ac:dyDescent="0.3">
      <c r="A820" s="70"/>
      <c r="B820" s="70"/>
      <c r="C820" s="68"/>
      <c r="D820" s="48"/>
      <c r="E820" s="263"/>
      <c r="F820" s="232" t="str">
        <f t="shared" si="36"/>
        <v/>
      </c>
      <c r="G820" s="43"/>
      <c r="H820" s="209"/>
      <c r="I820" s="43"/>
      <c r="J820" s="86"/>
      <c r="K820" s="122"/>
      <c r="L820" s="216"/>
      <c r="M820" s="87"/>
      <c r="N820" s="234"/>
      <c r="O820" s="263"/>
      <c r="P820" s="215"/>
      <c r="Q820" s="216"/>
      <c r="R820" s="216"/>
      <c r="S820" s="89"/>
      <c r="T820" s="182" t="str">
        <f t="shared" si="35"/>
        <v/>
      </c>
      <c r="U820" s="46"/>
      <c r="V820" s="216"/>
      <c r="W820" s="216"/>
      <c r="X820" s="43"/>
      <c r="Y820" s="48"/>
      <c r="Z820" s="48"/>
      <c r="AA820" s="43"/>
      <c r="AB820" s="350"/>
      <c r="AC820" s="46"/>
      <c r="AD820" s="182" t="str">
        <f t="shared" si="34"/>
        <v/>
      </c>
      <c r="AE820" s="46"/>
    </row>
    <row r="821" spans="1:31" ht="36" customHeight="1" x14ac:dyDescent="0.3">
      <c r="A821" s="70"/>
      <c r="B821" s="70"/>
      <c r="C821" s="68"/>
      <c r="D821" s="48"/>
      <c r="E821" s="263"/>
      <c r="F821" s="232" t="str">
        <f t="shared" si="36"/>
        <v/>
      </c>
      <c r="G821" s="43"/>
      <c r="H821" s="209"/>
      <c r="I821" s="43"/>
      <c r="J821" s="86"/>
      <c r="K821" s="122"/>
      <c r="L821" s="216"/>
      <c r="M821" s="87"/>
      <c r="N821" s="234"/>
      <c r="O821" s="263"/>
      <c r="P821" s="91"/>
      <c r="Q821" s="216"/>
      <c r="R821" s="216"/>
      <c r="S821" s="89"/>
      <c r="T821" s="182" t="str">
        <f t="shared" si="35"/>
        <v/>
      </c>
      <c r="U821" s="46"/>
      <c r="V821" s="216"/>
      <c r="W821" s="216"/>
      <c r="X821" s="43"/>
      <c r="Y821" s="48"/>
      <c r="Z821" s="48"/>
      <c r="AA821" s="43"/>
      <c r="AB821" s="350"/>
      <c r="AC821" s="46"/>
      <c r="AD821" s="182" t="str">
        <f t="shared" si="34"/>
        <v/>
      </c>
      <c r="AE821" s="46"/>
    </row>
    <row r="822" spans="1:31" ht="36" customHeight="1" x14ac:dyDescent="0.3">
      <c r="A822" s="70"/>
      <c r="B822" s="70"/>
      <c r="C822" s="68"/>
      <c r="D822" s="48"/>
      <c r="E822" s="263"/>
      <c r="F822" s="232" t="str">
        <f t="shared" si="36"/>
        <v/>
      </c>
      <c r="G822" s="43"/>
      <c r="H822" s="209"/>
      <c r="I822" s="43"/>
      <c r="J822" s="86"/>
      <c r="K822" s="122"/>
      <c r="L822" s="216"/>
      <c r="M822" s="87"/>
      <c r="N822" s="234"/>
      <c r="O822" s="263"/>
      <c r="P822" s="91"/>
      <c r="Q822" s="216"/>
      <c r="R822" s="216"/>
      <c r="S822" s="89"/>
      <c r="T822" s="182" t="str">
        <f t="shared" si="35"/>
        <v/>
      </c>
      <c r="U822" s="46"/>
      <c r="V822" s="216"/>
      <c r="W822" s="216"/>
      <c r="X822" s="43"/>
      <c r="Y822" s="48"/>
      <c r="Z822" s="48"/>
      <c r="AA822" s="43"/>
      <c r="AB822" s="350"/>
      <c r="AC822" s="46"/>
      <c r="AD822" s="182" t="str">
        <f t="shared" si="34"/>
        <v/>
      </c>
      <c r="AE822" s="46"/>
    </row>
    <row r="823" spans="1:31" ht="36" customHeight="1" x14ac:dyDescent="0.3">
      <c r="A823" s="70"/>
      <c r="B823" s="70"/>
      <c r="C823" s="68"/>
      <c r="D823" s="48"/>
      <c r="E823" s="263"/>
      <c r="F823" s="232" t="str">
        <f t="shared" si="36"/>
        <v/>
      </c>
      <c r="G823" s="43"/>
      <c r="H823" s="209"/>
      <c r="I823" s="43"/>
      <c r="J823" s="86"/>
      <c r="K823" s="122"/>
      <c r="L823" s="216"/>
      <c r="M823" s="87"/>
      <c r="N823" s="234"/>
      <c r="O823" s="263"/>
      <c r="P823" s="91"/>
      <c r="Q823" s="216"/>
      <c r="R823" s="216"/>
      <c r="S823" s="89"/>
      <c r="T823" s="182" t="str">
        <f t="shared" si="35"/>
        <v/>
      </c>
      <c r="U823" s="46"/>
      <c r="V823" s="216"/>
      <c r="W823" s="216"/>
      <c r="X823" s="43"/>
      <c r="Y823" s="48"/>
      <c r="Z823" s="48"/>
      <c r="AA823" s="43"/>
      <c r="AB823" s="350"/>
      <c r="AC823" s="46"/>
      <c r="AD823" s="182" t="str">
        <f t="shared" si="34"/>
        <v/>
      </c>
      <c r="AE823" s="46"/>
    </row>
    <row r="824" spans="1:31" ht="36" customHeight="1" x14ac:dyDescent="0.3">
      <c r="A824" s="70"/>
      <c r="B824" s="70"/>
      <c r="C824" s="68"/>
      <c r="D824" s="48"/>
      <c r="E824" s="263"/>
      <c r="F824" s="232" t="str">
        <f t="shared" si="36"/>
        <v/>
      </c>
      <c r="G824" s="43"/>
      <c r="H824" s="209"/>
      <c r="I824" s="43"/>
      <c r="J824" s="86"/>
      <c r="K824" s="122"/>
      <c r="L824" s="216"/>
      <c r="M824" s="87"/>
      <c r="N824" s="245"/>
      <c r="O824" s="263"/>
      <c r="P824" s="91"/>
      <c r="Q824" s="216"/>
      <c r="R824" s="216"/>
      <c r="S824" s="89"/>
      <c r="T824" s="182" t="str">
        <f t="shared" si="35"/>
        <v/>
      </c>
      <c r="U824" s="46"/>
      <c r="V824" s="216"/>
      <c r="W824" s="216"/>
      <c r="X824" s="43"/>
      <c r="Y824" s="48"/>
      <c r="Z824" s="48"/>
      <c r="AA824" s="43"/>
      <c r="AB824" s="350"/>
      <c r="AC824" s="46"/>
      <c r="AD824" s="182" t="str">
        <f t="shared" si="34"/>
        <v/>
      </c>
      <c r="AE824" s="46"/>
    </row>
    <row r="825" spans="1:31" ht="36" customHeight="1" x14ac:dyDescent="0.3">
      <c r="A825" s="70"/>
      <c r="B825" s="70"/>
      <c r="C825" s="68"/>
      <c r="D825" s="48"/>
      <c r="E825" s="263"/>
      <c r="F825" s="232" t="str">
        <f t="shared" si="36"/>
        <v/>
      </c>
      <c r="G825" s="43"/>
      <c r="H825" s="209"/>
      <c r="I825" s="43"/>
      <c r="J825" s="86"/>
      <c r="K825" s="122"/>
      <c r="L825" s="216"/>
      <c r="M825" s="87"/>
      <c r="N825" s="234"/>
      <c r="O825" s="263"/>
      <c r="P825" s="91"/>
      <c r="Q825" s="216"/>
      <c r="R825" s="216"/>
      <c r="S825" s="89"/>
      <c r="T825" s="182" t="str">
        <f t="shared" si="35"/>
        <v/>
      </c>
      <c r="U825" s="46"/>
      <c r="V825" s="216"/>
      <c r="W825" s="216"/>
      <c r="X825" s="43"/>
      <c r="Y825" s="48"/>
      <c r="Z825" s="48"/>
      <c r="AA825" s="43"/>
      <c r="AB825" s="350"/>
      <c r="AC825" s="46"/>
      <c r="AD825" s="182" t="str">
        <f t="shared" si="34"/>
        <v/>
      </c>
      <c r="AE825" s="46"/>
    </row>
    <row r="826" spans="1:31" ht="36" customHeight="1" x14ac:dyDescent="0.3">
      <c r="A826" s="70"/>
      <c r="B826" s="70"/>
      <c r="C826" s="68"/>
      <c r="D826" s="48"/>
      <c r="E826" s="263"/>
      <c r="F826" s="232" t="str">
        <f t="shared" si="36"/>
        <v/>
      </c>
      <c r="G826" s="43"/>
      <c r="H826" s="209"/>
      <c r="I826" s="43"/>
      <c r="J826" s="86"/>
      <c r="K826" s="122"/>
      <c r="L826" s="216"/>
      <c r="M826" s="87"/>
      <c r="N826" s="234"/>
      <c r="O826" s="263"/>
      <c r="P826" s="91"/>
      <c r="Q826" s="216"/>
      <c r="R826" s="216"/>
      <c r="S826" s="89"/>
      <c r="T826" s="182" t="str">
        <f t="shared" si="35"/>
        <v/>
      </c>
      <c r="U826" s="46"/>
      <c r="V826" s="216"/>
      <c r="W826" s="216"/>
      <c r="X826" s="43"/>
      <c r="Y826" s="48"/>
      <c r="Z826" s="48"/>
      <c r="AA826" s="43"/>
      <c r="AB826" s="350"/>
      <c r="AC826" s="46"/>
      <c r="AD826" s="182" t="str">
        <f t="shared" si="34"/>
        <v/>
      </c>
      <c r="AE826" s="46"/>
    </row>
    <row r="827" spans="1:31" ht="36" customHeight="1" x14ac:dyDescent="0.3">
      <c r="A827" s="70"/>
      <c r="B827" s="70"/>
      <c r="C827" s="68"/>
      <c r="D827" s="48"/>
      <c r="E827" s="263"/>
      <c r="F827" s="232" t="str">
        <f t="shared" si="36"/>
        <v/>
      </c>
      <c r="G827" s="43"/>
      <c r="H827" s="209"/>
      <c r="I827" s="43"/>
      <c r="J827" s="86"/>
      <c r="K827" s="122"/>
      <c r="L827" s="216"/>
      <c r="M827" s="87"/>
      <c r="N827" s="234"/>
      <c r="O827" s="263"/>
      <c r="P827" s="91"/>
      <c r="Q827" s="216"/>
      <c r="R827" s="216"/>
      <c r="S827" s="89"/>
      <c r="T827" s="182" t="str">
        <f t="shared" si="35"/>
        <v/>
      </c>
      <c r="U827" s="46"/>
      <c r="V827" s="216"/>
      <c r="W827" s="216"/>
      <c r="X827" s="43"/>
      <c r="Y827" s="48"/>
      <c r="Z827" s="48"/>
      <c r="AA827" s="43"/>
      <c r="AB827" s="350"/>
      <c r="AC827" s="46"/>
      <c r="AD827" s="182" t="str">
        <f t="shared" si="34"/>
        <v/>
      </c>
      <c r="AE827" s="46"/>
    </row>
    <row r="828" spans="1:31" s="206" customFormat="1" ht="36" customHeight="1" x14ac:dyDescent="0.3">
      <c r="A828" s="70"/>
      <c r="B828" s="70"/>
      <c r="C828" s="68"/>
      <c r="D828" s="122"/>
      <c r="E828" s="264"/>
      <c r="F828" s="232" t="str">
        <f t="shared" si="36"/>
        <v/>
      </c>
      <c r="G828" s="247"/>
      <c r="H828" s="209"/>
      <c r="I828" s="43"/>
      <c r="J828" s="223"/>
      <c r="K828" s="122"/>
      <c r="L828" s="217"/>
      <c r="M828" s="233"/>
      <c r="N828" s="245"/>
      <c r="O828" s="264"/>
      <c r="P828" s="215"/>
      <c r="Q828" s="217"/>
      <c r="R828" s="217"/>
      <c r="S828" s="235"/>
      <c r="T828" s="182" t="str">
        <f t="shared" si="35"/>
        <v/>
      </c>
      <c r="U828" s="225"/>
      <c r="V828" s="217"/>
      <c r="W828" s="217"/>
      <c r="X828" s="209"/>
      <c r="Y828" s="122"/>
      <c r="Z828" s="122"/>
      <c r="AA828" s="209"/>
      <c r="AB828" s="350"/>
      <c r="AC828" s="46"/>
      <c r="AD828" s="182" t="str">
        <f t="shared" si="34"/>
        <v/>
      </c>
      <c r="AE828" s="46"/>
    </row>
    <row r="829" spans="1:31" ht="36" customHeight="1" x14ac:dyDescent="0.3">
      <c r="A829" s="70"/>
      <c r="B829" s="70"/>
      <c r="C829" s="68"/>
      <c r="D829" s="48"/>
      <c r="E829" s="263"/>
      <c r="F829" s="232" t="str">
        <f t="shared" si="36"/>
        <v/>
      </c>
      <c r="G829" s="43"/>
      <c r="H829" s="209"/>
      <c r="I829" s="43"/>
      <c r="J829" s="86"/>
      <c r="K829" s="122"/>
      <c r="L829" s="216"/>
      <c r="M829" s="87"/>
      <c r="N829" s="234"/>
      <c r="O829" s="263"/>
      <c r="P829" s="91"/>
      <c r="Q829" s="216"/>
      <c r="R829" s="216"/>
      <c r="S829" s="89"/>
      <c r="T829" s="182" t="str">
        <f t="shared" si="35"/>
        <v/>
      </c>
      <c r="U829" s="46"/>
      <c r="V829" s="216"/>
      <c r="W829" s="216"/>
      <c r="X829" s="43"/>
      <c r="Y829" s="48"/>
      <c r="Z829" s="48"/>
      <c r="AA829" s="43"/>
      <c r="AB829" s="350"/>
      <c r="AC829" s="46"/>
      <c r="AD829" s="182" t="str">
        <f t="shared" si="34"/>
        <v/>
      </c>
      <c r="AE829" s="46"/>
    </row>
    <row r="830" spans="1:31" ht="36" customHeight="1" x14ac:dyDescent="0.3">
      <c r="A830" s="70"/>
      <c r="B830" s="70"/>
      <c r="C830" s="68"/>
      <c r="D830" s="48"/>
      <c r="E830" s="263"/>
      <c r="F830" s="232" t="str">
        <f t="shared" si="36"/>
        <v/>
      </c>
      <c r="G830" s="43"/>
      <c r="H830" s="209"/>
      <c r="I830" s="43"/>
      <c r="J830" s="86"/>
      <c r="K830" s="122"/>
      <c r="L830" s="216"/>
      <c r="M830" s="87"/>
      <c r="N830" s="234"/>
      <c r="O830" s="263"/>
      <c r="P830" s="91"/>
      <c r="Q830" s="216"/>
      <c r="R830" s="216"/>
      <c r="S830" s="89"/>
      <c r="T830" s="182" t="str">
        <f t="shared" si="35"/>
        <v/>
      </c>
      <c r="U830" s="46"/>
      <c r="V830" s="216"/>
      <c r="W830" s="216"/>
      <c r="X830" s="43"/>
      <c r="Y830" s="48"/>
      <c r="Z830" s="48"/>
      <c r="AA830" s="43"/>
      <c r="AB830" s="350"/>
      <c r="AC830" s="46"/>
      <c r="AD830" s="182" t="str">
        <f t="shared" si="34"/>
        <v/>
      </c>
      <c r="AE830" s="46"/>
    </row>
    <row r="831" spans="1:31" ht="36" customHeight="1" x14ac:dyDescent="0.3">
      <c r="A831" s="70"/>
      <c r="B831" s="70"/>
      <c r="C831" s="68"/>
      <c r="D831" s="48"/>
      <c r="E831" s="263"/>
      <c r="F831" s="232" t="str">
        <f t="shared" si="36"/>
        <v/>
      </c>
      <c r="G831" s="43"/>
      <c r="H831" s="209"/>
      <c r="I831" s="43"/>
      <c r="J831" s="86"/>
      <c r="K831" s="122"/>
      <c r="L831" s="216"/>
      <c r="M831" s="87"/>
      <c r="N831" s="234"/>
      <c r="O831" s="263"/>
      <c r="P831" s="91"/>
      <c r="Q831" s="216"/>
      <c r="R831" s="216"/>
      <c r="S831" s="89"/>
      <c r="T831" s="182" t="str">
        <f t="shared" si="35"/>
        <v/>
      </c>
      <c r="U831" s="46"/>
      <c r="V831" s="216"/>
      <c r="W831" s="216"/>
      <c r="X831" s="43"/>
      <c r="Y831" s="48"/>
      <c r="Z831" s="48"/>
      <c r="AA831" s="43"/>
      <c r="AB831" s="350"/>
      <c r="AC831" s="46"/>
      <c r="AD831" s="182" t="str">
        <f t="shared" si="34"/>
        <v/>
      </c>
      <c r="AE831" s="46"/>
    </row>
    <row r="832" spans="1:31" ht="36" customHeight="1" x14ac:dyDescent="0.3">
      <c r="A832" s="70"/>
      <c r="B832" s="70"/>
      <c r="C832" s="68"/>
      <c r="D832" s="48"/>
      <c r="E832" s="263"/>
      <c r="F832" s="232" t="str">
        <f t="shared" si="36"/>
        <v/>
      </c>
      <c r="G832" s="43"/>
      <c r="H832" s="209"/>
      <c r="I832" s="43"/>
      <c r="J832" s="86"/>
      <c r="K832" s="122"/>
      <c r="L832" s="216"/>
      <c r="M832" s="87"/>
      <c r="N832" s="234"/>
      <c r="O832" s="263"/>
      <c r="P832" s="91"/>
      <c r="Q832" s="216"/>
      <c r="R832" s="216"/>
      <c r="S832" s="89"/>
      <c r="T832" s="182" t="str">
        <f t="shared" si="35"/>
        <v/>
      </c>
      <c r="U832" s="46"/>
      <c r="V832" s="216"/>
      <c r="W832" s="216"/>
      <c r="X832" s="43"/>
      <c r="Y832" s="48"/>
      <c r="Z832" s="48"/>
      <c r="AA832" s="43"/>
      <c r="AB832" s="350"/>
      <c r="AC832" s="46"/>
      <c r="AD832" s="182" t="str">
        <f t="shared" si="34"/>
        <v/>
      </c>
      <c r="AE832" s="46"/>
    </row>
    <row r="833" spans="1:31" ht="36" customHeight="1" x14ac:dyDescent="0.3">
      <c r="A833" s="70"/>
      <c r="B833" s="70"/>
      <c r="C833" s="68"/>
      <c r="D833" s="48"/>
      <c r="E833" s="263"/>
      <c r="F833" s="232" t="str">
        <f t="shared" si="36"/>
        <v/>
      </c>
      <c r="G833" s="43"/>
      <c r="H833" s="209"/>
      <c r="I833" s="43"/>
      <c r="J833" s="86"/>
      <c r="K833" s="122"/>
      <c r="L833" s="216"/>
      <c r="M833" s="87"/>
      <c r="N833" s="234"/>
      <c r="O833" s="263"/>
      <c r="P833" s="91"/>
      <c r="Q833" s="216"/>
      <c r="R833" s="216"/>
      <c r="S833" s="89"/>
      <c r="T833" s="182" t="str">
        <f t="shared" si="35"/>
        <v/>
      </c>
      <c r="U833" s="46"/>
      <c r="V833" s="216"/>
      <c r="W833" s="216"/>
      <c r="X833" s="43"/>
      <c r="Y833" s="48"/>
      <c r="Z833" s="48"/>
      <c r="AA833" s="43"/>
      <c r="AB833" s="350"/>
      <c r="AC833" s="46"/>
      <c r="AD833" s="182" t="str">
        <f t="shared" si="34"/>
        <v/>
      </c>
      <c r="AE833" s="46"/>
    </row>
    <row r="834" spans="1:31" ht="36" customHeight="1" x14ac:dyDescent="0.3">
      <c r="A834" s="70"/>
      <c r="B834" s="70"/>
      <c r="C834" s="68"/>
      <c r="D834" s="48"/>
      <c r="E834" s="263"/>
      <c r="F834" s="232" t="str">
        <f t="shared" si="36"/>
        <v/>
      </c>
      <c r="G834" s="43"/>
      <c r="H834" s="209"/>
      <c r="I834" s="43"/>
      <c r="J834" s="86"/>
      <c r="K834" s="122"/>
      <c r="L834" s="216"/>
      <c r="M834" s="87"/>
      <c r="N834" s="234"/>
      <c r="O834" s="263"/>
      <c r="P834" s="91"/>
      <c r="Q834" s="216"/>
      <c r="R834" s="216"/>
      <c r="S834" s="89"/>
      <c r="T834" s="182" t="str">
        <f t="shared" si="35"/>
        <v/>
      </c>
      <c r="U834" s="46"/>
      <c r="V834" s="216"/>
      <c r="W834" s="216"/>
      <c r="X834" s="43"/>
      <c r="Y834" s="48"/>
      <c r="Z834" s="48"/>
      <c r="AA834" s="43"/>
      <c r="AB834" s="350"/>
      <c r="AC834" s="46"/>
      <c r="AD834" s="182" t="str">
        <f t="shared" si="34"/>
        <v/>
      </c>
      <c r="AE834" s="46"/>
    </row>
    <row r="835" spans="1:31" ht="36" customHeight="1" x14ac:dyDescent="0.3">
      <c r="A835" s="70"/>
      <c r="B835" s="70"/>
      <c r="C835" s="68"/>
      <c r="D835" s="48"/>
      <c r="E835" s="263"/>
      <c r="F835" s="232" t="str">
        <f t="shared" si="36"/>
        <v/>
      </c>
      <c r="G835" s="43"/>
      <c r="H835" s="209"/>
      <c r="I835" s="43"/>
      <c r="J835" s="86"/>
      <c r="K835" s="122"/>
      <c r="L835" s="216"/>
      <c r="M835" s="87"/>
      <c r="N835" s="234"/>
      <c r="O835" s="263"/>
      <c r="P835" s="91"/>
      <c r="Q835" s="216"/>
      <c r="R835" s="216"/>
      <c r="S835" s="89"/>
      <c r="T835" s="182" t="str">
        <f t="shared" si="35"/>
        <v/>
      </c>
      <c r="U835" s="46"/>
      <c r="V835" s="216"/>
      <c r="W835" s="216"/>
      <c r="X835" s="43"/>
      <c r="Y835" s="48"/>
      <c r="Z835" s="48"/>
      <c r="AA835" s="43"/>
      <c r="AB835" s="350"/>
      <c r="AC835" s="46"/>
      <c r="AD835" s="182" t="str">
        <f t="shared" si="34"/>
        <v/>
      </c>
      <c r="AE835" s="46"/>
    </row>
    <row r="836" spans="1:31" ht="36" customHeight="1" x14ac:dyDescent="0.3">
      <c r="A836" s="70"/>
      <c r="B836" s="70"/>
      <c r="C836" s="68"/>
      <c r="D836" s="48"/>
      <c r="E836" s="263"/>
      <c r="F836" s="232" t="str">
        <f t="shared" si="36"/>
        <v/>
      </c>
      <c r="G836" s="43"/>
      <c r="H836" s="209"/>
      <c r="I836" s="43"/>
      <c r="J836" s="86"/>
      <c r="K836" s="122"/>
      <c r="L836" s="216"/>
      <c r="M836" s="87"/>
      <c r="N836" s="234"/>
      <c r="O836" s="263"/>
      <c r="P836" s="91"/>
      <c r="Q836" s="216"/>
      <c r="R836" s="216"/>
      <c r="S836" s="89"/>
      <c r="T836" s="182" t="str">
        <f t="shared" si="35"/>
        <v/>
      </c>
      <c r="U836" s="46"/>
      <c r="V836" s="216"/>
      <c r="W836" s="216"/>
      <c r="X836" s="43"/>
      <c r="Y836" s="48"/>
      <c r="Z836" s="48"/>
      <c r="AA836" s="43"/>
      <c r="AB836" s="350"/>
      <c r="AC836" s="46"/>
      <c r="AD836" s="182" t="str">
        <f t="shared" si="34"/>
        <v/>
      </c>
      <c r="AE836" s="46"/>
    </row>
    <row r="837" spans="1:31" ht="36" customHeight="1" x14ac:dyDescent="0.3">
      <c r="A837" s="70"/>
      <c r="B837" s="70"/>
      <c r="C837" s="68"/>
      <c r="D837" s="48"/>
      <c r="E837" s="263"/>
      <c r="F837" s="232" t="str">
        <f t="shared" si="36"/>
        <v/>
      </c>
      <c r="G837" s="43"/>
      <c r="H837" s="209"/>
      <c r="I837" s="43"/>
      <c r="J837" s="86"/>
      <c r="K837" s="122"/>
      <c r="L837" s="216"/>
      <c r="M837" s="87"/>
      <c r="N837" s="234"/>
      <c r="O837" s="263"/>
      <c r="P837" s="91"/>
      <c r="Q837" s="216"/>
      <c r="R837" s="216"/>
      <c r="S837" s="89"/>
      <c r="T837" s="182" t="str">
        <f t="shared" si="35"/>
        <v/>
      </c>
      <c r="U837" s="46"/>
      <c r="V837" s="216"/>
      <c r="W837" s="216"/>
      <c r="X837" s="43"/>
      <c r="Y837" s="48"/>
      <c r="Z837" s="48"/>
      <c r="AA837" s="43"/>
      <c r="AB837" s="350"/>
      <c r="AC837" s="46"/>
      <c r="AD837" s="182" t="str">
        <f t="shared" si="34"/>
        <v/>
      </c>
      <c r="AE837" s="46"/>
    </row>
    <row r="838" spans="1:31" ht="36" customHeight="1" x14ac:dyDescent="0.3">
      <c r="A838" s="70"/>
      <c r="B838" s="70"/>
      <c r="C838" s="68"/>
      <c r="D838" s="48"/>
      <c r="E838" s="263"/>
      <c r="F838" s="232" t="str">
        <f t="shared" si="36"/>
        <v/>
      </c>
      <c r="G838" s="43"/>
      <c r="H838" s="209"/>
      <c r="I838" s="43"/>
      <c r="J838" s="86"/>
      <c r="K838" s="122"/>
      <c r="L838" s="216"/>
      <c r="M838" s="87"/>
      <c r="N838" s="234"/>
      <c r="O838" s="263"/>
      <c r="P838" s="91"/>
      <c r="Q838" s="216"/>
      <c r="R838" s="216"/>
      <c r="S838" s="89"/>
      <c r="T838" s="182" t="str">
        <f t="shared" si="35"/>
        <v/>
      </c>
      <c r="U838" s="46"/>
      <c r="V838" s="216"/>
      <c r="W838" s="216"/>
      <c r="X838" s="43"/>
      <c r="Y838" s="48"/>
      <c r="Z838" s="48"/>
      <c r="AA838" s="43"/>
      <c r="AB838" s="350"/>
      <c r="AC838" s="46"/>
      <c r="AD838" s="182" t="str">
        <f t="shared" si="34"/>
        <v/>
      </c>
      <c r="AE838" s="46"/>
    </row>
    <row r="839" spans="1:31" ht="36" customHeight="1" x14ac:dyDescent="0.3">
      <c r="A839" s="68"/>
      <c r="B839" s="68"/>
      <c r="C839" s="68"/>
      <c r="D839" s="48"/>
      <c r="E839" s="263"/>
      <c r="F839" s="232" t="str">
        <f t="shared" si="36"/>
        <v/>
      </c>
      <c r="G839" s="43"/>
      <c r="H839" s="209"/>
      <c r="I839" s="43"/>
      <c r="J839" s="86"/>
      <c r="K839" s="122"/>
      <c r="L839" s="216"/>
      <c r="M839" s="87"/>
      <c r="N839" s="234"/>
      <c r="O839" s="263"/>
      <c r="P839" s="91"/>
      <c r="Q839" s="216"/>
      <c r="R839" s="216"/>
      <c r="S839" s="89"/>
      <c r="T839" s="182" t="str">
        <f t="shared" si="35"/>
        <v/>
      </c>
      <c r="U839" s="46"/>
      <c r="V839" s="216"/>
      <c r="W839" s="216"/>
      <c r="X839" s="43"/>
      <c r="Y839" s="48"/>
      <c r="Z839" s="48"/>
      <c r="AA839" s="43"/>
      <c r="AB839" s="350"/>
      <c r="AC839" s="46"/>
      <c r="AD839" s="182" t="str">
        <f t="shared" si="34"/>
        <v/>
      </c>
      <c r="AE839" s="46"/>
    </row>
    <row r="840" spans="1:31" ht="36" customHeight="1" x14ac:dyDescent="0.3">
      <c r="A840" s="68"/>
      <c r="B840" s="68"/>
      <c r="C840" s="68"/>
      <c r="D840" s="48"/>
      <c r="E840" s="263"/>
      <c r="F840" s="232" t="str">
        <f t="shared" si="36"/>
        <v/>
      </c>
      <c r="G840" s="43"/>
      <c r="H840" s="209"/>
      <c r="I840" s="43"/>
      <c r="J840" s="86"/>
      <c r="K840" s="122"/>
      <c r="L840" s="216"/>
      <c r="M840" s="87"/>
      <c r="N840" s="234"/>
      <c r="O840" s="263"/>
      <c r="P840" s="91"/>
      <c r="Q840" s="216"/>
      <c r="R840" s="216"/>
      <c r="S840" s="89"/>
      <c r="T840" s="182" t="str">
        <f t="shared" si="35"/>
        <v/>
      </c>
      <c r="U840" s="46"/>
      <c r="V840" s="216"/>
      <c r="W840" s="216"/>
      <c r="X840" s="43"/>
      <c r="Y840" s="48"/>
      <c r="Z840" s="48"/>
      <c r="AA840" s="43"/>
      <c r="AB840" s="350"/>
      <c r="AC840" s="46"/>
      <c r="AD840" s="182" t="str">
        <f t="shared" si="34"/>
        <v/>
      </c>
      <c r="AE840" s="46"/>
    </row>
    <row r="841" spans="1:31" ht="36" customHeight="1" x14ac:dyDescent="0.3">
      <c r="A841" s="68"/>
      <c r="B841" s="68"/>
      <c r="C841" s="68"/>
      <c r="D841" s="48"/>
      <c r="E841" s="263"/>
      <c r="F841" s="232" t="str">
        <f t="shared" si="36"/>
        <v/>
      </c>
      <c r="G841" s="43"/>
      <c r="H841" s="209"/>
      <c r="I841" s="43"/>
      <c r="J841" s="86"/>
      <c r="K841" s="122"/>
      <c r="L841" s="216"/>
      <c r="M841" s="87"/>
      <c r="N841" s="234"/>
      <c r="O841" s="263"/>
      <c r="P841" s="91"/>
      <c r="Q841" s="216"/>
      <c r="R841" s="216"/>
      <c r="S841" s="89"/>
      <c r="T841" s="182" t="str">
        <f t="shared" si="35"/>
        <v/>
      </c>
      <c r="U841" s="46"/>
      <c r="V841" s="216"/>
      <c r="W841" s="216"/>
      <c r="X841" s="43"/>
      <c r="Y841" s="48"/>
      <c r="Z841" s="48"/>
      <c r="AA841" s="43"/>
      <c r="AB841" s="350"/>
      <c r="AC841" s="46"/>
      <c r="AD841" s="182" t="str">
        <f t="shared" si="34"/>
        <v/>
      </c>
      <c r="AE841" s="46"/>
    </row>
    <row r="842" spans="1:31" ht="36" customHeight="1" x14ac:dyDescent="0.3">
      <c r="A842" s="68"/>
      <c r="B842" s="68"/>
      <c r="C842" s="68"/>
      <c r="D842" s="48"/>
      <c r="E842" s="263"/>
      <c r="F842" s="232" t="str">
        <f t="shared" si="36"/>
        <v/>
      </c>
      <c r="G842" s="43"/>
      <c r="H842" s="209"/>
      <c r="I842" s="43"/>
      <c r="J842" s="86"/>
      <c r="K842" s="122"/>
      <c r="L842" s="216"/>
      <c r="M842" s="87"/>
      <c r="N842" s="234"/>
      <c r="O842" s="263"/>
      <c r="P842" s="91"/>
      <c r="Q842" s="216"/>
      <c r="R842" s="216"/>
      <c r="S842" s="89"/>
      <c r="T842" s="182" t="str">
        <f t="shared" si="35"/>
        <v/>
      </c>
      <c r="U842" s="46"/>
      <c r="V842" s="216"/>
      <c r="W842" s="216"/>
      <c r="X842" s="43"/>
      <c r="Y842" s="48"/>
      <c r="Z842" s="48"/>
      <c r="AA842" s="43"/>
      <c r="AB842" s="350"/>
      <c r="AC842" s="46"/>
      <c r="AD842" s="182" t="str">
        <f t="shared" si="34"/>
        <v/>
      </c>
      <c r="AE842" s="46"/>
    </row>
    <row r="843" spans="1:31" ht="36" customHeight="1" x14ac:dyDescent="0.3">
      <c r="A843" s="68"/>
      <c r="B843" s="68"/>
      <c r="C843" s="68"/>
      <c r="D843" s="48"/>
      <c r="E843" s="263"/>
      <c r="F843" s="232" t="str">
        <f t="shared" si="36"/>
        <v/>
      </c>
      <c r="G843" s="43"/>
      <c r="H843" s="209"/>
      <c r="I843" s="43"/>
      <c r="J843" s="86"/>
      <c r="K843" s="122"/>
      <c r="L843" s="216"/>
      <c r="M843" s="87"/>
      <c r="N843" s="234"/>
      <c r="O843" s="263"/>
      <c r="P843" s="91"/>
      <c r="Q843" s="216"/>
      <c r="R843" s="216"/>
      <c r="S843" s="89"/>
      <c r="T843" s="182" t="str">
        <f t="shared" si="35"/>
        <v/>
      </c>
      <c r="U843" s="46"/>
      <c r="V843" s="216"/>
      <c r="W843" s="216"/>
      <c r="X843" s="43"/>
      <c r="Y843" s="48"/>
      <c r="Z843" s="48"/>
      <c r="AA843" s="43"/>
      <c r="AB843" s="350"/>
      <c r="AC843" s="46"/>
      <c r="AD843" s="182" t="str">
        <f t="shared" ref="AD843:AD906" si="37">IF(AC843="YES",(J843-AB843)/365,"")</f>
        <v/>
      </c>
      <c r="AE843" s="46"/>
    </row>
    <row r="844" spans="1:31" ht="36" customHeight="1" x14ac:dyDescent="0.3">
      <c r="A844" s="68"/>
      <c r="B844" s="68"/>
      <c r="C844" s="68"/>
      <c r="D844" s="48"/>
      <c r="E844" s="263"/>
      <c r="F844" s="232" t="str">
        <f t="shared" si="36"/>
        <v/>
      </c>
      <c r="G844" s="43"/>
      <c r="H844" s="209"/>
      <c r="I844" s="43"/>
      <c r="J844" s="86"/>
      <c r="K844" s="122"/>
      <c r="L844" s="216"/>
      <c r="M844" s="87"/>
      <c r="N844" s="234"/>
      <c r="O844" s="263"/>
      <c r="P844" s="91"/>
      <c r="Q844" s="216"/>
      <c r="R844" s="216"/>
      <c r="S844" s="89"/>
      <c r="T844" s="182" t="str">
        <f t="shared" ref="T844:T907" si="38">IF(ISBLANK(P844),"",DATEDIF(J844,P844,"d")/365)</f>
        <v/>
      </c>
      <c r="U844" s="46"/>
      <c r="V844" s="216"/>
      <c r="W844" s="216"/>
      <c r="X844" s="43"/>
      <c r="Y844" s="48"/>
      <c r="Z844" s="48"/>
      <c r="AA844" s="43"/>
      <c r="AB844" s="350"/>
      <c r="AC844" s="46"/>
      <c r="AD844" s="182" t="str">
        <f t="shared" si="37"/>
        <v/>
      </c>
      <c r="AE844" s="46"/>
    </row>
    <row r="845" spans="1:31" ht="36" customHeight="1" x14ac:dyDescent="0.3">
      <c r="A845" s="68"/>
      <c r="B845" s="68"/>
      <c r="C845" s="68"/>
      <c r="D845" s="48"/>
      <c r="E845" s="263"/>
      <c r="F845" s="232" t="str">
        <f t="shared" si="36"/>
        <v/>
      </c>
      <c r="G845" s="43"/>
      <c r="H845" s="209"/>
      <c r="I845" s="43"/>
      <c r="J845" s="86"/>
      <c r="K845" s="122"/>
      <c r="L845" s="216"/>
      <c r="M845" s="87"/>
      <c r="N845" s="234"/>
      <c r="O845" s="263"/>
      <c r="P845" s="91"/>
      <c r="Q845" s="216"/>
      <c r="R845" s="216"/>
      <c r="S845" s="89"/>
      <c r="T845" s="182" t="str">
        <f t="shared" si="38"/>
        <v/>
      </c>
      <c r="U845" s="46"/>
      <c r="V845" s="216"/>
      <c r="W845" s="216"/>
      <c r="X845" s="43"/>
      <c r="Y845" s="48"/>
      <c r="Z845" s="48"/>
      <c r="AA845" s="43"/>
      <c r="AB845" s="350"/>
      <c r="AC845" s="46"/>
      <c r="AD845" s="182" t="str">
        <f t="shared" si="37"/>
        <v/>
      </c>
      <c r="AE845" s="46"/>
    </row>
    <row r="846" spans="1:31" ht="36" customHeight="1" x14ac:dyDescent="0.3">
      <c r="A846" s="68"/>
      <c r="B846" s="68"/>
      <c r="C846" s="68"/>
      <c r="D846" s="48"/>
      <c r="E846" s="263"/>
      <c r="F846" s="232" t="str">
        <f t="shared" si="36"/>
        <v/>
      </c>
      <c r="G846" s="43"/>
      <c r="H846" s="209"/>
      <c r="I846" s="43"/>
      <c r="J846" s="86"/>
      <c r="K846" s="122"/>
      <c r="L846" s="216"/>
      <c r="M846" s="87"/>
      <c r="N846" s="234"/>
      <c r="O846" s="263"/>
      <c r="P846" s="91"/>
      <c r="Q846" s="216"/>
      <c r="R846" s="216"/>
      <c r="S846" s="89"/>
      <c r="T846" s="182" t="str">
        <f t="shared" si="38"/>
        <v/>
      </c>
      <c r="U846" s="46"/>
      <c r="V846" s="216"/>
      <c r="W846" s="216"/>
      <c r="X846" s="43"/>
      <c r="Y846" s="48"/>
      <c r="Z846" s="48"/>
      <c r="AA846" s="43"/>
      <c r="AB846" s="350"/>
      <c r="AC846" s="46"/>
      <c r="AD846" s="182" t="str">
        <f t="shared" si="37"/>
        <v/>
      </c>
      <c r="AE846" s="46"/>
    </row>
    <row r="847" spans="1:31" ht="36" customHeight="1" x14ac:dyDescent="0.3">
      <c r="A847" s="68"/>
      <c r="B847" s="68"/>
      <c r="C847" s="68"/>
      <c r="D847" s="48"/>
      <c r="E847" s="263"/>
      <c r="F847" s="232" t="str">
        <f t="shared" ref="F847:F910" si="39">IF(ISBLANK($E847),"",VLOOKUP($E847,제안사_펀드현황,2,FALSE))</f>
        <v/>
      </c>
      <c r="G847" s="43"/>
      <c r="H847" s="209"/>
      <c r="I847" s="43"/>
      <c r="J847" s="86"/>
      <c r="K847" s="122"/>
      <c r="L847" s="216"/>
      <c r="M847" s="87"/>
      <c r="N847" s="234"/>
      <c r="O847" s="263"/>
      <c r="P847" s="91"/>
      <c r="Q847" s="216"/>
      <c r="R847" s="216"/>
      <c r="S847" s="89"/>
      <c r="T847" s="182" t="str">
        <f t="shared" si="38"/>
        <v/>
      </c>
      <c r="U847" s="46"/>
      <c r="V847" s="216"/>
      <c r="W847" s="216"/>
      <c r="X847" s="43"/>
      <c r="Y847" s="48"/>
      <c r="Z847" s="48"/>
      <c r="AA847" s="43"/>
      <c r="AB847" s="350"/>
      <c r="AC847" s="46"/>
      <c r="AD847" s="182" t="str">
        <f t="shared" si="37"/>
        <v/>
      </c>
      <c r="AE847" s="46"/>
    </row>
    <row r="848" spans="1:31" ht="36" customHeight="1" x14ac:dyDescent="0.3">
      <c r="A848" s="68"/>
      <c r="B848" s="68"/>
      <c r="C848" s="68"/>
      <c r="D848" s="48"/>
      <c r="E848" s="263"/>
      <c r="F848" s="232" t="str">
        <f t="shared" si="39"/>
        <v/>
      </c>
      <c r="G848" s="43"/>
      <c r="H848" s="209"/>
      <c r="I848" s="43"/>
      <c r="J848" s="86"/>
      <c r="K848" s="122"/>
      <c r="L848" s="216"/>
      <c r="M848" s="87"/>
      <c r="N848" s="234"/>
      <c r="O848" s="263"/>
      <c r="P848" s="91"/>
      <c r="Q848" s="216"/>
      <c r="R848" s="216"/>
      <c r="S848" s="89"/>
      <c r="T848" s="182" t="str">
        <f t="shared" si="38"/>
        <v/>
      </c>
      <c r="U848" s="46"/>
      <c r="V848" s="216"/>
      <c r="W848" s="216"/>
      <c r="X848" s="43"/>
      <c r="Y848" s="48"/>
      <c r="Z848" s="48"/>
      <c r="AA848" s="43"/>
      <c r="AB848" s="350"/>
      <c r="AC848" s="46"/>
      <c r="AD848" s="182" t="str">
        <f t="shared" si="37"/>
        <v/>
      </c>
      <c r="AE848" s="46"/>
    </row>
    <row r="849" spans="1:31" ht="36" customHeight="1" x14ac:dyDescent="0.3">
      <c r="A849" s="68"/>
      <c r="B849" s="68"/>
      <c r="C849" s="68"/>
      <c r="D849" s="48"/>
      <c r="E849" s="263"/>
      <c r="F849" s="232" t="str">
        <f t="shared" si="39"/>
        <v/>
      </c>
      <c r="G849" s="43"/>
      <c r="H849" s="209"/>
      <c r="I849" s="43"/>
      <c r="J849" s="86"/>
      <c r="K849" s="122"/>
      <c r="L849" s="216"/>
      <c r="M849" s="87"/>
      <c r="N849" s="234"/>
      <c r="O849" s="263"/>
      <c r="P849" s="91"/>
      <c r="Q849" s="216"/>
      <c r="R849" s="216"/>
      <c r="S849" s="89"/>
      <c r="T849" s="182" t="str">
        <f t="shared" si="38"/>
        <v/>
      </c>
      <c r="U849" s="46"/>
      <c r="V849" s="216"/>
      <c r="W849" s="216"/>
      <c r="X849" s="43"/>
      <c r="Y849" s="48"/>
      <c r="Z849" s="48"/>
      <c r="AA849" s="43"/>
      <c r="AB849" s="350"/>
      <c r="AC849" s="46"/>
      <c r="AD849" s="182" t="str">
        <f t="shared" si="37"/>
        <v/>
      </c>
      <c r="AE849" s="46"/>
    </row>
    <row r="850" spans="1:31" ht="36" customHeight="1" x14ac:dyDescent="0.3">
      <c r="A850" s="68"/>
      <c r="B850" s="68"/>
      <c r="C850" s="68"/>
      <c r="D850" s="48"/>
      <c r="E850" s="263"/>
      <c r="F850" s="232" t="str">
        <f t="shared" si="39"/>
        <v/>
      </c>
      <c r="G850" s="43"/>
      <c r="H850" s="209"/>
      <c r="I850" s="43"/>
      <c r="J850" s="86"/>
      <c r="K850" s="122"/>
      <c r="L850" s="216"/>
      <c r="M850" s="87"/>
      <c r="N850" s="234"/>
      <c r="O850" s="263"/>
      <c r="P850" s="91"/>
      <c r="Q850" s="216"/>
      <c r="R850" s="216"/>
      <c r="S850" s="89"/>
      <c r="T850" s="182" t="str">
        <f t="shared" si="38"/>
        <v/>
      </c>
      <c r="U850" s="46"/>
      <c r="V850" s="216"/>
      <c r="W850" s="216"/>
      <c r="X850" s="43"/>
      <c r="Y850" s="48"/>
      <c r="Z850" s="48"/>
      <c r="AA850" s="43"/>
      <c r="AB850" s="350"/>
      <c r="AC850" s="46"/>
      <c r="AD850" s="182" t="str">
        <f t="shared" si="37"/>
        <v/>
      </c>
      <c r="AE850" s="46"/>
    </row>
    <row r="851" spans="1:31" ht="36" customHeight="1" x14ac:dyDescent="0.3">
      <c r="A851" s="68"/>
      <c r="B851" s="68"/>
      <c r="C851" s="68"/>
      <c r="D851" s="48"/>
      <c r="E851" s="263"/>
      <c r="F851" s="232" t="str">
        <f t="shared" si="39"/>
        <v/>
      </c>
      <c r="G851" s="43"/>
      <c r="H851" s="209"/>
      <c r="I851" s="43"/>
      <c r="J851" s="86"/>
      <c r="K851" s="122"/>
      <c r="L851" s="216"/>
      <c r="M851" s="87"/>
      <c r="N851" s="234"/>
      <c r="O851" s="263"/>
      <c r="P851" s="91"/>
      <c r="Q851" s="216"/>
      <c r="R851" s="216"/>
      <c r="S851" s="89"/>
      <c r="T851" s="182" t="str">
        <f t="shared" si="38"/>
        <v/>
      </c>
      <c r="U851" s="46"/>
      <c r="V851" s="216"/>
      <c r="W851" s="216"/>
      <c r="X851" s="43"/>
      <c r="Y851" s="48"/>
      <c r="Z851" s="48"/>
      <c r="AA851" s="43"/>
      <c r="AB851" s="350"/>
      <c r="AC851" s="46"/>
      <c r="AD851" s="182" t="str">
        <f t="shared" si="37"/>
        <v/>
      </c>
      <c r="AE851" s="46"/>
    </row>
    <row r="852" spans="1:31" ht="36" customHeight="1" x14ac:dyDescent="0.3">
      <c r="A852" s="68"/>
      <c r="B852" s="68"/>
      <c r="C852" s="68"/>
      <c r="D852" s="48"/>
      <c r="E852" s="263"/>
      <c r="F852" s="232" t="str">
        <f t="shared" si="39"/>
        <v/>
      </c>
      <c r="G852" s="43"/>
      <c r="H852" s="209"/>
      <c r="I852" s="43"/>
      <c r="J852" s="86"/>
      <c r="K852" s="122"/>
      <c r="L852" s="216"/>
      <c r="M852" s="87"/>
      <c r="N852" s="234"/>
      <c r="O852" s="263"/>
      <c r="P852" s="91"/>
      <c r="Q852" s="216"/>
      <c r="R852" s="216"/>
      <c r="S852" s="89"/>
      <c r="T852" s="182" t="str">
        <f t="shared" si="38"/>
        <v/>
      </c>
      <c r="U852" s="46"/>
      <c r="V852" s="216"/>
      <c r="W852" s="216"/>
      <c r="X852" s="43"/>
      <c r="Y852" s="48"/>
      <c r="Z852" s="48"/>
      <c r="AA852" s="43"/>
      <c r="AB852" s="350"/>
      <c r="AC852" s="46"/>
      <c r="AD852" s="182" t="str">
        <f t="shared" si="37"/>
        <v/>
      </c>
      <c r="AE852" s="46"/>
    </row>
    <row r="853" spans="1:31" ht="36" customHeight="1" x14ac:dyDescent="0.3">
      <c r="A853" s="68"/>
      <c r="B853" s="68"/>
      <c r="C853" s="68"/>
      <c r="D853" s="48"/>
      <c r="E853" s="263"/>
      <c r="F853" s="232" t="str">
        <f t="shared" si="39"/>
        <v/>
      </c>
      <c r="G853" s="43"/>
      <c r="H853" s="209"/>
      <c r="I853" s="43"/>
      <c r="J853" s="86"/>
      <c r="K853" s="122"/>
      <c r="L853" s="216"/>
      <c r="M853" s="87"/>
      <c r="N853" s="234"/>
      <c r="O853" s="263"/>
      <c r="P853" s="91"/>
      <c r="Q853" s="216"/>
      <c r="R853" s="216"/>
      <c r="S853" s="89"/>
      <c r="T853" s="182" t="str">
        <f t="shared" si="38"/>
        <v/>
      </c>
      <c r="U853" s="46"/>
      <c r="V853" s="216"/>
      <c r="W853" s="216"/>
      <c r="X853" s="43"/>
      <c r="Y853" s="48"/>
      <c r="Z853" s="48"/>
      <c r="AA853" s="43"/>
      <c r="AB853" s="350"/>
      <c r="AC853" s="46"/>
      <c r="AD853" s="182" t="str">
        <f t="shared" si="37"/>
        <v/>
      </c>
      <c r="AE853" s="46"/>
    </row>
    <row r="854" spans="1:31" ht="36" customHeight="1" x14ac:dyDescent="0.3">
      <c r="A854" s="68"/>
      <c r="B854" s="68"/>
      <c r="C854" s="68"/>
      <c r="D854" s="48"/>
      <c r="E854" s="263"/>
      <c r="F854" s="232" t="str">
        <f t="shared" si="39"/>
        <v/>
      </c>
      <c r="G854" s="43"/>
      <c r="H854" s="209"/>
      <c r="I854" s="43"/>
      <c r="J854" s="86"/>
      <c r="K854" s="122"/>
      <c r="L854" s="216"/>
      <c r="M854" s="87"/>
      <c r="N854" s="234"/>
      <c r="O854" s="263"/>
      <c r="P854" s="91"/>
      <c r="Q854" s="216"/>
      <c r="R854" s="216"/>
      <c r="S854" s="89"/>
      <c r="T854" s="182" t="str">
        <f t="shared" si="38"/>
        <v/>
      </c>
      <c r="U854" s="46"/>
      <c r="V854" s="216"/>
      <c r="W854" s="216"/>
      <c r="X854" s="43"/>
      <c r="Y854" s="48"/>
      <c r="Z854" s="48"/>
      <c r="AA854" s="43"/>
      <c r="AB854" s="350"/>
      <c r="AC854" s="46"/>
      <c r="AD854" s="182" t="str">
        <f t="shared" si="37"/>
        <v/>
      </c>
      <c r="AE854" s="46"/>
    </row>
    <row r="855" spans="1:31" ht="36" customHeight="1" x14ac:dyDescent="0.3">
      <c r="A855" s="68"/>
      <c r="B855" s="68"/>
      <c r="C855" s="68"/>
      <c r="D855" s="48"/>
      <c r="E855" s="263"/>
      <c r="F855" s="232" t="str">
        <f t="shared" si="39"/>
        <v/>
      </c>
      <c r="G855" s="43"/>
      <c r="H855" s="209"/>
      <c r="I855" s="43"/>
      <c r="J855" s="86"/>
      <c r="K855" s="122"/>
      <c r="L855" s="216"/>
      <c r="M855" s="87"/>
      <c r="N855" s="234"/>
      <c r="O855" s="263"/>
      <c r="P855" s="91"/>
      <c r="Q855" s="216"/>
      <c r="R855" s="216"/>
      <c r="S855" s="89"/>
      <c r="T855" s="182" t="str">
        <f t="shared" si="38"/>
        <v/>
      </c>
      <c r="U855" s="46"/>
      <c r="V855" s="216"/>
      <c r="W855" s="216"/>
      <c r="X855" s="43"/>
      <c r="Y855" s="48"/>
      <c r="Z855" s="48"/>
      <c r="AA855" s="43"/>
      <c r="AB855" s="350"/>
      <c r="AC855" s="46"/>
      <c r="AD855" s="182" t="str">
        <f t="shared" si="37"/>
        <v/>
      </c>
      <c r="AE855" s="46"/>
    </row>
    <row r="856" spans="1:31" ht="36" customHeight="1" x14ac:dyDescent="0.3">
      <c r="A856" s="68"/>
      <c r="B856" s="68"/>
      <c r="C856" s="68"/>
      <c r="D856" s="48"/>
      <c r="E856" s="263"/>
      <c r="F856" s="232" t="str">
        <f t="shared" si="39"/>
        <v/>
      </c>
      <c r="G856" s="43"/>
      <c r="H856" s="209"/>
      <c r="I856" s="43"/>
      <c r="J856" s="86"/>
      <c r="K856" s="122"/>
      <c r="L856" s="216"/>
      <c r="M856" s="87"/>
      <c r="N856" s="234"/>
      <c r="O856" s="263"/>
      <c r="P856" s="91"/>
      <c r="Q856" s="216"/>
      <c r="R856" s="216"/>
      <c r="S856" s="89"/>
      <c r="T856" s="182" t="str">
        <f t="shared" si="38"/>
        <v/>
      </c>
      <c r="U856" s="46"/>
      <c r="V856" s="216"/>
      <c r="W856" s="216"/>
      <c r="X856" s="43"/>
      <c r="Y856" s="48"/>
      <c r="Z856" s="48"/>
      <c r="AA856" s="43"/>
      <c r="AB856" s="350"/>
      <c r="AC856" s="46"/>
      <c r="AD856" s="182" t="str">
        <f t="shared" si="37"/>
        <v/>
      </c>
      <c r="AE856" s="46"/>
    </row>
    <row r="857" spans="1:31" ht="36" customHeight="1" x14ac:dyDescent="0.3">
      <c r="A857" s="68"/>
      <c r="B857" s="68"/>
      <c r="C857" s="68"/>
      <c r="D857" s="48"/>
      <c r="E857" s="263"/>
      <c r="F857" s="232" t="str">
        <f t="shared" si="39"/>
        <v/>
      </c>
      <c r="G857" s="43"/>
      <c r="H857" s="209"/>
      <c r="I857" s="43"/>
      <c r="J857" s="86"/>
      <c r="K857" s="122"/>
      <c r="L857" s="216"/>
      <c r="M857" s="87"/>
      <c r="N857" s="234"/>
      <c r="O857" s="263"/>
      <c r="P857" s="91"/>
      <c r="Q857" s="216"/>
      <c r="R857" s="216"/>
      <c r="S857" s="89"/>
      <c r="T857" s="182" t="str">
        <f t="shared" si="38"/>
        <v/>
      </c>
      <c r="U857" s="46"/>
      <c r="V857" s="216"/>
      <c r="W857" s="216"/>
      <c r="X857" s="43"/>
      <c r="Y857" s="48"/>
      <c r="Z857" s="48"/>
      <c r="AA857" s="43"/>
      <c r="AB857" s="350"/>
      <c r="AC857" s="46"/>
      <c r="AD857" s="182" t="str">
        <f t="shared" si="37"/>
        <v/>
      </c>
      <c r="AE857" s="46"/>
    </row>
    <row r="858" spans="1:31" ht="36" customHeight="1" x14ac:dyDescent="0.3">
      <c r="A858" s="68"/>
      <c r="B858" s="68"/>
      <c r="C858" s="68"/>
      <c r="D858" s="48"/>
      <c r="E858" s="263"/>
      <c r="F858" s="232" t="str">
        <f t="shared" si="39"/>
        <v/>
      </c>
      <c r="G858" s="43"/>
      <c r="H858" s="209"/>
      <c r="I858" s="43"/>
      <c r="J858" s="86"/>
      <c r="K858" s="122"/>
      <c r="L858" s="216"/>
      <c r="M858" s="87"/>
      <c r="N858" s="234"/>
      <c r="O858" s="263"/>
      <c r="P858" s="91"/>
      <c r="Q858" s="216"/>
      <c r="R858" s="216"/>
      <c r="S858" s="89"/>
      <c r="T858" s="182" t="str">
        <f t="shared" si="38"/>
        <v/>
      </c>
      <c r="U858" s="46"/>
      <c r="V858" s="216"/>
      <c r="W858" s="216"/>
      <c r="X858" s="43"/>
      <c r="Y858" s="48"/>
      <c r="Z858" s="48"/>
      <c r="AA858" s="43"/>
      <c r="AB858" s="350"/>
      <c r="AC858" s="46"/>
      <c r="AD858" s="182" t="str">
        <f t="shared" si="37"/>
        <v/>
      </c>
      <c r="AE858" s="46"/>
    </row>
    <row r="859" spans="1:31" ht="36" customHeight="1" x14ac:dyDescent="0.3">
      <c r="A859" s="68"/>
      <c r="B859" s="68"/>
      <c r="C859" s="68"/>
      <c r="D859" s="48"/>
      <c r="E859" s="263"/>
      <c r="F859" s="232" t="str">
        <f t="shared" si="39"/>
        <v/>
      </c>
      <c r="G859" s="43"/>
      <c r="H859" s="209"/>
      <c r="I859" s="43"/>
      <c r="J859" s="86"/>
      <c r="K859" s="122"/>
      <c r="L859" s="216"/>
      <c r="M859" s="87"/>
      <c r="N859" s="234"/>
      <c r="O859" s="263"/>
      <c r="P859" s="91"/>
      <c r="Q859" s="216"/>
      <c r="R859" s="216"/>
      <c r="S859" s="89"/>
      <c r="T859" s="182" t="str">
        <f t="shared" si="38"/>
        <v/>
      </c>
      <c r="U859" s="46"/>
      <c r="V859" s="216"/>
      <c r="W859" s="216"/>
      <c r="X859" s="43"/>
      <c r="Y859" s="48"/>
      <c r="Z859" s="48"/>
      <c r="AA859" s="43"/>
      <c r="AB859" s="350"/>
      <c r="AC859" s="46"/>
      <c r="AD859" s="182" t="str">
        <f t="shared" si="37"/>
        <v/>
      </c>
      <c r="AE859" s="46"/>
    </row>
    <row r="860" spans="1:31" ht="36" customHeight="1" x14ac:dyDescent="0.3">
      <c r="A860" s="68"/>
      <c r="B860" s="68"/>
      <c r="C860" s="68"/>
      <c r="D860" s="48"/>
      <c r="E860" s="263"/>
      <c r="F860" s="232" t="str">
        <f t="shared" si="39"/>
        <v/>
      </c>
      <c r="G860" s="43"/>
      <c r="H860" s="209"/>
      <c r="I860" s="43"/>
      <c r="J860" s="86"/>
      <c r="K860" s="122"/>
      <c r="L860" s="216"/>
      <c r="M860" s="87"/>
      <c r="N860" s="234"/>
      <c r="O860" s="263"/>
      <c r="P860" s="91"/>
      <c r="Q860" s="216"/>
      <c r="R860" s="216"/>
      <c r="S860" s="89"/>
      <c r="T860" s="182" t="str">
        <f t="shared" si="38"/>
        <v/>
      </c>
      <c r="U860" s="46"/>
      <c r="V860" s="216"/>
      <c r="W860" s="216"/>
      <c r="X860" s="43"/>
      <c r="Y860" s="48"/>
      <c r="Z860" s="48"/>
      <c r="AA860" s="43"/>
      <c r="AB860" s="350"/>
      <c r="AC860" s="46"/>
      <c r="AD860" s="182" t="str">
        <f t="shared" si="37"/>
        <v/>
      </c>
      <c r="AE860" s="46"/>
    </row>
    <row r="861" spans="1:31" ht="36" customHeight="1" x14ac:dyDescent="0.3">
      <c r="A861" s="68"/>
      <c r="B861" s="68"/>
      <c r="C861" s="68"/>
      <c r="D861" s="48"/>
      <c r="E861" s="263"/>
      <c r="F861" s="232" t="str">
        <f t="shared" si="39"/>
        <v/>
      </c>
      <c r="G861" s="43"/>
      <c r="H861" s="209"/>
      <c r="I861" s="43"/>
      <c r="J861" s="86"/>
      <c r="K861" s="122"/>
      <c r="L861" s="216"/>
      <c r="M861" s="87"/>
      <c r="N861" s="234"/>
      <c r="O861" s="263"/>
      <c r="P861" s="91"/>
      <c r="Q861" s="216"/>
      <c r="R861" s="216"/>
      <c r="S861" s="89"/>
      <c r="T861" s="182" t="str">
        <f t="shared" si="38"/>
        <v/>
      </c>
      <c r="U861" s="46"/>
      <c r="V861" s="216"/>
      <c r="W861" s="216"/>
      <c r="X861" s="43"/>
      <c r="Y861" s="48"/>
      <c r="Z861" s="48"/>
      <c r="AA861" s="43"/>
      <c r="AB861" s="350"/>
      <c r="AC861" s="46"/>
      <c r="AD861" s="182" t="str">
        <f t="shared" si="37"/>
        <v/>
      </c>
      <c r="AE861" s="46"/>
    </row>
    <row r="862" spans="1:31" ht="36" customHeight="1" x14ac:dyDescent="0.3">
      <c r="A862" s="68"/>
      <c r="B862" s="68"/>
      <c r="C862" s="68"/>
      <c r="D862" s="48"/>
      <c r="E862" s="263"/>
      <c r="F862" s="232" t="str">
        <f t="shared" si="39"/>
        <v/>
      </c>
      <c r="G862" s="43"/>
      <c r="H862" s="209"/>
      <c r="I862" s="43"/>
      <c r="J862" s="86"/>
      <c r="K862" s="122"/>
      <c r="L862" s="216"/>
      <c r="M862" s="87"/>
      <c r="N862" s="234"/>
      <c r="O862" s="263"/>
      <c r="P862" s="91"/>
      <c r="Q862" s="216"/>
      <c r="R862" s="216"/>
      <c r="S862" s="89"/>
      <c r="T862" s="182" t="str">
        <f t="shared" si="38"/>
        <v/>
      </c>
      <c r="U862" s="46"/>
      <c r="V862" s="216"/>
      <c r="W862" s="216"/>
      <c r="X862" s="43"/>
      <c r="Y862" s="48"/>
      <c r="Z862" s="48"/>
      <c r="AA862" s="43"/>
      <c r="AB862" s="350"/>
      <c r="AC862" s="46"/>
      <c r="AD862" s="182" t="str">
        <f t="shared" si="37"/>
        <v/>
      </c>
      <c r="AE862" s="46"/>
    </row>
    <row r="863" spans="1:31" ht="36" customHeight="1" x14ac:dyDescent="0.3">
      <c r="A863" s="68"/>
      <c r="B863" s="68"/>
      <c r="C863" s="68"/>
      <c r="D863" s="48"/>
      <c r="E863" s="263"/>
      <c r="F863" s="232" t="str">
        <f t="shared" si="39"/>
        <v/>
      </c>
      <c r="G863" s="43"/>
      <c r="H863" s="209"/>
      <c r="I863" s="43"/>
      <c r="J863" s="86"/>
      <c r="K863" s="122"/>
      <c r="L863" s="216"/>
      <c r="M863" s="87"/>
      <c r="N863" s="234"/>
      <c r="O863" s="263"/>
      <c r="P863" s="91"/>
      <c r="Q863" s="216"/>
      <c r="R863" s="216"/>
      <c r="S863" s="89"/>
      <c r="T863" s="182" t="str">
        <f t="shared" si="38"/>
        <v/>
      </c>
      <c r="U863" s="46"/>
      <c r="V863" s="216"/>
      <c r="W863" s="216"/>
      <c r="X863" s="43"/>
      <c r="Y863" s="48"/>
      <c r="Z863" s="48"/>
      <c r="AA863" s="43"/>
      <c r="AB863" s="350"/>
      <c r="AC863" s="46"/>
      <c r="AD863" s="182" t="str">
        <f t="shared" si="37"/>
        <v/>
      </c>
      <c r="AE863" s="46"/>
    </row>
    <row r="864" spans="1:31" ht="36" customHeight="1" x14ac:dyDescent="0.3">
      <c r="A864" s="68"/>
      <c r="B864" s="68"/>
      <c r="C864" s="68"/>
      <c r="D864" s="48"/>
      <c r="E864" s="263"/>
      <c r="F864" s="232" t="str">
        <f t="shared" si="39"/>
        <v/>
      </c>
      <c r="G864" s="43"/>
      <c r="H864" s="209"/>
      <c r="I864" s="43"/>
      <c r="J864" s="86"/>
      <c r="K864" s="122"/>
      <c r="L864" s="216"/>
      <c r="M864" s="87"/>
      <c r="N864" s="234"/>
      <c r="O864" s="263"/>
      <c r="P864" s="91"/>
      <c r="Q864" s="216"/>
      <c r="R864" s="216"/>
      <c r="S864" s="89"/>
      <c r="T864" s="182" t="str">
        <f t="shared" si="38"/>
        <v/>
      </c>
      <c r="U864" s="46"/>
      <c r="V864" s="216"/>
      <c r="W864" s="216"/>
      <c r="X864" s="43"/>
      <c r="Y864" s="48"/>
      <c r="Z864" s="48"/>
      <c r="AA864" s="43"/>
      <c r="AB864" s="350"/>
      <c r="AC864" s="46"/>
      <c r="AD864" s="182" t="str">
        <f t="shared" si="37"/>
        <v/>
      </c>
      <c r="AE864" s="46"/>
    </row>
    <row r="865" spans="1:31" ht="36" customHeight="1" x14ac:dyDescent="0.3">
      <c r="A865" s="68"/>
      <c r="B865" s="68"/>
      <c r="C865" s="68"/>
      <c r="D865" s="48"/>
      <c r="E865" s="263"/>
      <c r="F865" s="232" t="str">
        <f t="shared" si="39"/>
        <v/>
      </c>
      <c r="G865" s="43"/>
      <c r="H865" s="209"/>
      <c r="I865" s="43"/>
      <c r="J865" s="86"/>
      <c r="K865" s="122"/>
      <c r="L865" s="216"/>
      <c r="M865" s="87"/>
      <c r="N865" s="234"/>
      <c r="O865" s="263"/>
      <c r="P865" s="91"/>
      <c r="Q865" s="216"/>
      <c r="R865" s="216"/>
      <c r="S865" s="89"/>
      <c r="T865" s="182" t="str">
        <f t="shared" si="38"/>
        <v/>
      </c>
      <c r="U865" s="46"/>
      <c r="V865" s="216"/>
      <c r="W865" s="216"/>
      <c r="X865" s="43"/>
      <c r="Y865" s="48"/>
      <c r="Z865" s="48"/>
      <c r="AA865" s="43"/>
      <c r="AB865" s="350"/>
      <c r="AC865" s="46"/>
      <c r="AD865" s="182" t="str">
        <f t="shared" si="37"/>
        <v/>
      </c>
      <c r="AE865" s="46"/>
    </row>
    <row r="866" spans="1:31" ht="36" customHeight="1" x14ac:dyDescent="0.3">
      <c r="A866" s="68"/>
      <c r="B866" s="68"/>
      <c r="C866" s="68"/>
      <c r="D866" s="48"/>
      <c r="E866" s="263"/>
      <c r="F866" s="232" t="str">
        <f t="shared" si="39"/>
        <v/>
      </c>
      <c r="G866" s="43"/>
      <c r="H866" s="209"/>
      <c r="I866" s="43"/>
      <c r="J866" s="86"/>
      <c r="K866" s="122"/>
      <c r="L866" s="216"/>
      <c r="M866" s="87"/>
      <c r="N866" s="234"/>
      <c r="O866" s="263"/>
      <c r="P866" s="91"/>
      <c r="Q866" s="216"/>
      <c r="R866" s="216"/>
      <c r="S866" s="89"/>
      <c r="T866" s="182" t="str">
        <f t="shared" si="38"/>
        <v/>
      </c>
      <c r="U866" s="46"/>
      <c r="V866" s="216"/>
      <c r="W866" s="216"/>
      <c r="X866" s="43"/>
      <c r="Y866" s="48"/>
      <c r="Z866" s="48"/>
      <c r="AA866" s="43"/>
      <c r="AB866" s="350"/>
      <c r="AC866" s="46"/>
      <c r="AD866" s="182" t="str">
        <f t="shared" si="37"/>
        <v/>
      </c>
      <c r="AE866" s="46"/>
    </row>
    <row r="867" spans="1:31" ht="36" customHeight="1" x14ac:dyDescent="0.3">
      <c r="A867" s="68"/>
      <c r="B867" s="68"/>
      <c r="C867" s="68"/>
      <c r="D867" s="48"/>
      <c r="E867" s="263"/>
      <c r="F867" s="232" t="str">
        <f t="shared" si="39"/>
        <v/>
      </c>
      <c r="G867" s="43"/>
      <c r="H867" s="209"/>
      <c r="I867" s="43"/>
      <c r="J867" s="86"/>
      <c r="K867" s="122"/>
      <c r="L867" s="216"/>
      <c r="M867" s="87"/>
      <c r="N867" s="234"/>
      <c r="O867" s="263"/>
      <c r="P867" s="91"/>
      <c r="Q867" s="216"/>
      <c r="R867" s="216"/>
      <c r="S867" s="89"/>
      <c r="T867" s="182" t="str">
        <f t="shared" si="38"/>
        <v/>
      </c>
      <c r="U867" s="46"/>
      <c r="V867" s="216"/>
      <c r="W867" s="216"/>
      <c r="X867" s="43"/>
      <c r="Y867" s="48"/>
      <c r="Z867" s="48"/>
      <c r="AA867" s="43"/>
      <c r="AB867" s="350"/>
      <c r="AC867" s="46"/>
      <c r="AD867" s="182" t="str">
        <f t="shared" si="37"/>
        <v/>
      </c>
      <c r="AE867" s="46"/>
    </row>
    <row r="868" spans="1:31" ht="36" customHeight="1" x14ac:dyDescent="0.3">
      <c r="A868" s="68"/>
      <c r="B868" s="68"/>
      <c r="C868" s="68"/>
      <c r="D868" s="48"/>
      <c r="E868" s="263"/>
      <c r="F868" s="232" t="str">
        <f t="shared" si="39"/>
        <v/>
      </c>
      <c r="G868" s="43"/>
      <c r="H868" s="209"/>
      <c r="I868" s="43"/>
      <c r="J868" s="86"/>
      <c r="K868" s="122"/>
      <c r="L868" s="216"/>
      <c r="M868" s="87"/>
      <c r="N868" s="234"/>
      <c r="O868" s="263"/>
      <c r="P868" s="91"/>
      <c r="Q868" s="216"/>
      <c r="R868" s="216"/>
      <c r="S868" s="89"/>
      <c r="T868" s="182" t="str">
        <f t="shared" si="38"/>
        <v/>
      </c>
      <c r="U868" s="46"/>
      <c r="V868" s="216"/>
      <c r="W868" s="216"/>
      <c r="X868" s="43"/>
      <c r="Y868" s="48"/>
      <c r="Z868" s="48"/>
      <c r="AA868" s="43"/>
      <c r="AB868" s="350"/>
      <c r="AC868" s="46"/>
      <c r="AD868" s="182" t="str">
        <f t="shared" si="37"/>
        <v/>
      </c>
      <c r="AE868" s="46"/>
    </row>
    <row r="869" spans="1:31" ht="36" customHeight="1" x14ac:dyDescent="0.3">
      <c r="A869" s="68"/>
      <c r="B869" s="68"/>
      <c r="C869" s="68"/>
      <c r="D869" s="48"/>
      <c r="E869" s="263"/>
      <c r="F869" s="232" t="str">
        <f t="shared" si="39"/>
        <v/>
      </c>
      <c r="G869" s="43"/>
      <c r="H869" s="209"/>
      <c r="I869" s="43"/>
      <c r="J869" s="86"/>
      <c r="K869" s="122"/>
      <c r="L869" s="216"/>
      <c r="M869" s="87"/>
      <c r="N869" s="234"/>
      <c r="O869" s="263"/>
      <c r="P869" s="91"/>
      <c r="Q869" s="216"/>
      <c r="R869" s="216"/>
      <c r="S869" s="89"/>
      <c r="T869" s="182" t="str">
        <f t="shared" si="38"/>
        <v/>
      </c>
      <c r="U869" s="46"/>
      <c r="V869" s="216"/>
      <c r="W869" s="216"/>
      <c r="X869" s="43"/>
      <c r="Y869" s="48"/>
      <c r="Z869" s="48"/>
      <c r="AA869" s="43"/>
      <c r="AB869" s="350"/>
      <c r="AC869" s="46"/>
      <c r="AD869" s="182" t="str">
        <f t="shared" si="37"/>
        <v/>
      </c>
      <c r="AE869" s="46"/>
    </row>
    <row r="870" spans="1:31" ht="36" customHeight="1" x14ac:dyDescent="0.3">
      <c r="A870" s="68"/>
      <c r="B870" s="68"/>
      <c r="C870" s="68"/>
      <c r="D870" s="48"/>
      <c r="E870" s="263"/>
      <c r="F870" s="232" t="str">
        <f t="shared" si="39"/>
        <v/>
      </c>
      <c r="G870" s="43"/>
      <c r="H870" s="209"/>
      <c r="I870" s="43"/>
      <c r="J870" s="86"/>
      <c r="K870" s="122"/>
      <c r="L870" s="216"/>
      <c r="M870" s="87"/>
      <c r="N870" s="234"/>
      <c r="O870" s="263"/>
      <c r="P870" s="91"/>
      <c r="Q870" s="216"/>
      <c r="R870" s="216"/>
      <c r="S870" s="89"/>
      <c r="T870" s="182" t="str">
        <f t="shared" si="38"/>
        <v/>
      </c>
      <c r="U870" s="46"/>
      <c r="V870" s="216"/>
      <c r="W870" s="216"/>
      <c r="X870" s="43"/>
      <c r="Y870" s="48"/>
      <c r="Z870" s="48"/>
      <c r="AA870" s="43"/>
      <c r="AB870" s="350"/>
      <c r="AC870" s="46"/>
      <c r="AD870" s="182" t="str">
        <f t="shared" si="37"/>
        <v/>
      </c>
      <c r="AE870" s="46"/>
    </row>
    <row r="871" spans="1:31" ht="36" customHeight="1" x14ac:dyDescent="0.3">
      <c r="A871" s="68"/>
      <c r="B871" s="68"/>
      <c r="C871" s="68"/>
      <c r="D871" s="48"/>
      <c r="E871" s="263"/>
      <c r="F871" s="232" t="str">
        <f t="shared" si="39"/>
        <v/>
      </c>
      <c r="G871" s="43"/>
      <c r="H871" s="209"/>
      <c r="I871" s="43"/>
      <c r="J871" s="86"/>
      <c r="K871" s="122"/>
      <c r="L871" s="216"/>
      <c r="M871" s="87"/>
      <c r="N871" s="234"/>
      <c r="O871" s="263"/>
      <c r="P871" s="91"/>
      <c r="Q871" s="216"/>
      <c r="R871" s="216"/>
      <c r="S871" s="89"/>
      <c r="T871" s="182" t="str">
        <f t="shared" si="38"/>
        <v/>
      </c>
      <c r="U871" s="46"/>
      <c r="V871" s="216"/>
      <c r="W871" s="216"/>
      <c r="X871" s="43"/>
      <c r="Y871" s="48"/>
      <c r="Z871" s="48"/>
      <c r="AA871" s="43"/>
      <c r="AB871" s="350"/>
      <c r="AC871" s="46"/>
      <c r="AD871" s="182" t="str">
        <f t="shared" si="37"/>
        <v/>
      </c>
      <c r="AE871" s="46"/>
    </row>
    <row r="872" spans="1:31" ht="36" customHeight="1" x14ac:dyDescent="0.3">
      <c r="A872" s="68"/>
      <c r="B872" s="68"/>
      <c r="C872" s="68"/>
      <c r="D872" s="48"/>
      <c r="E872" s="263"/>
      <c r="F872" s="232" t="str">
        <f t="shared" si="39"/>
        <v/>
      </c>
      <c r="G872" s="43"/>
      <c r="H872" s="209"/>
      <c r="I872" s="43"/>
      <c r="J872" s="86"/>
      <c r="K872" s="122"/>
      <c r="L872" s="216"/>
      <c r="M872" s="87"/>
      <c r="N872" s="234"/>
      <c r="O872" s="263"/>
      <c r="P872" s="91"/>
      <c r="Q872" s="216"/>
      <c r="R872" s="216"/>
      <c r="S872" s="89"/>
      <c r="T872" s="182" t="str">
        <f t="shared" si="38"/>
        <v/>
      </c>
      <c r="U872" s="46"/>
      <c r="V872" s="216"/>
      <c r="W872" s="216"/>
      <c r="X872" s="43"/>
      <c r="Y872" s="48"/>
      <c r="Z872" s="48"/>
      <c r="AA872" s="43"/>
      <c r="AB872" s="350"/>
      <c r="AC872" s="46"/>
      <c r="AD872" s="182" t="str">
        <f t="shared" si="37"/>
        <v/>
      </c>
      <c r="AE872" s="46"/>
    </row>
    <row r="873" spans="1:31" ht="36" customHeight="1" x14ac:dyDescent="0.3">
      <c r="A873" s="68"/>
      <c r="B873" s="68"/>
      <c r="C873" s="68"/>
      <c r="D873" s="48"/>
      <c r="E873" s="263"/>
      <c r="F873" s="232" t="str">
        <f t="shared" si="39"/>
        <v/>
      </c>
      <c r="G873" s="43"/>
      <c r="H873" s="209"/>
      <c r="I873" s="43"/>
      <c r="J873" s="86"/>
      <c r="K873" s="122"/>
      <c r="L873" s="216"/>
      <c r="M873" s="87"/>
      <c r="N873" s="234"/>
      <c r="O873" s="263"/>
      <c r="P873" s="91"/>
      <c r="Q873" s="216"/>
      <c r="R873" s="216"/>
      <c r="S873" s="89"/>
      <c r="T873" s="182" t="str">
        <f t="shared" si="38"/>
        <v/>
      </c>
      <c r="U873" s="46"/>
      <c r="V873" s="216"/>
      <c r="W873" s="216"/>
      <c r="X873" s="43"/>
      <c r="Y873" s="48"/>
      <c r="Z873" s="48"/>
      <c r="AA873" s="43"/>
      <c r="AB873" s="350"/>
      <c r="AC873" s="46"/>
      <c r="AD873" s="182" t="str">
        <f t="shared" si="37"/>
        <v/>
      </c>
      <c r="AE873" s="46"/>
    </row>
    <row r="874" spans="1:31" ht="36" customHeight="1" x14ac:dyDescent="0.3">
      <c r="A874" s="68"/>
      <c r="B874" s="68"/>
      <c r="C874" s="68"/>
      <c r="D874" s="48"/>
      <c r="E874" s="263"/>
      <c r="F874" s="232" t="str">
        <f t="shared" si="39"/>
        <v/>
      </c>
      <c r="G874" s="43"/>
      <c r="H874" s="209"/>
      <c r="I874" s="43"/>
      <c r="J874" s="86"/>
      <c r="K874" s="122"/>
      <c r="L874" s="216"/>
      <c r="M874" s="87"/>
      <c r="N874" s="234"/>
      <c r="O874" s="263"/>
      <c r="P874" s="91"/>
      <c r="Q874" s="216"/>
      <c r="R874" s="216"/>
      <c r="S874" s="89"/>
      <c r="T874" s="182" t="str">
        <f t="shared" si="38"/>
        <v/>
      </c>
      <c r="U874" s="46"/>
      <c r="V874" s="216"/>
      <c r="W874" s="216"/>
      <c r="X874" s="43"/>
      <c r="Y874" s="48"/>
      <c r="Z874" s="48"/>
      <c r="AA874" s="43"/>
      <c r="AB874" s="350"/>
      <c r="AC874" s="46"/>
      <c r="AD874" s="182" t="str">
        <f t="shared" si="37"/>
        <v/>
      </c>
      <c r="AE874" s="46"/>
    </row>
    <row r="875" spans="1:31" ht="36" customHeight="1" x14ac:dyDescent="0.3">
      <c r="A875" s="68"/>
      <c r="B875" s="68"/>
      <c r="C875" s="68"/>
      <c r="D875" s="48"/>
      <c r="E875" s="263"/>
      <c r="F875" s="232" t="str">
        <f t="shared" si="39"/>
        <v/>
      </c>
      <c r="G875" s="43"/>
      <c r="H875" s="209"/>
      <c r="I875" s="43"/>
      <c r="J875" s="86"/>
      <c r="K875" s="122"/>
      <c r="L875" s="216"/>
      <c r="M875" s="87"/>
      <c r="N875" s="234"/>
      <c r="O875" s="263"/>
      <c r="P875" s="91"/>
      <c r="Q875" s="216"/>
      <c r="R875" s="216"/>
      <c r="S875" s="89"/>
      <c r="T875" s="182" t="str">
        <f t="shared" si="38"/>
        <v/>
      </c>
      <c r="U875" s="46"/>
      <c r="V875" s="216"/>
      <c r="W875" s="216"/>
      <c r="X875" s="43"/>
      <c r="Y875" s="48"/>
      <c r="Z875" s="48"/>
      <c r="AA875" s="43"/>
      <c r="AB875" s="350"/>
      <c r="AC875" s="46"/>
      <c r="AD875" s="182" t="str">
        <f t="shared" si="37"/>
        <v/>
      </c>
      <c r="AE875" s="46"/>
    </row>
    <row r="876" spans="1:31" ht="36" customHeight="1" x14ac:dyDescent="0.3">
      <c r="A876" s="68"/>
      <c r="B876" s="68"/>
      <c r="C876" s="68"/>
      <c r="D876" s="48"/>
      <c r="E876" s="263"/>
      <c r="F876" s="232" t="str">
        <f t="shared" si="39"/>
        <v/>
      </c>
      <c r="G876" s="43"/>
      <c r="H876" s="209"/>
      <c r="I876" s="43"/>
      <c r="J876" s="86"/>
      <c r="K876" s="122"/>
      <c r="L876" s="216"/>
      <c r="M876" s="87"/>
      <c r="N876" s="234"/>
      <c r="O876" s="263"/>
      <c r="P876" s="91"/>
      <c r="Q876" s="216"/>
      <c r="R876" s="216"/>
      <c r="S876" s="89"/>
      <c r="T876" s="182" t="str">
        <f t="shared" si="38"/>
        <v/>
      </c>
      <c r="U876" s="46"/>
      <c r="V876" s="216"/>
      <c r="W876" s="216"/>
      <c r="X876" s="43"/>
      <c r="Y876" s="48"/>
      <c r="Z876" s="48"/>
      <c r="AA876" s="43"/>
      <c r="AB876" s="350"/>
      <c r="AC876" s="46"/>
      <c r="AD876" s="182" t="str">
        <f t="shared" si="37"/>
        <v/>
      </c>
      <c r="AE876" s="46"/>
    </row>
    <row r="877" spans="1:31" ht="36" customHeight="1" x14ac:dyDescent="0.3">
      <c r="A877" s="68"/>
      <c r="B877" s="68"/>
      <c r="C877" s="68"/>
      <c r="D877" s="48"/>
      <c r="E877" s="263"/>
      <c r="F877" s="232" t="str">
        <f t="shared" si="39"/>
        <v/>
      </c>
      <c r="G877" s="43"/>
      <c r="H877" s="209"/>
      <c r="I877" s="43"/>
      <c r="J877" s="86"/>
      <c r="K877" s="122"/>
      <c r="L877" s="216"/>
      <c r="M877" s="87"/>
      <c r="N877" s="234"/>
      <c r="O877" s="263"/>
      <c r="P877" s="91"/>
      <c r="Q877" s="216"/>
      <c r="R877" s="216"/>
      <c r="S877" s="89"/>
      <c r="T877" s="182" t="str">
        <f t="shared" si="38"/>
        <v/>
      </c>
      <c r="U877" s="46"/>
      <c r="V877" s="216"/>
      <c r="W877" s="216"/>
      <c r="X877" s="43"/>
      <c r="Y877" s="48"/>
      <c r="Z877" s="48"/>
      <c r="AA877" s="43"/>
      <c r="AB877" s="350"/>
      <c r="AC877" s="46"/>
      <c r="AD877" s="182" t="str">
        <f t="shared" si="37"/>
        <v/>
      </c>
      <c r="AE877" s="46"/>
    </row>
    <row r="878" spans="1:31" ht="36" customHeight="1" x14ac:dyDescent="0.3">
      <c r="A878" s="68"/>
      <c r="B878" s="68"/>
      <c r="C878" s="68"/>
      <c r="D878" s="48"/>
      <c r="E878" s="263"/>
      <c r="F878" s="232" t="str">
        <f t="shared" si="39"/>
        <v/>
      </c>
      <c r="G878" s="43"/>
      <c r="H878" s="209"/>
      <c r="I878" s="43"/>
      <c r="J878" s="86"/>
      <c r="K878" s="122"/>
      <c r="L878" s="216"/>
      <c r="M878" s="87"/>
      <c r="N878" s="234"/>
      <c r="O878" s="263"/>
      <c r="P878" s="91"/>
      <c r="Q878" s="216"/>
      <c r="R878" s="216"/>
      <c r="S878" s="89"/>
      <c r="T878" s="182" t="str">
        <f t="shared" si="38"/>
        <v/>
      </c>
      <c r="U878" s="46"/>
      <c r="V878" s="216"/>
      <c r="W878" s="216"/>
      <c r="X878" s="43"/>
      <c r="Y878" s="48"/>
      <c r="Z878" s="48"/>
      <c r="AA878" s="43"/>
      <c r="AB878" s="350"/>
      <c r="AC878" s="46"/>
      <c r="AD878" s="182" t="str">
        <f t="shared" si="37"/>
        <v/>
      </c>
      <c r="AE878" s="46"/>
    </row>
    <row r="879" spans="1:31" ht="36" customHeight="1" x14ac:dyDescent="0.3">
      <c r="A879" s="68"/>
      <c r="B879" s="68"/>
      <c r="C879" s="68"/>
      <c r="D879" s="48"/>
      <c r="E879" s="263"/>
      <c r="F879" s="232" t="str">
        <f t="shared" si="39"/>
        <v/>
      </c>
      <c r="G879" s="43"/>
      <c r="H879" s="209"/>
      <c r="I879" s="43"/>
      <c r="J879" s="86"/>
      <c r="K879" s="122"/>
      <c r="L879" s="216"/>
      <c r="M879" s="87"/>
      <c r="N879" s="234"/>
      <c r="O879" s="263"/>
      <c r="P879" s="91"/>
      <c r="Q879" s="216"/>
      <c r="R879" s="216"/>
      <c r="S879" s="89"/>
      <c r="T879" s="182" t="str">
        <f t="shared" si="38"/>
        <v/>
      </c>
      <c r="U879" s="46"/>
      <c r="V879" s="216"/>
      <c r="W879" s="216"/>
      <c r="X879" s="43"/>
      <c r="Y879" s="48"/>
      <c r="Z879" s="48"/>
      <c r="AA879" s="43"/>
      <c r="AB879" s="350"/>
      <c r="AC879" s="46"/>
      <c r="AD879" s="182" t="str">
        <f t="shared" si="37"/>
        <v/>
      </c>
      <c r="AE879" s="46"/>
    </row>
    <row r="880" spans="1:31" ht="36" customHeight="1" x14ac:dyDescent="0.3">
      <c r="A880" s="68"/>
      <c r="B880" s="68"/>
      <c r="C880" s="68"/>
      <c r="D880" s="48"/>
      <c r="E880" s="263"/>
      <c r="F880" s="232" t="str">
        <f t="shared" si="39"/>
        <v/>
      </c>
      <c r="G880" s="43"/>
      <c r="H880" s="209"/>
      <c r="I880" s="43"/>
      <c r="J880" s="86"/>
      <c r="K880" s="122"/>
      <c r="L880" s="216"/>
      <c r="M880" s="87"/>
      <c r="N880" s="234"/>
      <c r="O880" s="263"/>
      <c r="P880" s="91"/>
      <c r="Q880" s="216"/>
      <c r="R880" s="216"/>
      <c r="S880" s="89"/>
      <c r="T880" s="182" t="str">
        <f t="shared" si="38"/>
        <v/>
      </c>
      <c r="U880" s="46"/>
      <c r="V880" s="216"/>
      <c r="W880" s="216"/>
      <c r="X880" s="43"/>
      <c r="Y880" s="48"/>
      <c r="Z880" s="48"/>
      <c r="AA880" s="43"/>
      <c r="AB880" s="350"/>
      <c r="AC880" s="46"/>
      <c r="AD880" s="182" t="str">
        <f t="shared" si="37"/>
        <v/>
      </c>
      <c r="AE880" s="46"/>
    </row>
    <row r="881" spans="1:31" ht="36" customHeight="1" x14ac:dyDescent="0.3">
      <c r="A881" s="68"/>
      <c r="B881" s="68"/>
      <c r="C881" s="68"/>
      <c r="D881" s="48"/>
      <c r="E881" s="263"/>
      <c r="F881" s="232" t="str">
        <f t="shared" si="39"/>
        <v/>
      </c>
      <c r="G881" s="43"/>
      <c r="H881" s="209"/>
      <c r="I881" s="43"/>
      <c r="J881" s="86"/>
      <c r="K881" s="122"/>
      <c r="L881" s="216"/>
      <c r="M881" s="87"/>
      <c r="N881" s="234"/>
      <c r="O881" s="263"/>
      <c r="P881" s="91"/>
      <c r="Q881" s="216"/>
      <c r="R881" s="216"/>
      <c r="S881" s="89"/>
      <c r="T881" s="182" t="str">
        <f t="shared" si="38"/>
        <v/>
      </c>
      <c r="U881" s="46"/>
      <c r="V881" s="216"/>
      <c r="W881" s="216"/>
      <c r="X881" s="43"/>
      <c r="Y881" s="48"/>
      <c r="Z881" s="48"/>
      <c r="AA881" s="43"/>
      <c r="AB881" s="350"/>
      <c r="AC881" s="46"/>
      <c r="AD881" s="182" t="str">
        <f t="shared" si="37"/>
        <v/>
      </c>
      <c r="AE881" s="46"/>
    </row>
    <row r="882" spans="1:31" ht="36" customHeight="1" x14ac:dyDescent="0.3">
      <c r="A882" s="68"/>
      <c r="B882" s="68"/>
      <c r="C882" s="68"/>
      <c r="D882" s="48"/>
      <c r="E882" s="263"/>
      <c r="F882" s="232" t="str">
        <f t="shared" si="39"/>
        <v/>
      </c>
      <c r="G882" s="43"/>
      <c r="H882" s="209"/>
      <c r="I882" s="43"/>
      <c r="J882" s="86"/>
      <c r="K882" s="122"/>
      <c r="L882" s="216"/>
      <c r="M882" s="87"/>
      <c r="N882" s="234"/>
      <c r="O882" s="263"/>
      <c r="P882" s="91"/>
      <c r="Q882" s="216"/>
      <c r="R882" s="216"/>
      <c r="S882" s="89"/>
      <c r="T882" s="182" t="str">
        <f t="shared" si="38"/>
        <v/>
      </c>
      <c r="U882" s="46"/>
      <c r="V882" s="216"/>
      <c r="W882" s="216"/>
      <c r="X882" s="43"/>
      <c r="Y882" s="48"/>
      <c r="Z882" s="48"/>
      <c r="AA882" s="43"/>
      <c r="AB882" s="350"/>
      <c r="AC882" s="46"/>
      <c r="AD882" s="182" t="str">
        <f t="shared" si="37"/>
        <v/>
      </c>
      <c r="AE882" s="46"/>
    </row>
    <row r="883" spans="1:31" ht="36" customHeight="1" x14ac:dyDescent="0.3">
      <c r="A883" s="68"/>
      <c r="B883" s="68"/>
      <c r="C883" s="68"/>
      <c r="D883" s="48"/>
      <c r="E883" s="263"/>
      <c r="F883" s="232" t="str">
        <f t="shared" si="39"/>
        <v/>
      </c>
      <c r="G883" s="43"/>
      <c r="H883" s="209"/>
      <c r="I883" s="43"/>
      <c r="J883" s="86"/>
      <c r="K883" s="122"/>
      <c r="L883" s="216"/>
      <c r="M883" s="87"/>
      <c r="N883" s="234"/>
      <c r="O883" s="263"/>
      <c r="P883" s="91"/>
      <c r="Q883" s="216"/>
      <c r="R883" s="216"/>
      <c r="S883" s="89"/>
      <c r="T883" s="182" t="str">
        <f t="shared" si="38"/>
        <v/>
      </c>
      <c r="U883" s="46"/>
      <c r="V883" s="216"/>
      <c r="W883" s="216"/>
      <c r="X883" s="43"/>
      <c r="Y883" s="48"/>
      <c r="Z883" s="48"/>
      <c r="AA883" s="43"/>
      <c r="AB883" s="350"/>
      <c r="AC883" s="46"/>
      <c r="AD883" s="182" t="str">
        <f t="shared" si="37"/>
        <v/>
      </c>
      <c r="AE883" s="46"/>
    </row>
    <row r="884" spans="1:31" ht="36" customHeight="1" x14ac:dyDescent="0.3">
      <c r="A884" s="68"/>
      <c r="B884" s="68"/>
      <c r="C884" s="68"/>
      <c r="D884" s="48"/>
      <c r="E884" s="263"/>
      <c r="F884" s="232" t="str">
        <f t="shared" si="39"/>
        <v/>
      </c>
      <c r="G884" s="43"/>
      <c r="H884" s="209"/>
      <c r="I884" s="43"/>
      <c r="J884" s="86"/>
      <c r="K884" s="122"/>
      <c r="L884" s="216"/>
      <c r="M884" s="87"/>
      <c r="N884" s="234"/>
      <c r="O884" s="263"/>
      <c r="P884" s="91"/>
      <c r="Q884" s="216"/>
      <c r="R884" s="216"/>
      <c r="S884" s="89"/>
      <c r="T884" s="182" t="str">
        <f t="shared" si="38"/>
        <v/>
      </c>
      <c r="U884" s="46"/>
      <c r="V884" s="216"/>
      <c r="W884" s="216"/>
      <c r="X884" s="43"/>
      <c r="Y884" s="48"/>
      <c r="Z884" s="48"/>
      <c r="AA884" s="43"/>
      <c r="AB884" s="350"/>
      <c r="AC884" s="46"/>
      <c r="AD884" s="182" t="str">
        <f t="shared" si="37"/>
        <v/>
      </c>
      <c r="AE884" s="46"/>
    </row>
    <row r="885" spans="1:31" ht="36" customHeight="1" x14ac:dyDescent="0.3">
      <c r="A885" s="68"/>
      <c r="B885" s="68"/>
      <c r="C885" s="68"/>
      <c r="D885" s="48"/>
      <c r="E885" s="263"/>
      <c r="F885" s="232" t="str">
        <f t="shared" si="39"/>
        <v/>
      </c>
      <c r="G885" s="43"/>
      <c r="H885" s="209"/>
      <c r="I885" s="43"/>
      <c r="J885" s="86"/>
      <c r="K885" s="122"/>
      <c r="L885" s="216"/>
      <c r="M885" s="87"/>
      <c r="N885" s="234"/>
      <c r="O885" s="263"/>
      <c r="P885" s="91"/>
      <c r="Q885" s="216"/>
      <c r="R885" s="216"/>
      <c r="S885" s="89"/>
      <c r="T885" s="182" t="str">
        <f t="shared" si="38"/>
        <v/>
      </c>
      <c r="U885" s="46"/>
      <c r="V885" s="216"/>
      <c r="W885" s="216"/>
      <c r="X885" s="43"/>
      <c r="Y885" s="48"/>
      <c r="Z885" s="48"/>
      <c r="AA885" s="43"/>
      <c r="AB885" s="350"/>
      <c r="AC885" s="46"/>
      <c r="AD885" s="182" t="str">
        <f t="shared" si="37"/>
        <v/>
      </c>
      <c r="AE885" s="46"/>
    </row>
    <row r="886" spans="1:31" ht="36" customHeight="1" x14ac:dyDescent="0.3">
      <c r="A886" s="68"/>
      <c r="B886" s="68"/>
      <c r="C886" s="68"/>
      <c r="D886" s="48"/>
      <c r="E886" s="263"/>
      <c r="F886" s="232" t="str">
        <f t="shared" si="39"/>
        <v/>
      </c>
      <c r="G886" s="43"/>
      <c r="H886" s="209"/>
      <c r="I886" s="43"/>
      <c r="J886" s="86"/>
      <c r="K886" s="122"/>
      <c r="L886" s="216"/>
      <c r="M886" s="87"/>
      <c r="N886" s="234"/>
      <c r="O886" s="263"/>
      <c r="P886" s="91"/>
      <c r="Q886" s="216"/>
      <c r="R886" s="216"/>
      <c r="S886" s="89"/>
      <c r="T886" s="182" t="str">
        <f t="shared" si="38"/>
        <v/>
      </c>
      <c r="U886" s="46"/>
      <c r="V886" s="216"/>
      <c r="W886" s="216"/>
      <c r="X886" s="43"/>
      <c r="Y886" s="48"/>
      <c r="Z886" s="48"/>
      <c r="AA886" s="43"/>
      <c r="AB886" s="350"/>
      <c r="AC886" s="46"/>
      <c r="AD886" s="182" t="str">
        <f t="shared" si="37"/>
        <v/>
      </c>
      <c r="AE886" s="46"/>
    </row>
    <row r="887" spans="1:31" ht="36" customHeight="1" x14ac:dyDescent="0.3">
      <c r="A887" s="68"/>
      <c r="B887" s="68"/>
      <c r="C887" s="68"/>
      <c r="D887" s="48"/>
      <c r="E887" s="263"/>
      <c r="F887" s="232" t="str">
        <f t="shared" si="39"/>
        <v/>
      </c>
      <c r="G887" s="43"/>
      <c r="H887" s="209"/>
      <c r="I887" s="43"/>
      <c r="J887" s="86"/>
      <c r="K887" s="122"/>
      <c r="L887" s="216"/>
      <c r="M887" s="87"/>
      <c r="N887" s="234"/>
      <c r="O887" s="263"/>
      <c r="P887" s="91"/>
      <c r="Q887" s="216"/>
      <c r="R887" s="216"/>
      <c r="S887" s="89"/>
      <c r="T887" s="182" t="str">
        <f t="shared" si="38"/>
        <v/>
      </c>
      <c r="U887" s="46"/>
      <c r="V887" s="216"/>
      <c r="W887" s="216"/>
      <c r="X887" s="43"/>
      <c r="Y887" s="48"/>
      <c r="Z887" s="48"/>
      <c r="AA887" s="43"/>
      <c r="AB887" s="350"/>
      <c r="AC887" s="46"/>
      <c r="AD887" s="182" t="str">
        <f t="shared" si="37"/>
        <v/>
      </c>
      <c r="AE887" s="46"/>
    </row>
    <row r="888" spans="1:31" ht="36" customHeight="1" x14ac:dyDescent="0.3">
      <c r="A888" s="68"/>
      <c r="B888" s="68"/>
      <c r="C888" s="68"/>
      <c r="D888" s="48"/>
      <c r="E888" s="263"/>
      <c r="F888" s="232" t="str">
        <f t="shared" si="39"/>
        <v/>
      </c>
      <c r="G888" s="43"/>
      <c r="H888" s="209"/>
      <c r="I888" s="43"/>
      <c r="J888" s="86"/>
      <c r="K888" s="122"/>
      <c r="L888" s="216"/>
      <c r="M888" s="87"/>
      <c r="N888" s="234"/>
      <c r="O888" s="263"/>
      <c r="P888" s="91"/>
      <c r="Q888" s="216"/>
      <c r="R888" s="216"/>
      <c r="S888" s="89"/>
      <c r="T888" s="182" t="str">
        <f t="shared" si="38"/>
        <v/>
      </c>
      <c r="U888" s="46"/>
      <c r="V888" s="216"/>
      <c r="W888" s="216"/>
      <c r="X888" s="43"/>
      <c r="Y888" s="48"/>
      <c r="Z888" s="48"/>
      <c r="AA888" s="43"/>
      <c r="AB888" s="350"/>
      <c r="AC888" s="46"/>
      <c r="AD888" s="182" t="str">
        <f t="shared" si="37"/>
        <v/>
      </c>
      <c r="AE888" s="46"/>
    </row>
    <row r="889" spans="1:31" ht="36" customHeight="1" x14ac:dyDescent="0.3">
      <c r="A889" s="68"/>
      <c r="B889" s="68"/>
      <c r="C889" s="68"/>
      <c r="D889" s="48"/>
      <c r="E889" s="263"/>
      <c r="F889" s="232" t="str">
        <f t="shared" si="39"/>
        <v/>
      </c>
      <c r="G889" s="43"/>
      <c r="H889" s="209"/>
      <c r="I889" s="43"/>
      <c r="J889" s="86"/>
      <c r="K889" s="122"/>
      <c r="L889" s="216"/>
      <c r="M889" s="87"/>
      <c r="N889" s="234"/>
      <c r="O889" s="263"/>
      <c r="P889" s="91"/>
      <c r="Q889" s="216"/>
      <c r="R889" s="216"/>
      <c r="S889" s="89"/>
      <c r="T889" s="182" t="str">
        <f t="shared" si="38"/>
        <v/>
      </c>
      <c r="U889" s="46"/>
      <c r="V889" s="216"/>
      <c r="W889" s="216"/>
      <c r="X889" s="43"/>
      <c r="Y889" s="48"/>
      <c r="Z889" s="48"/>
      <c r="AA889" s="43"/>
      <c r="AB889" s="350"/>
      <c r="AC889" s="46"/>
      <c r="AD889" s="182" t="str">
        <f t="shared" si="37"/>
        <v/>
      </c>
      <c r="AE889" s="46"/>
    </row>
    <row r="890" spans="1:31" ht="36" customHeight="1" x14ac:dyDescent="0.3">
      <c r="A890" s="68"/>
      <c r="B890" s="68"/>
      <c r="C890" s="68"/>
      <c r="D890" s="48"/>
      <c r="E890" s="263"/>
      <c r="F890" s="232" t="str">
        <f t="shared" si="39"/>
        <v/>
      </c>
      <c r="G890" s="43"/>
      <c r="H890" s="209"/>
      <c r="I890" s="43"/>
      <c r="J890" s="86"/>
      <c r="K890" s="122"/>
      <c r="L890" s="216"/>
      <c r="M890" s="87"/>
      <c r="N890" s="234"/>
      <c r="O890" s="263"/>
      <c r="P890" s="91"/>
      <c r="Q890" s="216"/>
      <c r="R890" s="216"/>
      <c r="S890" s="89"/>
      <c r="T890" s="182" t="str">
        <f t="shared" si="38"/>
        <v/>
      </c>
      <c r="U890" s="46"/>
      <c r="V890" s="216"/>
      <c r="W890" s="216"/>
      <c r="X890" s="43"/>
      <c r="Y890" s="48"/>
      <c r="Z890" s="48"/>
      <c r="AA890" s="43"/>
      <c r="AB890" s="350"/>
      <c r="AC890" s="46"/>
      <c r="AD890" s="182" t="str">
        <f t="shared" si="37"/>
        <v/>
      </c>
      <c r="AE890" s="46"/>
    </row>
    <row r="891" spans="1:31" ht="36" customHeight="1" x14ac:dyDescent="0.3">
      <c r="A891" s="68"/>
      <c r="B891" s="68"/>
      <c r="C891" s="68"/>
      <c r="D891" s="48"/>
      <c r="E891" s="263"/>
      <c r="F891" s="232" t="str">
        <f t="shared" si="39"/>
        <v/>
      </c>
      <c r="G891" s="43"/>
      <c r="H891" s="209"/>
      <c r="I891" s="43"/>
      <c r="J891" s="86"/>
      <c r="K891" s="122"/>
      <c r="L891" s="216"/>
      <c r="M891" s="87"/>
      <c r="N891" s="234"/>
      <c r="O891" s="263"/>
      <c r="P891" s="91"/>
      <c r="Q891" s="216"/>
      <c r="R891" s="216"/>
      <c r="S891" s="89"/>
      <c r="T891" s="182" t="str">
        <f t="shared" si="38"/>
        <v/>
      </c>
      <c r="U891" s="46"/>
      <c r="V891" s="216"/>
      <c r="W891" s="216"/>
      <c r="X891" s="43"/>
      <c r="Y891" s="48"/>
      <c r="Z891" s="48"/>
      <c r="AA891" s="43"/>
      <c r="AB891" s="350"/>
      <c r="AC891" s="46"/>
      <c r="AD891" s="182" t="str">
        <f t="shared" si="37"/>
        <v/>
      </c>
      <c r="AE891" s="46"/>
    </row>
    <row r="892" spans="1:31" ht="36" customHeight="1" x14ac:dyDescent="0.3">
      <c r="A892" s="68"/>
      <c r="B892" s="68"/>
      <c r="C892" s="68"/>
      <c r="D892" s="48"/>
      <c r="E892" s="263"/>
      <c r="F892" s="232" t="str">
        <f t="shared" si="39"/>
        <v/>
      </c>
      <c r="G892" s="43"/>
      <c r="H892" s="209"/>
      <c r="I892" s="43"/>
      <c r="J892" s="86"/>
      <c r="K892" s="122"/>
      <c r="L892" s="216"/>
      <c r="M892" s="87"/>
      <c r="N892" s="234"/>
      <c r="O892" s="263"/>
      <c r="P892" s="91"/>
      <c r="Q892" s="216"/>
      <c r="R892" s="216"/>
      <c r="S892" s="89"/>
      <c r="T892" s="182" t="str">
        <f t="shared" si="38"/>
        <v/>
      </c>
      <c r="U892" s="46"/>
      <c r="V892" s="216"/>
      <c r="W892" s="216"/>
      <c r="X892" s="43"/>
      <c r="Y892" s="48"/>
      <c r="Z892" s="48"/>
      <c r="AA892" s="43"/>
      <c r="AB892" s="350"/>
      <c r="AC892" s="46"/>
      <c r="AD892" s="182" t="str">
        <f t="shared" si="37"/>
        <v/>
      </c>
      <c r="AE892" s="46"/>
    </row>
    <row r="893" spans="1:31" ht="36" customHeight="1" x14ac:dyDescent="0.3">
      <c r="A893" s="68"/>
      <c r="B893" s="68"/>
      <c r="C893" s="68"/>
      <c r="D893" s="48"/>
      <c r="E893" s="263"/>
      <c r="F893" s="232" t="str">
        <f t="shared" si="39"/>
        <v/>
      </c>
      <c r="G893" s="43"/>
      <c r="H893" s="209"/>
      <c r="I893" s="43"/>
      <c r="J893" s="86"/>
      <c r="K893" s="122"/>
      <c r="L893" s="216"/>
      <c r="M893" s="87"/>
      <c r="N893" s="234"/>
      <c r="O893" s="263"/>
      <c r="P893" s="91"/>
      <c r="Q893" s="216"/>
      <c r="R893" s="216"/>
      <c r="S893" s="89"/>
      <c r="T893" s="182" t="str">
        <f t="shared" si="38"/>
        <v/>
      </c>
      <c r="U893" s="46"/>
      <c r="V893" s="216"/>
      <c r="W893" s="216"/>
      <c r="X893" s="43"/>
      <c r="Y893" s="48"/>
      <c r="Z893" s="48"/>
      <c r="AA893" s="43"/>
      <c r="AB893" s="350"/>
      <c r="AC893" s="46"/>
      <c r="AD893" s="182" t="str">
        <f t="shared" si="37"/>
        <v/>
      </c>
      <c r="AE893" s="46"/>
    </row>
    <row r="894" spans="1:31" ht="36" customHeight="1" x14ac:dyDescent="0.3">
      <c r="A894" s="68"/>
      <c r="B894" s="68"/>
      <c r="C894" s="68"/>
      <c r="D894" s="48"/>
      <c r="E894" s="263"/>
      <c r="F894" s="232" t="str">
        <f t="shared" si="39"/>
        <v/>
      </c>
      <c r="G894" s="43"/>
      <c r="H894" s="209"/>
      <c r="I894" s="43"/>
      <c r="J894" s="86"/>
      <c r="K894" s="122"/>
      <c r="L894" s="216"/>
      <c r="M894" s="87"/>
      <c r="N894" s="234"/>
      <c r="O894" s="263"/>
      <c r="P894" s="91"/>
      <c r="Q894" s="216"/>
      <c r="R894" s="216"/>
      <c r="S894" s="89"/>
      <c r="T894" s="182" t="str">
        <f t="shared" si="38"/>
        <v/>
      </c>
      <c r="U894" s="46"/>
      <c r="V894" s="216"/>
      <c r="W894" s="216"/>
      <c r="X894" s="43"/>
      <c r="Y894" s="48"/>
      <c r="Z894" s="48"/>
      <c r="AA894" s="43"/>
      <c r="AB894" s="350"/>
      <c r="AC894" s="46"/>
      <c r="AD894" s="182" t="str">
        <f t="shared" si="37"/>
        <v/>
      </c>
      <c r="AE894" s="46"/>
    </row>
    <row r="895" spans="1:31" ht="36" customHeight="1" x14ac:dyDescent="0.3">
      <c r="A895" s="68"/>
      <c r="B895" s="68"/>
      <c r="C895" s="68"/>
      <c r="D895" s="48"/>
      <c r="E895" s="263"/>
      <c r="F895" s="232" t="str">
        <f t="shared" si="39"/>
        <v/>
      </c>
      <c r="G895" s="43"/>
      <c r="H895" s="209"/>
      <c r="I895" s="43"/>
      <c r="J895" s="86"/>
      <c r="K895" s="122"/>
      <c r="L895" s="216"/>
      <c r="M895" s="87"/>
      <c r="N895" s="234"/>
      <c r="O895" s="263"/>
      <c r="P895" s="91"/>
      <c r="Q895" s="216"/>
      <c r="R895" s="216"/>
      <c r="S895" s="89"/>
      <c r="T895" s="182" t="str">
        <f t="shared" si="38"/>
        <v/>
      </c>
      <c r="U895" s="46"/>
      <c r="V895" s="216"/>
      <c r="W895" s="216"/>
      <c r="X895" s="43"/>
      <c r="Y895" s="48"/>
      <c r="Z895" s="48"/>
      <c r="AA895" s="43"/>
      <c r="AB895" s="350"/>
      <c r="AC895" s="46"/>
      <c r="AD895" s="182" t="str">
        <f t="shared" si="37"/>
        <v/>
      </c>
      <c r="AE895" s="46"/>
    </row>
    <row r="896" spans="1:31" ht="36" customHeight="1" x14ac:dyDescent="0.3">
      <c r="A896" s="68"/>
      <c r="B896" s="68"/>
      <c r="C896" s="68"/>
      <c r="D896" s="48"/>
      <c r="E896" s="263"/>
      <c r="F896" s="232" t="str">
        <f t="shared" si="39"/>
        <v/>
      </c>
      <c r="G896" s="43"/>
      <c r="H896" s="209"/>
      <c r="I896" s="43"/>
      <c r="J896" s="86"/>
      <c r="K896" s="122"/>
      <c r="L896" s="216"/>
      <c r="M896" s="87"/>
      <c r="N896" s="234"/>
      <c r="O896" s="263"/>
      <c r="P896" s="91"/>
      <c r="Q896" s="216"/>
      <c r="R896" s="216"/>
      <c r="S896" s="89"/>
      <c r="T896" s="182" t="str">
        <f t="shared" si="38"/>
        <v/>
      </c>
      <c r="U896" s="46"/>
      <c r="V896" s="216"/>
      <c r="W896" s="216"/>
      <c r="X896" s="43"/>
      <c r="Y896" s="48"/>
      <c r="Z896" s="48"/>
      <c r="AA896" s="43"/>
      <c r="AB896" s="350"/>
      <c r="AC896" s="46"/>
      <c r="AD896" s="182" t="str">
        <f t="shared" si="37"/>
        <v/>
      </c>
      <c r="AE896" s="46"/>
    </row>
    <row r="897" spans="1:31" ht="36" customHeight="1" x14ac:dyDescent="0.3">
      <c r="A897" s="68"/>
      <c r="B897" s="68"/>
      <c r="C897" s="68"/>
      <c r="D897" s="48"/>
      <c r="E897" s="263"/>
      <c r="F897" s="232" t="str">
        <f t="shared" si="39"/>
        <v/>
      </c>
      <c r="G897" s="43"/>
      <c r="H897" s="209"/>
      <c r="I897" s="43"/>
      <c r="J897" s="86"/>
      <c r="K897" s="122"/>
      <c r="L897" s="216"/>
      <c r="M897" s="87"/>
      <c r="N897" s="234"/>
      <c r="O897" s="263"/>
      <c r="P897" s="91"/>
      <c r="Q897" s="216"/>
      <c r="R897" s="216"/>
      <c r="S897" s="89"/>
      <c r="T897" s="182" t="str">
        <f t="shared" si="38"/>
        <v/>
      </c>
      <c r="U897" s="46"/>
      <c r="V897" s="216"/>
      <c r="W897" s="216"/>
      <c r="X897" s="43"/>
      <c r="Y897" s="48"/>
      <c r="Z897" s="48"/>
      <c r="AA897" s="43"/>
      <c r="AB897" s="350"/>
      <c r="AC897" s="46"/>
      <c r="AD897" s="182" t="str">
        <f t="shared" si="37"/>
        <v/>
      </c>
      <c r="AE897" s="46"/>
    </row>
    <row r="898" spans="1:31" ht="36" customHeight="1" x14ac:dyDescent="0.3">
      <c r="A898" s="68"/>
      <c r="B898" s="68"/>
      <c r="C898" s="68"/>
      <c r="D898" s="48"/>
      <c r="E898" s="263"/>
      <c r="F898" s="232" t="str">
        <f t="shared" si="39"/>
        <v/>
      </c>
      <c r="G898" s="43"/>
      <c r="H898" s="209"/>
      <c r="I898" s="43"/>
      <c r="J898" s="86"/>
      <c r="K898" s="122"/>
      <c r="L898" s="216"/>
      <c r="M898" s="87"/>
      <c r="N898" s="234"/>
      <c r="O898" s="263"/>
      <c r="P898" s="91"/>
      <c r="Q898" s="216"/>
      <c r="R898" s="216"/>
      <c r="S898" s="89"/>
      <c r="T898" s="182" t="str">
        <f t="shared" si="38"/>
        <v/>
      </c>
      <c r="U898" s="46"/>
      <c r="V898" s="216"/>
      <c r="W898" s="216"/>
      <c r="X898" s="43"/>
      <c r="Y898" s="48"/>
      <c r="Z898" s="48"/>
      <c r="AA898" s="43"/>
      <c r="AB898" s="350"/>
      <c r="AC898" s="46"/>
      <c r="AD898" s="182" t="str">
        <f t="shared" si="37"/>
        <v/>
      </c>
      <c r="AE898" s="46"/>
    </row>
    <row r="899" spans="1:31" ht="36" customHeight="1" x14ac:dyDescent="0.3">
      <c r="A899" s="68"/>
      <c r="B899" s="68"/>
      <c r="C899" s="68"/>
      <c r="D899" s="48"/>
      <c r="E899" s="263"/>
      <c r="F899" s="232" t="str">
        <f t="shared" si="39"/>
        <v/>
      </c>
      <c r="G899" s="43"/>
      <c r="H899" s="209"/>
      <c r="I899" s="43"/>
      <c r="J899" s="86"/>
      <c r="K899" s="122"/>
      <c r="L899" s="216"/>
      <c r="M899" s="87"/>
      <c r="N899" s="234"/>
      <c r="O899" s="263"/>
      <c r="P899" s="91"/>
      <c r="Q899" s="216"/>
      <c r="R899" s="216"/>
      <c r="S899" s="89"/>
      <c r="T899" s="182" t="str">
        <f t="shared" si="38"/>
        <v/>
      </c>
      <c r="U899" s="46"/>
      <c r="V899" s="216"/>
      <c r="W899" s="216"/>
      <c r="X899" s="43"/>
      <c r="Y899" s="48"/>
      <c r="Z899" s="48"/>
      <c r="AA899" s="43"/>
      <c r="AB899" s="350"/>
      <c r="AC899" s="46"/>
      <c r="AD899" s="182" t="str">
        <f t="shared" si="37"/>
        <v/>
      </c>
      <c r="AE899" s="46"/>
    </row>
    <row r="900" spans="1:31" ht="36" customHeight="1" x14ac:dyDescent="0.3">
      <c r="A900" s="68"/>
      <c r="B900" s="68"/>
      <c r="C900" s="68"/>
      <c r="D900" s="48"/>
      <c r="E900" s="263"/>
      <c r="F900" s="232" t="str">
        <f t="shared" si="39"/>
        <v/>
      </c>
      <c r="G900" s="43"/>
      <c r="H900" s="209"/>
      <c r="I900" s="43"/>
      <c r="J900" s="86"/>
      <c r="K900" s="122"/>
      <c r="L900" s="216"/>
      <c r="M900" s="87"/>
      <c r="N900" s="234"/>
      <c r="O900" s="263"/>
      <c r="P900" s="91"/>
      <c r="Q900" s="216"/>
      <c r="R900" s="216"/>
      <c r="S900" s="89"/>
      <c r="T900" s="182" t="str">
        <f t="shared" si="38"/>
        <v/>
      </c>
      <c r="U900" s="46"/>
      <c r="V900" s="216"/>
      <c r="W900" s="216"/>
      <c r="X900" s="43"/>
      <c r="Y900" s="48"/>
      <c r="Z900" s="48"/>
      <c r="AA900" s="43"/>
      <c r="AB900" s="350"/>
      <c r="AC900" s="46"/>
      <c r="AD900" s="182" t="str">
        <f t="shared" si="37"/>
        <v/>
      </c>
      <c r="AE900" s="46"/>
    </row>
    <row r="901" spans="1:31" ht="36" customHeight="1" x14ac:dyDescent="0.3">
      <c r="A901" s="68"/>
      <c r="B901" s="68"/>
      <c r="C901" s="68"/>
      <c r="D901" s="48"/>
      <c r="E901" s="263"/>
      <c r="F901" s="232" t="str">
        <f t="shared" si="39"/>
        <v/>
      </c>
      <c r="G901" s="43"/>
      <c r="H901" s="209"/>
      <c r="I901" s="43"/>
      <c r="J901" s="86"/>
      <c r="K901" s="122"/>
      <c r="L901" s="216"/>
      <c r="M901" s="87"/>
      <c r="N901" s="234"/>
      <c r="O901" s="263"/>
      <c r="P901" s="91"/>
      <c r="Q901" s="216"/>
      <c r="R901" s="216"/>
      <c r="S901" s="89"/>
      <c r="T901" s="182" t="str">
        <f t="shared" si="38"/>
        <v/>
      </c>
      <c r="U901" s="46"/>
      <c r="V901" s="216"/>
      <c r="W901" s="216"/>
      <c r="X901" s="43"/>
      <c r="Y901" s="48"/>
      <c r="Z901" s="48"/>
      <c r="AA901" s="43"/>
      <c r="AB901" s="350"/>
      <c r="AC901" s="46"/>
      <c r="AD901" s="182" t="str">
        <f t="shared" si="37"/>
        <v/>
      </c>
      <c r="AE901" s="46"/>
    </row>
    <row r="902" spans="1:31" ht="36" customHeight="1" x14ac:dyDescent="0.3">
      <c r="A902" s="68"/>
      <c r="B902" s="68"/>
      <c r="C902" s="68"/>
      <c r="D902" s="48"/>
      <c r="E902" s="263"/>
      <c r="F902" s="232" t="str">
        <f t="shared" si="39"/>
        <v/>
      </c>
      <c r="G902" s="43"/>
      <c r="H902" s="209"/>
      <c r="I902" s="43"/>
      <c r="J902" s="86"/>
      <c r="K902" s="122"/>
      <c r="L902" s="216"/>
      <c r="M902" s="87"/>
      <c r="N902" s="234"/>
      <c r="O902" s="263"/>
      <c r="P902" s="91"/>
      <c r="Q902" s="216"/>
      <c r="R902" s="216"/>
      <c r="S902" s="89"/>
      <c r="T902" s="182" t="str">
        <f t="shared" si="38"/>
        <v/>
      </c>
      <c r="U902" s="46"/>
      <c r="V902" s="216"/>
      <c r="W902" s="216"/>
      <c r="X902" s="43"/>
      <c r="Y902" s="48"/>
      <c r="Z902" s="48"/>
      <c r="AA902" s="43"/>
      <c r="AB902" s="350"/>
      <c r="AC902" s="46"/>
      <c r="AD902" s="182" t="str">
        <f t="shared" si="37"/>
        <v/>
      </c>
      <c r="AE902" s="46"/>
    </row>
    <row r="903" spans="1:31" ht="36" customHeight="1" x14ac:dyDescent="0.3">
      <c r="A903" s="68"/>
      <c r="B903" s="68"/>
      <c r="C903" s="68"/>
      <c r="D903" s="48"/>
      <c r="E903" s="263"/>
      <c r="F903" s="232" t="str">
        <f t="shared" si="39"/>
        <v/>
      </c>
      <c r="G903" s="43"/>
      <c r="H903" s="209"/>
      <c r="I903" s="43"/>
      <c r="J903" s="86"/>
      <c r="K903" s="122"/>
      <c r="L903" s="216"/>
      <c r="M903" s="87"/>
      <c r="N903" s="234"/>
      <c r="O903" s="263"/>
      <c r="P903" s="91"/>
      <c r="Q903" s="216"/>
      <c r="R903" s="216"/>
      <c r="S903" s="89"/>
      <c r="T903" s="182" t="str">
        <f t="shared" si="38"/>
        <v/>
      </c>
      <c r="U903" s="46"/>
      <c r="V903" s="216"/>
      <c r="W903" s="216"/>
      <c r="X903" s="43"/>
      <c r="Y903" s="48"/>
      <c r="Z903" s="48"/>
      <c r="AA903" s="43"/>
      <c r="AB903" s="350"/>
      <c r="AC903" s="46"/>
      <c r="AD903" s="182" t="str">
        <f t="shared" si="37"/>
        <v/>
      </c>
      <c r="AE903" s="46"/>
    </row>
    <row r="904" spans="1:31" ht="36" customHeight="1" x14ac:dyDescent="0.3">
      <c r="A904" s="68"/>
      <c r="B904" s="68"/>
      <c r="C904" s="68"/>
      <c r="D904" s="48"/>
      <c r="E904" s="263"/>
      <c r="F904" s="232" t="str">
        <f t="shared" si="39"/>
        <v/>
      </c>
      <c r="G904" s="43"/>
      <c r="H904" s="209"/>
      <c r="I904" s="43"/>
      <c r="J904" s="86"/>
      <c r="K904" s="122"/>
      <c r="L904" s="216"/>
      <c r="M904" s="87"/>
      <c r="N904" s="234"/>
      <c r="O904" s="263"/>
      <c r="P904" s="91"/>
      <c r="Q904" s="216"/>
      <c r="R904" s="216"/>
      <c r="S904" s="89"/>
      <c r="T904" s="182" t="str">
        <f t="shared" si="38"/>
        <v/>
      </c>
      <c r="U904" s="46"/>
      <c r="V904" s="216"/>
      <c r="W904" s="216"/>
      <c r="X904" s="43"/>
      <c r="Y904" s="48"/>
      <c r="Z904" s="48"/>
      <c r="AA904" s="43"/>
      <c r="AB904" s="350"/>
      <c r="AC904" s="46"/>
      <c r="AD904" s="182" t="str">
        <f t="shared" si="37"/>
        <v/>
      </c>
      <c r="AE904" s="46"/>
    </row>
    <row r="905" spans="1:31" ht="36" customHeight="1" x14ac:dyDescent="0.3">
      <c r="A905" s="68"/>
      <c r="B905" s="68"/>
      <c r="C905" s="68"/>
      <c r="D905" s="48"/>
      <c r="E905" s="263"/>
      <c r="F905" s="232" t="str">
        <f t="shared" si="39"/>
        <v/>
      </c>
      <c r="G905" s="43"/>
      <c r="H905" s="209"/>
      <c r="I905" s="43"/>
      <c r="J905" s="86"/>
      <c r="K905" s="122"/>
      <c r="L905" s="216"/>
      <c r="M905" s="87"/>
      <c r="N905" s="234"/>
      <c r="O905" s="263"/>
      <c r="P905" s="91"/>
      <c r="Q905" s="216"/>
      <c r="R905" s="216"/>
      <c r="S905" s="89"/>
      <c r="T905" s="182" t="str">
        <f t="shared" si="38"/>
        <v/>
      </c>
      <c r="U905" s="46"/>
      <c r="V905" s="216"/>
      <c r="W905" s="216"/>
      <c r="X905" s="43"/>
      <c r="Y905" s="48"/>
      <c r="Z905" s="48"/>
      <c r="AA905" s="43"/>
      <c r="AB905" s="350"/>
      <c r="AC905" s="46"/>
      <c r="AD905" s="182" t="str">
        <f t="shared" si="37"/>
        <v/>
      </c>
      <c r="AE905" s="46"/>
    </row>
    <row r="906" spans="1:31" ht="36" customHeight="1" x14ac:dyDescent="0.3">
      <c r="A906" s="68"/>
      <c r="B906" s="68"/>
      <c r="C906" s="68"/>
      <c r="D906" s="48"/>
      <c r="E906" s="263"/>
      <c r="F906" s="232" t="str">
        <f t="shared" si="39"/>
        <v/>
      </c>
      <c r="G906" s="43"/>
      <c r="H906" s="209"/>
      <c r="I906" s="43"/>
      <c r="J906" s="86"/>
      <c r="K906" s="122"/>
      <c r="L906" s="216"/>
      <c r="M906" s="87"/>
      <c r="N906" s="234"/>
      <c r="O906" s="263"/>
      <c r="P906" s="91"/>
      <c r="Q906" s="216"/>
      <c r="R906" s="216"/>
      <c r="S906" s="89"/>
      <c r="T906" s="182" t="str">
        <f t="shared" si="38"/>
        <v/>
      </c>
      <c r="U906" s="46"/>
      <c r="V906" s="216"/>
      <c r="W906" s="216"/>
      <c r="X906" s="43"/>
      <c r="Y906" s="48"/>
      <c r="Z906" s="48"/>
      <c r="AA906" s="43"/>
      <c r="AB906" s="350"/>
      <c r="AC906" s="46"/>
      <c r="AD906" s="182" t="str">
        <f t="shared" si="37"/>
        <v/>
      </c>
      <c r="AE906" s="46"/>
    </row>
    <row r="907" spans="1:31" ht="36" customHeight="1" x14ac:dyDescent="0.3">
      <c r="A907" s="68"/>
      <c r="B907" s="68"/>
      <c r="C907" s="68"/>
      <c r="D907" s="48"/>
      <c r="E907" s="263"/>
      <c r="F907" s="232" t="str">
        <f t="shared" si="39"/>
        <v/>
      </c>
      <c r="G907" s="43"/>
      <c r="H907" s="209"/>
      <c r="I907" s="43"/>
      <c r="J907" s="86"/>
      <c r="K907" s="122"/>
      <c r="L907" s="216"/>
      <c r="M907" s="87"/>
      <c r="N907" s="234"/>
      <c r="O907" s="263"/>
      <c r="P907" s="91"/>
      <c r="Q907" s="216"/>
      <c r="R907" s="216"/>
      <c r="S907" s="89"/>
      <c r="T907" s="182" t="str">
        <f t="shared" si="38"/>
        <v/>
      </c>
      <c r="U907" s="46"/>
      <c r="V907" s="216"/>
      <c r="W907" s="216"/>
      <c r="X907" s="43"/>
      <c r="Y907" s="48"/>
      <c r="Z907" s="48"/>
      <c r="AA907" s="43"/>
      <c r="AB907" s="350"/>
      <c r="AC907" s="46"/>
      <c r="AD907" s="182" t="str">
        <f t="shared" ref="AD907:AD970" si="40">IF(AC907="YES",(J907-AB907)/365,"")</f>
        <v/>
      </c>
      <c r="AE907" s="46"/>
    </row>
    <row r="908" spans="1:31" ht="36" customHeight="1" x14ac:dyDescent="0.3">
      <c r="A908" s="68"/>
      <c r="B908" s="68"/>
      <c r="C908" s="68"/>
      <c r="D908" s="48"/>
      <c r="E908" s="263"/>
      <c r="F908" s="232" t="str">
        <f t="shared" si="39"/>
        <v/>
      </c>
      <c r="G908" s="43"/>
      <c r="H908" s="209"/>
      <c r="I908" s="43"/>
      <c r="J908" s="86"/>
      <c r="K908" s="122"/>
      <c r="L908" s="216"/>
      <c r="M908" s="87"/>
      <c r="N908" s="234"/>
      <c r="O908" s="263"/>
      <c r="P908" s="91"/>
      <c r="Q908" s="216"/>
      <c r="R908" s="216"/>
      <c r="S908" s="89"/>
      <c r="T908" s="182" t="str">
        <f t="shared" ref="T908:T971" si="41">IF(ISBLANK(P908),"",DATEDIF(J908,P908,"d")/365)</f>
        <v/>
      </c>
      <c r="U908" s="46"/>
      <c r="V908" s="216"/>
      <c r="W908" s="216"/>
      <c r="X908" s="43"/>
      <c r="Y908" s="48"/>
      <c r="Z908" s="48"/>
      <c r="AA908" s="43"/>
      <c r="AB908" s="350"/>
      <c r="AC908" s="46"/>
      <c r="AD908" s="182" t="str">
        <f t="shared" si="40"/>
        <v/>
      </c>
      <c r="AE908" s="46"/>
    </row>
    <row r="909" spans="1:31" ht="36" customHeight="1" x14ac:dyDescent="0.3">
      <c r="A909" s="68"/>
      <c r="B909" s="68"/>
      <c r="C909" s="68"/>
      <c r="D909" s="48"/>
      <c r="E909" s="263"/>
      <c r="F909" s="232" t="str">
        <f t="shared" si="39"/>
        <v/>
      </c>
      <c r="G909" s="43"/>
      <c r="H909" s="209"/>
      <c r="I909" s="43"/>
      <c r="J909" s="86"/>
      <c r="K909" s="122"/>
      <c r="L909" s="216"/>
      <c r="M909" s="87"/>
      <c r="N909" s="234"/>
      <c r="O909" s="263"/>
      <c r="P909" s="91"/>
      <c r="Q909" s="216"/>
      <c r="R909" s="216"/>
      <c r="S909" s="89"/>
      <c r="T909" s="182" t="str">
        <f t="shared" si="41"/>
        <v/>
      </c>
      <c r="U909" s="46"/>
      <c r="V909" s="216"/>
      <c r="W909" s="216"/>
      <c r="X909" s="43"/>
      <c r="Y909" s="48"/>
      <c r="Z909" s="48"/>
      <c r="AA909" s="43"/>
      <c r="AB909" s="350"/>
      <c r="AC909" s="46"/>
      <c r="AD909" s="182" t="str">
        <f t="shared" si="40"/>
        <v/>
      </c>
      <c r="AE909" s="46"/>
    </row>
    <row r="910" spans="1:31" ht="36" customHeight="1" x14ac:dyDescent="0.3">
      <c r="A910" s="68"/>
      <c r="B910" s="68"/>
      <c r="C910" s="68"/>
      <c r="D910" s="48"/>
      <c r="E910" s="263"/>
      <c r="F910" s="232" t="str">
        <f t="shared" si="39"/>
        <v/>
      </c>
      <c r="G910" s="43"/>
      <c r="H910" s="209"/>
      <c r="I910" s="43"/>
      <c r="J910" s="86"/>
      <c r="K910" s="122"/>
      <c r="L910" s="216"/>
      <c r="M910" s="87"/>
      <c r="N910" s="234"/>
      <c r="O910" s="263"/>
      <c r="P910" s="91"/>
      <c r="Q910" s="216"/>
      <c r="R910" s="216"/>
      <c r="S910" s="89"/>
      <c r="T910" s="182" t="str">
        <f t="shared" si="41"/>
        <v/>
      </c>
      <c r="U910" s="46"/>
      <c r="V910" s="216"/>
      <c r="W910" s="216"/>
      <c r="X910" s="43"/>
      <c r="Y910" s="48"/>
      <c r="Z910" s="48"/>
      <c r="AA910" s="43"/>
      <c r="AB910" s="350"/>
      <c r="AC910" s="46"/>
      <c r="AD910" s="182" t="str">
        <f t="shared" si="40"/>
        <v/>
      </c>
      <c r="AE910" s="46"/>
    </row>
    <row r="911" spans="1:31" ht="36" customHeight="1" x14ac:dyDescent="0.3">
      <c r="A911" s="68"/>
      <c r="B911" s="68"/>
      <c r="C911" s="68"/>
      <c r="D911" s="48"/>
      <c r="E911" s="263"/>
      <c r="F911" s="232" t="str">
        <f t="shared" ref="F911:F974" si="42">IF(ISBLANK($E911),"",VLOOKUP($E911,제안사_펀드현황,2,FALSE))</f>
        <v/>
      </c>
      <c r="G911" s="43"/>
      <c r="H911" s="209"/>
      <c r="I911" s="43"/>
      <c r="J911" s="86"/>
      <c r="K911" s="122"/>
      <c r="L911" s="216"/>
      <c r="M911" s="87"/>
      <c r="N911" s="234"/>
      <c r="O911" s="263"/>
      <c r="P911" s="91"/>
      <c r="Q911" s="216"/>
      <c r="R911" s="216"/>
      <c r="S911" s="89"/>
      <c r="T911" s="182" t="str">
        <f t="shared" si="41"/>
        <v/>
      </c>
      <c r="U911" s="46"/>
      <c r="V911" s="216"/>
      <c r="W911" s="216"/>
      <c r="X911" s="43"/>
      <c r="Y911" s="48"/>
      <c r="Z911" s="48"/>
      <c r="AA911" s="43"/>
      <c r="AB911" s="350"/>
      <c r="AC911" s="46"/>
      <c r="AD911" s="182" t="str">
        <f t="shared" si="40"/>
        <v/>
      </c>
      <c r="AE911" s="46"/>
    </row>
    <row r="912" spans="1:31" ht="36" customHeight="1" x14ac:dyDescent="0.3">
      <c r="A912" s="68"/>
      <c r="B912" s="68"/>
      <c r="C912" s="68"/>
      <c r="D912" s="48"/>
      <c r="E912" s="263"/>
      <c r="F912" s="232" t="str">
        <f t="shared" si="42"/>
        <v/>
      </c>
      <c r="G912" s="43"/>
      <c r="H912" s="209"/>
      <c r="I912" s="43"/>
      <c r="J912" s="86"/>
      <c r="K912" s="122"/>
      <c r="L912" s="216"/>
      <c r="M912" s="87"/>
      <c r="N912" s="234"/>
      <c r="O912" s="263"/>
      <c r="P912" s="91"/>
      <c r="Q912" s="216"/>
      <c r="R912" s="216"/>
      <c r="S912" s="89"/>
      <c r="T912" s="182" t="str">
        <f t="shared" si="41"/>
        <v/>
      </c>
      <c r="U912" s="46"/>
      <c r="V912" s="216"/>
      <c r="W912" s="216"/>
      <c r="X912" s="43"/>
      <c r="Y912" s="48"/>
      <c r="Z912" s="48"/>
      <c r="AA912" s="43"/>
      <c r="AB912" s="350"/>
      <c r="AC912" s="46"/>
      <c r="AD912" s="182" t="str">
        <f t="shared" si="40"/>
        <v/>
      </c>
      <c r="AE912" s="46"/>
    </row>
    <row r="913" spans="1:31" ht="36" customHeight="1" x14ac:dyDescent="0.3">
      <c r="A913" s="68"/>
      <c r="B913" s="68"/>
      <c r="C913" s="68"/>
      <c r="D913" s="48"/>
      <c r="E913" s="263"/>
      <c r="F913" s="232" t="str">
        <f t="shared" si="42"/>
        <v/>
      </c>
      <c r="G913" s="43"/>
      <c r="H913" s="209"/>
      <c r="I913" s="43"/>
      <c r="J913" s="86"/>
      <c r="K913" s="122"/>
      <c r="L913" s="216"/>
      <c r="M913" s="87"/>
      <c r="N913" s="234"/>
      <c r="O913" s="263"/>
      <c r="P913" s="91"/>
      <c r="Q913" s="216"/>
      <c r="R913" s="216"/>
      <c r="S913" s="89"/>
      <c r="T913" s="182" t="str">
        <f t="shared" si="41"/>
        <v/>
      </c>
      <c r="U913" s="46"/>
      <c r="V913" s="216"/>
      <c r="W913" s="216"/>
      <c r="X913" s="43"/>
      <c r="Y913" s="48"/>
      <c r="Z913" s="48"/>
      <c r="AA913" s="43"/>
      <c r="AB913" s="350"/>
      <c r="AC913" s="46"/>
      <c r="AD913" s="182" t="str">
        <f t="shared" si="40"/>
        <v/>
      </c>
      <c r="AE913" s="46"/>
    </row>
    <row r="914" spans="1:31" ht="36" customHeight="1" x14ac:dyDescent="0.3">
      <c r="A914" s="68"/>
      <c r="B914" s="68"/>
      <c r="C914" s="68"/>
      <c r="D914" s="48"/>
      <c r="E914" s="263"/>
      <c r="F914" s="232" t="str">
        <f t="shared" si="42"/>
        <v/>
      </c>
      <c r="G914" s="43"/>
      <c r="H914" s="209"/>
      <c r="I914" s="43"/>
      <c r="J914" s="86"/>
      <c r="K914" s="122"/>
      <c r="L914" s="216"/>
      <c r="M914" s="87"/>
      <c r="N914" s="234"/>
      <c r="O914" s="263"/>
      <c r="P914" s="91"/>
      <c r="Q914" s="216"/>
      <c r="R914" s="216"/>
      <c r="S914" s="89"/>
      <c r="T914" s="182" t="str">
        <f t="shared" si="41"/>
        <v/>
      </c>
      <c r="U914" s="46"/>
      <c r="V914" s="216"/>
      <c r="W914" s="216"/>
      <c r="X914" s="43"/>
      <c r="Y914" s="48"/>
      <c r="Z914" s="48"/>
      <c r="AA914" s="43"/>
      <c r="AB914" s="350"/>
      <c r="AC914" s="46"/>
      <c r="AD914" s="182" t="str">
        <f t="shared" si="40"/>
        <v/>
      </c>
      <c r="AE914" s="46"/>
    </row>
    <row r="915" spans="1:31" ht="36" customHeight="1" x14ac:dyDescent="0.3">
      <c r="A915" s="68"/>
      <c r="B915" s="68"/>
      <c r="C915" s="68"/>
      <c r="D915" s="48"/>
      <c r="E915" s="263"/>
      <c r="F915" s="232" t="str">
        <f t="shared" si="42"/>
        <v/>
      </c>
      <c r="G915" s="43"/>
      <c r="H915" s="209"/>
      <c r="I915" s="43"/>
      <c r="J915" s="86"/>
      <c r="K915" s="122"/>
      <c r="L915" s="216"/>
      <c r="M915" s="87"/>
      <c r="N915" s="234"/>
      <c r="O915" s="263"/>
      <c r="P915" s="91"/>
      <c r="Q915" s="216"/>
      <c r="R915" s="216"/>
      <c r="S915" s="89"/>
      <c r="T915" s="182" t="str">
        <f t="shared" si="41"/>
        <v/>
      </c>
      <c r="U915" s="46"/>
      <c r="V915" s="216"/>
      <c r="W915" s="216"/>
      <c r="X915" s="43"/>
      <c r="Y915" s="48"/>
      <c r="Z915" s="48"/>
      <c r="AA915" s="43"/>
      <c r="AB915" s="350"/>
      <c r="AC915" s="46"/>
      <c r="AD915" s="182" t="str">
        <f t="shared" si="40"/>
        <v/>
      </c>
      <c r="AE915" s="46"/>
    </row>
    <row r="916" spans="1:31" ht="36" customHeight="1" x14ac:dyDescent="0.3">
      <c r="A916" s="68"/>
      <c r="B916" s="68"/>
      <c r="C916" s="68"/>
      <c r="D916" s="48"/>
      <c r="E916" s="263"/>
      <c r="F916" s="232" t="str">
        <f t="shared" si="42"/>
        <v/>
      </c>
      <c r="G916" s="43"/>
      <c r="H916" s="209"/>
      <c r="I916" s="43"/>
      <c r="J916" s="86"/>
      <c r="K916" s="122"/>
      <c r="L916" s="216"/>
      <c r="M916" s="87"/>
      <c r="N916" s="234"/>
      <c r="O916" s="263"/>
      <c r="P916" s="91"/>
      <c r="Q916" s="216"/>
      <c r="R916" s="216"/>
      <c r="S916" s="89"/>
      <c r="T916" s="182" t="str">
        <f t="shared" si="41"/>
        <v/>
      </c>
      <c r="U916" s="46"/>
      <c r="V916" s="216"/>
      <c r="W916" s="216"/>
      <c r="X916" s="43"/>
      <c r="Y916" s="48"/>
      <c r="Z916" s="48"/>
      <c r="AA916" s="43"/>
      <c r="AB916" s="350"/>
      <c r="AC916" s="46"/>
      <c r="AD916" s="182" t="str">
        <f t="shared" si="40"/>
        <v/>
      </c>
      <c r="AE916" s="46"/>
    </row>
    <row r="917" spans="1:31" ht="36" customHeight="1" x14ac:dyDescent="0.3">
      <c r="A917" s="68"/>
      <c r="B917" s="68"/>
      <c r="C917" s="68"/>
      <c r="D917" s="48"/>
      <c r="E917" s="263"/>
      <c r="F917" s="232" t="str">
        <f t="shared" si="42"/>
        <v/>
      </c>
      <c r="G917" s="43"/>
      <c r="H917" s="209"/>
      <c r="I917" s="43"/>
      <c r="J917" s="86"/>
      <c r="K917" s="122"/>
      <c r="L917" s="216"/>
      <c r="M917" s="87"/>
      <c r="N917" s="234"/>
      <c r="O917" s="263"/>
      <c r="P917" s="91"/>
      <c r="Q917" s="216"/>
      <c r="R917" s="216"/>
      <c r="S917" s="89"/>
      <c r="T917" s="182" t="str">
        <f t="shared" si="41"/>
        <v/>
      </c>
      <c r="U917" s="46"/>
      <c r="V917" s="216"/>
      <c r="W917" s="216"/>
      <c r="X917" s="43"/>
      <c r="Y917" s="48"/>
      <c r="Z917" s="48"/>
      <c r="AA917" s="43"/>
      <c r="AB917" s="350"/>
      <c r="AC917" s="46"/>
      <c r="AD917" s="182" t="str">
        <f t="shared" si="40"/>
        <v/>
      </c>
      <c r="AE917" s="46"/>
    </row>
    <row r="918" spans="1:31" ht="36" customHeight="1" x14ac:dyDescent="0.3">
      <c r="A918" s="68"/>
      <c r="B918" s="68"/>
      <c r="C918" s="68"/>
      <c r="D918" s="48"/>
      <c r="E918" s="263"/>
      <c r="F918" s="232" t="str">
        <f t="shared" si="42"/>
        <v/>
      </c>
      <c r="G918" s="43"/>
      <c r="H918" s="209"/>
      <c r="I918" s="43"/>
      <c r="J918" s="86"/>
      <c r="K918" s="122"/>
      <c r="L918" s="216"/>
      <c r="M918" s="87"/>
      <c r="N918" s="234"/>
      <c r="O918" s="263"/>
      <c r="P918" s="91"/>
      <c r="Q918" s="216"/>
      <c r="R918" s="216"/>
      <c r="S918" s="89"/>
      <c r="T918" s="182" t="str">
        <f t="shared" si="41"/>
        <v/>
      </c>
      <c r="U918" s="46"/>
      <c r="V918" s="216"/>
      <c r="W918" s="216"/>
      <c r="X918" s="43"/>
      <c r="Y918" s="48"/>
      <c r="Z918" s="48"/>
      <c r="AA918" s="43"/>
      <c r="AB918" s="350"/>
      <c r="AC918" s="46"/>
      <c r="AD918" s="182" t="str">
        <f t="shared" si="40"/>
        <v/>
      </c>
      <c r="AE918" s="46"/>
    </row>
    <row r="919" spans="1:31" ht="36" customHeight="1" x14ac:dyDescent="0.3">
      <c r="A919" s="68"/>
      <c r="B919" s="68"/>
      <c r="C919" s="68"/>
      <c r="D919" s="48"/>
      <c r="E919" s="263"/>
      <c r="F919" s="232" t="str">
        <f t="shared" si="42"/>
        <v/>
      </c>
      <c r="G919" s="43"/>
      <c r="H919" s="209"/>
      <c r="I919" s="43"/>
      <c r="J919" s="86"/>
      <c r="K919" s="122"/>
      <c r="L919" s="216"/>
      <c r="M919" s="87"/>
      <c r="N919" s="234"/>
      <c r="O919" s="263"/>
      <c r="P919" s="91"/>
      <c r="Q919" s="216"/>
      <c r="R919" s="216"/>
      <c r="S919" s="89"/>
      <c r="T919" s="182" t="str">
        <f t="shared" si="41"/>
        <v/>
      </c>
      <c r="U919" s="46"/>
      <c r="V919" s="216"/>
      <c r="W919" s="216"/>
      <c r="X919" s="43"/>
      <c r="Y919" s="48"/>
      <c r="Z919" s="48"/>
      <c r="AA919" s="43"/>
      <c r="AB919" s="350"/>
      <c r="AC919" s="46"/>
      <c r="AD919" s="182" t="str">
        <f t="shared" si="40"/>
        <v/>
      </c>
      <c r="AE919" s="46"/>
    </row>
    <row r="920" spans="1:31" ht="36" customHeight="1" x14ac:dyDescent="0.3">
      <c r="A920" s="68"/>
      <c r="B920" s="68"/>
      <c r="C920" s="68"/>
      <c r="D920" s="48"/>
      <c r="E920" s="263"/>
      <c r="F920" s="232" t="str">
        <f t="shared" si="42"/>
        <v/>
      </c>
      <c r="G920" s="43"/>
      <c r="H920" s="209"/>
      <c r="I920" s="43"/>
      <c r="J920" s="86"/>
      <c r="K920" s="122"/>
      <c r="L920" s="216"/>
      <c r="M920" s="87"/>
      <c r="N920" s="234"/>
      <c r="O920" s="263"/>
      <c r="P920" s="91"/>
      <c r="Q920" s="216"/>
      <c r="R920" s="216"/>
      <c r="S920" s="89"/>
      <c r="T920" s="182" t="str">
        <f t="shared" si="41"/>
        <v/>
      </c>
      <c r="U920" s="46"/>
      <c r="V920" s="216"/>
      <c r="W920" s="216"/>
      <c r="X920" s="43"/>
      <c r="Y920" s="48"/>
      <c r="Z920" s="48"/>
      <c r="AA920" s="43"/>
      <c r="AB920" s="350"/>
      <c r="AC920" s="46"/>
      <c r="AD920" s="182" t="str">
        <f t="shared" si="40"/>
        <v/>
      </c>
      <c r="AE920" s="46"/>
    </row>
    <row r="921" spans="1:31" ht="36" customHeight="1" x14ac:dyDescent="0.3">
      <c r="A921" s="68"/>
      <c r="B921" s="68"/>
      <c r="C921" s="68"/>
      <c r="D921" s="48"/>
      <c r="E921" s="263"/>
      <c r="F921" s="232" t="str">
        <f t="shared" si="42"/>
        <v/>
      </c>
      <c r="G921" s="43"/>
      <c r="H921" s="209"/>
      <c r="I921" s="43"/>
      <c r="J921" s="86"/>
      <c r="K921" s="122"/>
      <c r="L921" s="216"/>
      <c r="M921" s="87"/>
      <c r="N921" s="234"/>
      <c r="O921" s="263"/>
      <c r="P921" s="91"/>
      <c r="Q921" s="216"/>
      <c r="R921" s="216"/>
      <c r="S921" s="89"/>
      <c r="T921" s="182" t="str">
        <f t="shared" si="41"/>
        <v/>
      </c>
      <c r="U921" s="46"/>
      <c r="V921" s="216"/>
      <c r="W921" s="216"/>
      <c r="X921" s="43"/>
      <c r="Y921" s="48"/>
      <c r="Z921" s="48"/>
      <c r="AA921" s="43"/>
      <c r="AB921" s="350"/>
      <c r="AC921" s="46"/>
      <c r="AD921" s="182" t="str">
        <f t="shared" si="40"/>
        <v/>
      </c>
      <c r="AE921" s="46"/>
    </row>
    <row r="922" spans="1:31" ht="36" customHeight="1" x14ac:dyDescent="0.3">
      <c r="A922" s="68"/>
      <c r="B922" s="68"/>
      <c r="C922" s="68"/>
      <c r="D922" s="48"/>
      <c r="E922" s="263"/>
      <c r="F922" s="232" t="str">
        <f t="shared" si="42"/>
        <v/>
      </c>
      <c r="G922" s="43"/>
      <c r="H922" s="209"/>
      <c r="I922" s="43"/>
      <c r="J922" s="86"/>
      <c r="K922" s="122"/>
      <c r="L922" s="216"/>
      <c r="M922" s="87"/>
      <c r="N922" s="234"/>
      <c r="O922" s="263"/>
      <c r="P922" s="91"/>
      <c r="Q922" s="216"/>
      <c r="R922" s="216"/>
      <c r="S922" s="89"/>
      <c r="T922" s="182" t="str">
        <f t="shared" si="41"/>
        <v/>
      </c>
      <c r="U922" s="46"/>
      <c r="V922" s="216"/>
      <c r="W922" s="216"/>
      <c r="X922" s="43"/>
      <c r="Y922" s="48"/>
      <c r="Z922" s="48"/>
      <c r="AA922" s="43"/>
      <c r="AB922" s="350"/>
      <c r="AC922" s="46"/>
      <c r="AD922" s="182" t="str">
        <f t="shared" si="40"/>
        <v/>
      </c>
      <c r="AE922" s="46"/>
    </row>
    <row r="923" spans="1:31" ht="36" customHeight="1" x14ac:dyDescent="0.3">
      <c r="A923" s="68"/>
      <c r="B923" s="68"/>
      <c r="C923" s="68"/>
      <c r="D923" s="48"/>
      <c r="E923" s="263"/>
      <c r="F923" s="232" t="str">
        <f t="shared" si="42"/>
        <v/>
      </c>
      <c r="G923" s="43"/>
      <c r="H923" s="209"/>
      <c r="I923" s="43"/>
      <c r="J923" s="86"/>
      <c r="K923" s="122"/>
      <c r="L923" s="216"/>
      <c r="M923" s="87"/>
      <c r="N923" s="234"/>
      <c r="O923" s="263"/>
      <c r="P923" s="91"/>
      <c r="Q923" s="216"/>
      <c r="R923" s="216"/>
      <c r="S923" s="89"/>
      <c r="T923" s="182" t="str">
        <f t="shared" si="41"/>
        <v/>
      </c>
      <c r="U923" s="46"/>
      <c r="V923" s="216"/>
      <c r="W923" s="216"/>
      <c r="X923" s="43"/>
      <c r="Y923" s="48"/>
      <c r="Z923" s="48"/>
      <c r="AA923" s="43"/>
      <c r="AB923" s="350"/>
      <c r="AC923" s="46"/>
      <c r="AD923" s="182" t="str">
        <f t="shared" si="40"/>
        <v/>
      </c>
      <c r="AE923" s="46"/>
    </row>
    <row r="924" spans="1:31" ht="36" customHeight="1" x14ac:dyDescent="0.3">
      <c r="A924" s="68"/>
      <c r="B924" s="68"/>
      <c r="C924" s="68"/>
      <c r="D924" s="48"/>
      <c r="E924" s="263"/>
      <c r="F924" s="232" t="str">
        <f t="shared" si="42"/>
        <v/>
      </c>
      <c r="G924" s="43"/>
      <c r="H924" s="209"/>
      <c r="I924" s="43"/>
      <c r="J924" s="86"/>
      <c r="K924" s="122"/>
      <c r="L924" s="216"/>
      <c r="M924" s="87"/>
      <c r="N924" s="234"/>
      <c r="O924" s="263"/>
      <c r="P924" s="91"/>
      <c r="Q924" s="216"/>
      <c r="R924" s="216"/>
      <c r="S924" s="89"/>
      <c r="T924" s="182" t="str">
        <f t="shared" si="41"/>
        <v/>
      </c>
      <c r="U924" s="46"/>
      <c r="V924" s="216"/>
      <c r="W924" s="216"/>
      <c r="X924" s="43"/>
      <c r="Y924" s="48"/>
      <c r="Z924" s="48"/>
      <c r="AA924" s="43"/>
      <c r="AB924" s="350"/>
      <c r="AC924" s="46"/>
      <c r="AD924" s="182" t="str">
        <f t="shared" si="40"/>
        <v/>
      </c>
      <c r="AE924" s="46"/>
    </row>
    <row r="925" spans="1:31" ht="36" customHeight="1" x14ac:dyDescent="0.3">
      <c r="A925" s="68"/>
      <c r="B925" s="68"/>
      <c r="C925" s="68"/>
      <c r="D925" s="48"/>
      <c r="E925" s="263"/>
      <c r="F925" s="232" t="str">
        <f t="shared" si="42"/>
        <v/>
      </c>
      <c r="G925" s="43"/>
      <c r="H925" s="209"/>
      <c r="I925" s="43"/>
      <c r="J925" s="86"/>
      <c r="K925" s="122"/>
      <c r="L925" s="216"/>
      <c r="M925" s="87"/>
      <c r="N925" s="234"/>
      <c r="O925" s="263"/>
      <c r="P925" s="91"/>
      <c r="Q925" s="216"/>
      <c r="R925" s="216"/>
      <c r="S925" s="89"/>
      <c r="T925" s="182" t="str">
        <f t="shared" si="41"/>
        <v/>
      </c>
      <c r="U925" s="46"/>
      <c r="V925" s="216"/>
      <c r="W925" s="216"/>
      <c r="X925" s="43"/>
      <c r="Y925" s="48"/>
      <c r="Z925" s="48"/>
      <c r="AA925" s="43"/>
      <c r="AB925" s="350"/>
      <c r="AC925" s="46"/>
      <c r="AD925" s="182" t="str">
        <f t="shared" si="40"/>
        <v/>
      </c>
      <c r="AE925" s="46"/>
    </row>
    <row r="926" spans="1:31" ht="36" customHeight="1" x14ac:dyDescent="0.3">
      <c r="A926" s="68"/>
      <c r="B926" s="68"/>
      <c r="C926" s="68"/>
      <c r="D926" s="48"/>
      <c r="E926" s="263"/>
      <c r="F926" s="232" t="str">
        <f t="shared" si="42"/>
        <v/>
      </c>
      <c r="G926" s="43"/>
      <c r="H926" s="209"/>
      <c r="I926" s="43"/>
      <c r="J926" s="86"/>
      <c r="K926" s="122"/>
      <c r="L926" s="216"/>
      <c r="M926" s="87"/>
      <c r="N926" s="234"/>
      <c r="O926" s="263"/>
      <c r="P926" s="91"/>
      <c r="Q926" s="216"/>
      <c r="R926" s="216"/>
      <c r="S926" s="89"/>
      <c r="T926" s="182" t="str">
        <f t="shared" si="41"/>
        <v/>
      </c>
      <c r="U926" s="46"/>
      <c r="V926" s="216"/>
      <c r="W926" s="216"/>
      <c r="X926" s="43"/>
      <c r="Y926" s="48"/>
      <c r="Z926" s="48"/>
      <c r="AA926" s="43"/>
      <c r="AB926" s="350"/>
      <c r="AC926" s="46"/>
      <c r="AD926" s="182" t="str">
        <f t="shared" si="40"/>
        <v/>
      </c>
      <c r="AE926" s="46"/>
    </row>
    <row r="927" spans="1:31" ht="36" customHeight="1" x14ac:dyDescent="0.3">
      <c r="A927" s="68"/>
      <c r="B927" s="68"/>
      <c r="C927" s="68"/>
      <c r="D927" s="48"/>
      <c r="E927" s="263"/>
      <c r="F927" s="232" t="str">
        <f t="shared" si="42"/>
        <v/>
      </c>
      <c r="G927" s="43"/>
      <c r="H927" s="209"/>
      <c r="I927" s="43"/>
      <c r="J927" s="86"/>
      <c r="K927" s="122"/>
      <c r="L927" s="216"/>
      <c r="M927" s="87"/>
      <c r="N927" s="234"/>
      <c r="O927" s="263"/>
      <c r="P927" s="91"/>
      <c r="Q927" s="216"/>
      <c r="R927" s="216"/>
      <c r="S927" s="89"/>
      <c r="T927" s="182" t="str">
        <f t="shared" si="41"/>
        <v/>
      </c>
      <c r="U927" s="46"/>
      <c r="V927" s="216"/>
      <c r="W927" s="216"/>
      <c r="X927" s="43"/>
      <c r="Y927" s="48"/>
      <c r="Z927" s="48"/>
      <c r="AA927" s="43"/>
      <c r="AB927" s="350"/>
      <c r="AC927" s="46"/>
      <c r="AD927" s="182" t="str">
        <f t="shared" si="40"/>
        <v/>
      </c>
      <c r="AE927" s="46"/>
    </row>
    <row r="928" spans="1:31" ht="36" customHeight="1" x14ac:dyDescent="0.3">
      <c r="A928" s="68"/>
      <c r="B928" s="68"/>
      <c r="C928" s="68"/>
      <c r="D928" s="48"/>
      <c r="E928" s="263"/>
      <c r="F928" s="232" t="str">
        <f t="shared" si="42"/>
        <v/>
      </c>
      <c r="G928" s="43"/>
      <c r="H928" s="209"/>
      <c r="I928" s="43"/>
      <c r="J928" s="86"/>
      <c r="K928" s="122"/>
      <c r="L928" s="216"/>
      <c r="M928" s="87"/>
      <c r="N928" s="234"/>
      <c r="O928" s="263"/>
      <c r="P928" s="91"/>
      <c r="Q928" s="216"/>
      <c r="R928" s="216"/>
      <c r="S928" s="89"/>
      <c r="T928" s="182" t="str">
        <f t="shared" si="41"/>
        <v/>
      </c>
      <c r="U928" s="46"/>
      <c r="V928" s="216"/>
      <c r="W928" s="216"/>
      <c r="X928" s="43"/>
      <c r="Y928" s="48"/>
      <c r="Z928" s="48"/>
      <c r="AA928" s="43"/>
      <c r="AB928" s="350"/>
      <c r="AC928" s="46"/>
      <c r="AD928" s="182" t="str">
        <f t="shared" si="40"/>
        <v/>
      </c>
      <c r="AE928" s="46"/>
    </row>
    <row r="929" spans="1:31" ht="36" customHeight="1" x14ac:dyDescent="0.3">
      <c r="A929" s="68"/>
      <c r="B929" s="68"/>
      <c r="C929" s="68"/>
      <c r="D929" s="48"/>
      <c r="E929" s="263"/>
      <c r="F929" s="232" t="str">
        <f t="shared" si="42"/>
        <v/>
      </c>
      <c r="G929" s="43"/>
      <c r="H929" s="209"/>
      <c r="I929" s="43"/>
      <c r="J929" s="86"/>
      <c r="K929" s="122"/>
      <c r="L929" s="216"/>
      <c r="M929" s="87"/>
      <c r="N929" s="234"/>
      <c r="O929" s="263"/>
      <c r="P929" s="91"/>
      <c r="Q929" s="216"/>
      <c r="R929" s="216"/>
      <c r="S929" s="89"/>
      <c r="T929" s="182" t="str">
        <f t="shared" si="41"/>
        <v/>
      </c>
      <c r="U929" s="46"/>
      <c r="V929" s="216"/>
      <c r="W929" s="216"/>
      <c r="X929" s="43"/>
      <c r="Y929" s="48"/>
      <c r="Z929" s="48"/>
      <c r="AA929" s="43"/>
      <c r="AB929" s="350"/>
      <c r="AC929" s="46"/>
      <c r="AD929" s="182" t="str">
        <f t="shared" si="40"/>
        <v/>
      </c>
      <c r="AE929" s="46"/>
    </row>
    <row r="930" spans="1:31" ht="36" customHeight="1" x14ac:dyDescent="0.3">
      <c r="A930" s="68"/>
      <c r="B930" s="68"/>
      <c r="C930" s="68"/>
      <c r="D930" s="48"/>
      <c r="E930" s="263"/>
      <c r="F930" s="232" t="str">
        <f t="shared" si="42"/>
        <v/>
      </c>
      <c r="G930" s="43"/>
      <c r="H930" s="209"/>
      <c r="I930" s="43"/>
      <c r="J930" s="86"/>
      <c r="K930" s="122"/>
      <c r="L930" s="216"/>
      <c r="M930" s="87"/>
      <c r="N930" s="234"/>
      <c r="O930" s="263"/>
      <c r="P930" s="91"/>
      <c r="Q930" s="216"/>
      <c r="R930" s="216"/>
      <c r="S930" s="89"/>
      <c r="T930" s="182" t="str">
        <f t="shared" si="41"/>
        <v/>
      </c>
      <c r="U930" s="46"/>
      <c r="V930" s="216"/>
      <c r="W930" s="216"/>
      <c r="X930" s="43"/>
      <c r="Y930" s="48"/>
      <c r="Z930" s="48"/>
      <c r="AA930" s="43"/>
      <c r="AB930" s="350"/>
      <c r="AC930" s="46"/>
      <c r="AD930" s="182" t="str">
        <f t="shared" si="40"/>
        <v/>
      </c>
      <c r="AE930" s="46"/>
    </row>
    <row r="931" spans="1:31" ht="36" customHeight="1" x14ac:dyDescent="0.3">
      <c r="A931" s="68"/>
      <c r="B931" s="68"/>
      <c r="C931" s="68"/>
      <c r="D931" s="48"/>
      <c r="E931" s="263"/>
      <c r="F931" s="232" t="str">
        <f t="shared" si="42"/>
        <v/>
      </c>
      <c r="G931" s="43"/>
      <c r="H931" s="209"/>
      <c r="I931" s="43"/>
      <c r="J931" s="86"/>
      <c r="K931" s="122"/>
      <c r="L931" s="216"/>
      <c r="M931" s="87"/>
      <c r="N931" s="234"/>
      <c r="O931" s="263"/>
      <c r="P931" s="91"/>
      <c r="Q931" s="216"/>
      <c r="R931" s="216"/>
      <c r="S931" s="89"/>
      <c r="T931" s="182" t="str">
        <f t="shared" si="41"/>
        <v/>
      </c>
      <c r="U931" s="46"/>
      <c r="V931" s="216"/>
      <c r="W931" s="216"/>
      <c r="X931" s="43"/>
      <c r="Y931" s="48"/>
      <c r="Z931" s="48"/>
      <c r="AA931" s="43"/>
      <c r="AB931" s="350"/>
      <c r="AC931" s="46"/>
      <c r="AD931" s="182" t="str">
        <f t="shared" si="40"/>
        <v/>
      </c>
      <c r="AE931" s="46"/>
    </row>
    <row r="932" spans="1:31" ht="36" customHeight="1" x14ac:dyDescent="0.3">
      <c r="A932" s="68"/>
      <c r="B932" s="68"/>
      <c r="C932" s="68"/>
      <c r="D932" s="48"/>
      <c r="E932" s="263"/>
      <c r="F932" s="232" t="str">
        <f t="shared" si="42"/>
        <v/>
      </c>
      <c r="G932" s="43"/>
      <c r="H932" s="209"/>
      <c r="I932" s="43"/>
      <c r="J932" s="86"/>
      <c r="K932" s="122"/>
      <c r="L932" s="216"/>
      <c r="M932" s="87"/>
      <c r="N932" s="234"/>
      <c r="O932" s="263"/>
      <c r="P932" s="91"/>
      <c r="Q932" s="216"/>
      <c r="R932" s="216"/>
      <c r="S932" s="89"/>
      <c r="T932" s="182" t="str">
        <f t="shared" si="41"/>
        <v/>
      </c>
      <c r="U932" s="46"/>
      <c r="V932" s="216"/>
      <c r="W932" s="216"/>
      <c r="X932" s="43"/>
      <c r="Y932" s="48"/>
      <c r="Z932" s="48"/>
      <c r="AA932" s="43"/>
      <c r="AB932" s="350"/>
      <c r="AC932" s="46"/>
      <c r="AD932" s="182" t="str">
        <f t="shared" si="40"/>
        <v/>
      </c>
      <c r="AE932" s="46"/>
    </row>
    <row r="933" spans="1:31" ht="36" customHeight="1" x14ac:dyDescent="0.3">
      <c r="A933" s="68"/>
      <c r="B933" s="68"/>
      <c r="C933" s="68"/>
      <c r="D933" s="48"/>
      <c r="E933" s="263"/>
      <c r="F933" s="232" t="str">
        <f t="shared" si="42"/>
        <v/>
      </c>
      <c r="G933" s="43"/>
      <c r="H933" s="209"/>
      <c r="I933" s="43"/>
      <c r="J933" s="86"/>
      <c r="K933" s="122"/>
      <c r="L933" s="216"/>
      <c r="M933" s="87"/>
      <c r="N933" s="234"/>
      <c r="O933" s="263"/>
      <c r="P933" s="91"/>
      <c r="Q933" s="216"/>
      <c r="R933" s="216"/>
      <c r="S933" s="89"/>
      <c r="T933" s="182" t="str">
        <f t="shared" si="41"/>
        <v/>
      </c>
      <c r="U933" s="46"/>
      <c r="V933" s="216"/>
      <c r="W933" s="216"/>
      <c r="X933" s="43"/>
      <c r="Y933" s="48"/>
      <c r="Z933" s="48"/>
      <c r="AA933" s="43"/>
      <c r="AB933" s="350"/>
      <c r="AC933" s="46"/>
      <c r="AD933" s="182" t="str">
        <f t="shared" si="40"/>
        <v/>
      </c>
      <c r="AE933" s="46"/>
    </row>
    <row r="934" spans="1:31" ht="36" customHeight="1" x14ac:dyDescent="0.3">
      <c r="A934" s="68"/>
      <c r="B934" s="68"/>
      <c r="C934" s="68"/>
      <c r="D934" s="48"/>
      <c r="E934" s="263"/>
      <c r="F934" s="232" t="str">
        <f t="shared" si="42"/>
        <v/>
      </c>
      <c r="G934" s="43"/>
      <c r="H934" s="209"/>
      <c r="I934" s="43"/>
      <c r="J934" s="86"/>
      <c r="K934" s="122"/>
      <c r="L934" s="216"/>
      <c r="M934" s="87"/>
      <c r="N934" s="234"/>
      <c r="O934" s="263"/>
      <c r="P934" s="91"/>
      <c r="Q934" s="216"/>
      <c r="R934" s="216"/>
      <c r="S934" s="89"/>
      <c r="T934" s="182" t="str">
        <f t="shared" si="41"/>
        <v/>
      </c>
      <c r="U934" s="46"/>
      <c r="V934" s="216"/>
      <c r="W934" s="216"/>
      <c r="X934" s="43"/>
      <c r="Y934" s="48"/>
      <c r="Z934" s="48"/>
      <c r="AA934" s="43"/>
      <c r="AB934" s="350"/>
      <c r="AC934" s="46"/>
      <c r="AD934" s="182" t="str">
        <f t="shared" si="40"/>
        <v/>
      </c>
      <c r="AE934" s="46"/>
    </row>
    <row r="935" spans="1:31" ht="36" customHeight="1" x14ac:dyDescent="0.3">
      <c r="A935" s="68"/>
      <c r="B935" s="68"/>
      <c r="C935" s="68"/>
      <c r="D935" s="48"/>
      <c r="E935" s="263"/>
      <c r="F935" s="232" t="str">
        <f t="shared" si="42"/>
        <v/>
      </c>
      <c r="G935" s="43"/>
      <c r="H935" s="209"/>
      <c r="I935" s="43"/>
      <c r="J935" s="86"/>
      <c r="K935" s="122"/>
      <c r="L935" s="216"/>
      <c r="M935" s="87"/>
      <c r="N935" s="234"/>
      <c r="O935" s="263"/>
      <c r="P935" s="91"/>
      <c r="Q935" s="216"/>
      <c r="R935" s="216"/>
      <c r="S935" s="89"/>
      <c r="T935" s="182" t="str">
        <f t="shared" si="41"/>
        <v/>
      </c>
      <c r="U935" s="46"/>
      <c r="V935" s="216"/>
      <c r="W935" s="216"/>
      <c r="X935" s="43"/>
      <c r="Y935" s="48"/>
      <c r="Z935" s="48"/>
      <c r="AA935" s="43"/>
      <c r="AB935" s="350"/>
      <c r="AC935" s="46"/>
      <c r="AD935" s="182" t="str">
        <f t="shared" si="40"/>
        <v/>
      </c>
      <c r="AE935" s="46"/>
    </row>
    <row r="936" spans="1:31" ht="36" customHeight="1" x14ac:dyDescent="0.3">
      <c r="A936" s="68"/>
      <c r="B936" s="68"/>
      <c r="C936" s="68"/>
      <c r="D936" s="48"/>
      <c r="E936" s="263"/>
      <c r="F936" s="232" t="str">
        <f t="shared" si="42"/>
        <v/>
      </c>
      <c r="G936" s="43"/>
      <c r="H936" s="209"/>
      <c r="I936" s="43"/>
      <c r="J936" s="86"/>
      <c r="K936" s="122"/>
      <c r="L936" s="216"/>
      <c r="M936" s="87"/>
      <c r="N936" s="234"/>
      <c r="O936" s="263"/>
      <c r="P936" s="91"/>
      <c r="Q936" s="216"/>
      <c r="R936" s="216"/>
      <c r="S936" s="89"/>
      <c r="T936" s="182" t="str">
        <f t="shared" si="41"/>
        <v/>
      </c>
      <c r="U936" s="46"/>
      <c r="V936" s="216"/>
      <c r="W936" s="216"/>
      <c r="X936" s="43"/>
      <c r="Y936" s="48"/>
      <c r="Z936" s="48"/>
      <c r="AA936" s="43"/>
      <c r="AB936" s="350"/>
      <c r="AC936" s="46"/>
      <c r="AD936" s="182" t="str">
        <f t="shared" si="40"/>
        <v/>
      </c>
      <c r="AE936" s="46"/>
    </row>
    <row r="937" spans="1:31" ht="36" customHeight="1" x14ac:dyDescent="0.3">
      <c r="A937" s="68"/>
      <c r="B937" s="68"/>
      <c r="C937" s="68"/>
      <c r="D937" s="48"/>
      <c r="E937" s="263"/>
      <c r="F937" s="232" t="str">
        <f t="shared" si="42"/>
        <v/>
      </c>
      <c r="G937" s="43"/>
      <c r="H937" s="209"/>
      <c r="I937" s="43"/>
      <c r="J937" s="86"/>
      <c r="K937" s="122"/>
      <c r="L937" s="216"/>
      <c r="M937" s="87"/>
      <c r="N937" s="234"/>
      <c r="O937" s="263"/>
      <c r="P937" s="91"/>
      <c r="Q937" s="216"/>
      <c r="R937" s="216"/>
      <c r="S937" s="89"/>
      <c r="T937" s="182" t="str">
        <f t="shared" si="41"/>
        <v/>
      </c>
      <c r="U937" s="46"/>
      <c r="V937" s="216"/>
      <c r="W937" s="216"/>
      <c r="X937" s="43"/>
      <c r="Y937" s="48"/>
      <c r="Z937" s="48"/>
      <c r="AA937" s="43"/>
      <c r="AB937" s="350"/>
      <c r="AC937" s="46"/>
      <c r="AD937" s="182" t="str">
        <f t="shared" si="40"/>
        <v/>
      </c>
      <c r="AE937" s="46"/>
    </row>
    <row r="938" spans="1:31" ht="36" customHeight="1" x14ac:dyDescent="0.3">
      <c r="A938" s="68"/>
      <c r="B938" s="68"/>
      <c r="C938" s="68"/>
      <c r="D938" s="48"/>
      <c r="E938" s="263"/>
      <c r="F938" s="232" t="str">
        <f t="shared" si="42"/>
        <v/>
      </c>
      <c r="G938" s="43"/>
      <c r="H938" s="209"/>
      <c r="I938" s="43"/>
      <c r="J938" s="86"/>
      <c r="K938" s="122"/>
      <c r="L938" s="216"/>
      <c r="M938" s="87"/>
      <c r="N938" s="234"/>
      <c r="O938" s="263"/>
      <c r="P938" s="91"/>
      <c r="Q938" s="216"/>
      <c r="R938" s="216"/>
      <c r="S938" s="89"/>
      <c r="T938" s="182" t="str">
        <f t="shared" si="41"/>
        <v/>
      </c>
      <c r="U938" s="46"/>
      <c r="V938" s="216"/>
      <c r="W938" s="216"/>
      <c r="X938" s="43"/>
      <c r="Y938" s="48"/>
      <c r="Z938" s="48"/>
      <c r="AA938" s="43"/>
      <c r="AB938" s="350"/>
      <c r="AC938" s="46"/>
      <c r="AD938" s="182" t="str">
        <f t="shared" si="40"/>
        <v/>
      </c>
      <c r="AE938" s="46"/>
    </row>
    <row r="939" spans="1:31" ht="36" customHeight="1" x14ac:dyDescent="0.3">
      <c r="A939" s="68"/>
      <c r="B939" s="68"/>
      <c r="C939" s="68"/>
      <c r="D939" s="48"/>
      <c r="E939" s="263"/>
      <c r="F939" s="232" t="str">
        <f t="shared" si="42"/>
        <v/>
      </c>
      <c r="G939" s="43"/>
      <c r="H939" s="209"/>
      <c r="I939" s="43"/>
      <c r="J939" s="86"/>
      <c r="K939" s="122"/>
      <c r="L939" s="216"/>
      <c r="M939" s="87"/>
      <c r="N939" s="234"/>
      <c r="O939" s="263"/>
      <c r="P939" s="91"/>
      <c r="Q939" s="216"/>
      <c r="R939" s="216"/>
      <c r="S939" s="89"/>
      <c r="T939" s="182" t="str">
        <f t="shared" si="41"/>
        <v/>
      </c>
      <c r="U939" s="46"/>
      <c r="V939" s="216"/>
      <c r="W939" s="216"/>
      <c r="X939" s="43"/>
      <c r="Y939" s="48"/>
      <c r="Z939" s="48"/>
      <c r="AA939" s="43"/>
      <c r="AB939" s="350"/>
      <c r="AC939" s="46"/>
      <c r="AD939" s="182" t="str">
        <f t="shared" si="40"/>
        <v/>
      </c>
      <c r="AE939" s="46"/>
    </row>
    <row r="940" spans="1:31" ht="36" customHeight="1" x14ac:dyDescent="0.3">
      <c r="A940" s="70"/>
      <c r="B940" s="70"/>
      <c r="C940" s="68"/>
      <c r="D940" s="48"/>
      <c r="E940" s="263"/>
      <c r="F940" s="232" t="str">
        <f t="shared" si="42"/>
        <v/>
      </c>
      <c r="G940" s="43"/>
      <c r="H940" s="209"/>
      <c r="I940" s="43"/>
      <c r="J940" s="86"/>
      <c r="K940" s="122"/>
      <c r="L940" s="216"/>
      <c r="M940" s="87"/>
      <c r="N940" s="234"/>
      <c r="O940" s="263"/>
      <c r="P940" s="91"/>
      <c r="Q940" s="216"/>
      <c r="R940" s="216"/>
      <c r="S940" s="89"/>
      <c r="T940" s="182" t="str">
        <f t="shared" si="41"/>
        <v/>
      </c>
      <c r="U940" s="46"/>
      <c r="V940" s="216"/>
      <c r="W940" s="216"/>
      <c r="X940" s="43"/>
      <c r="Y940" s="48"/>
      <c r="Z940" s="48"/>
      <c r="AA940" s="43"/>
      <c r="AB940" s="350"/>
      <c r="AC940" s="46"/>
      <c r="AD940" s="182" t="str">
        <f t="shared" si="40"/>
        <v/>
      </c>
      <c r="AE940" s="46"/>
    </row>
    <row r="941" spans="1:31" ht="36" customHeight="1" x14ac:dyDescent="0.3">
      <c r="A941" s="70"/>
      <c r="B941" s="70"/>
      <c r="C941" s="68"/>
      <c r="D941" s="48"/>
      <c r="E941" s="263"/>
      <c r="F941" s="232" t="str">
        <f t="shared" si="42"/>
        <v/>
      </c>
      <c r="G941" s="43"/>
      <c r="H941" s="209"/>
      <c r="I941" s="43"/>
      <c r="J941" s="86"/>
      <c r="K941" s="122"/>
      <c r="L941" s="216"/>
      <c r="M941" s="87"/>
      <c r="N941" s="234"/>
      <c r="O941" s="263"/>
      <c r="P941" s="91"/>
      <c r="Q941" s="216"/>
      <c r="R941" s="216"/>
      <c r="S941" s="89"/>
      <c r="T941" s="182" t="str">
        <f t="shared" si="41"/>
        <v/>
      </c>
      <c r="U941" s="46"/>
      <c r="V941" s="216"/>
      <c r="W941" s="216"/>
      <c r="X941" s="43"/>
      <c r="Y941" s="48"/>
      <c r="Z941" s="48"/>
      <c r="AA941" s="43"/>
      <c r="AB941" s="350"/>
      <c r="AC941" s="46"/>
      <c r="AD941" s="182" t="str">
        <f t="shared" si="40"/>
        <v/>
      </c>
      <c r="AE941" s="46"/>
    </row>
    <row r="942" spans="1:31" ht="36" customHeight="1" x14ac:dyDescent="0.3">
      <c r="A942" s="70"/>
      <c r="B942" s="70"/>
      <c r="C942" s="68"/>
      <c r="D942" s="48"/>
      <c r="E942" s="263"/>
      <c r="F942" s="232" t="str">
        <f t="shared" si="42"/>
        <v/>
      </c>
      <c r="G942" s="43"/>
      <c r="H942" s="209"/>
      <c r="I942" s="43"/>
      <c r="J942" s="86"/>
      <c r="K942" s="122"/>
      <c r="L942" s="216"/>
      <c r="M942" s="87"/>
      <c r="N942" s="234"/>
      <c r="O942" s="263"/>
      <c r="P942" s="91"/>
      <c r="Q942" s="216"/>
      <c r="R942" s="216"/>
      <c r="S942" s="89"/>
      <c r="T942" s="182" t="str">
        <f t="shared" si="41"/>
        <v/>
      </c>
      <c r="U942" s="46"/>
      <c r="V942" s="216"/>
      <c r="W942" s="216"/>
      <c r="X942" s="43"/>
      <c r="Y942" s="48"/>
      <c r="Z942" s="48"/>
      <c r="AA942" s="43"/>
      <c r="AB942" s="350"/>
      <c r="AC942" s="46"/>
      <c r="AD942" s="182" t="str">
        <f t="shared" si="40"/>
        <v/>
      </c>
      <c r="AE942" s="46"/>
    </row>
    <row r="943" spans="1:31" ht="36" customHeight="1" x14ac:dyDescent="0.3">
      <c r="A943" s="70"/>
      <c r="B943" s="70"/>
      <c r="C943" s="68"/>
      <c r="D943" s="48"/>
      <c r="E943" s="263"/>
      <c r="F943" s="232" t="str">
        <f t="shared" si="42"/>
        <v/>
      </c>
      <c r="G943" s="43"/>
      <c r="H943" s="209"/>
      <c r="I943" s="43"/>
      <c r="J943" s="86"/>
      <c r="K943" s="122"/>
      <c r="L943" s="216"/>
      <c r="M943" s="87"/>
      <c r="N943" s="234"/>
      <c r="O943" s="263"/>
      <c r="P943" s="215"/>
      <c r="Q943" s="216"/>
      <c r="R943" s="216"/>
      <c r="S943" s="89"/>
      <c r="T943" s="182" t="str">
        <f t="shared" si="41"/>
        <v/>
      </c>
      <c r="U943" s="46"/>
      <c r="V943" s="216"/>
      <c r="W943" s="216"/>
      <c r="X943" s="43"/>
      <c r="Y943" s="48"/>
      <c r="Z943" s="48"/>
      <c r="AA943" s="43"/>
      <c r="AB943" s="350"/>
      <c r="AC943" s="46"/>
      <c r="AD943" s="182" t="str">
        <f t="shared" si="40"/>
        <v/>
      </c>
      <c r="AE943" s="46"/>
    </row>
    <row r="944" spans="1:31" ht="36" customHeight="1" x14ac:dyDescent="0.3">
      <c r="A944" s="70"/>
      <c r="B944" s="70"/>
      <c r="C944" s="68"/>
      <c r="D944" s="48"/>
      <c r="E944" s="263"/>
      <c r="F944" s="232" t="str">
        <f t="shared" si="42"/>
        <v/>
      </c>
      <c r="G944" s="43"/>
      <c r="H944" s="209"/>
      <c r="I944" s="43"/>
      <c r="J944" s="86"/>
      <c r="K944" s="122"/>
      <c r="L944" s="216"/>
      <c r="M944" s="87"/>
      <c r="N944" s="234"/>
      <c r="O944" s="263"/>
      <c r="P944" s="91"/>
      <c r="Q944" s="216"/>
      <c r="R944" s="216"/>
      <c r="S944" s="89"/>
      <c r="T944" s="182" t="str">
        <f t="shared" si="41"/>
        <v/>
      </c>
      <c r="U944" s="46"/>
      <c r="V944" s="216"/>
      <c r="W944" s="216"/>
      <c r="X944" s="43"/>
      <c r="Y944" s="48"/>
      <c r="Z944" s="48"/>
      <c r="AA944" s="43"/>
      <c r="AB944" s="350"/>
      <c r="AC944" s="46"/>
      <c r="AD944" s="182" t="str">
        <f t="shared" si="40"/>
        <v/>
      </c>
      <c r="AE944" s="46"/>
    </row>
    <row r="945" spans="1:31" ht="36" customHeight="1" x14ac:dyDescent="0.3">
      <c r="A945" s="70"/>
      <c r="B945" s="70"/>
      <c r="C945" s="68"/>
      <c r="D945" s="48"/>
      <c r="E945" s="263"/>
      <c r="F945" s="232" t="str">
        <f t="shared" si="42"/>
        <v/>
      </c>
      <c r="G945" s="43"/>
      <c r="H945" s="209"/>
      <c r="I945" s="43"/>
      <c r="J945" s="86"/>
      <c r="K945" s="122"/>
      <c r="L945" s="216"/>
      <c r="M945" s="87"/>
      <c r="N945" s="234"/>
      <c r="O945" s="263"/>
      <c r="P945" s="91"/>
      <c r="Q945" s="216"/>
      <c r="R945" s="216"/>
      <c r="S945" s="89"/>
      <c r="T945" s="182" t="str">
        <f t="shared" si="41"/>
        <v/>
      </c>
      <c r="U945" s="46"/>
      <c r="V945" s="216"/>
      <c r="W945" s="216"/>
      <c r="X945" s="43"/>
      <c r="Y945" s="48"/>
      <c r="Z945" s="48"/>
      <c r="AA945" s="43"/>
      <c r="AB945" s="350"/>
      <c r="AC945" s="46"/>
      <c r="AD945" s="182" t="str">
        <f t="shared" si="40"/>
        <v/>
      </c>
      <c r="AE945" s="46"/>
    </row>
    <row r="946" spans="1:31" ht="36" customHeight="1" x14ac:dyDescent="0.3">
      <c r="A946" s="70"/>
      <c r="B946" s="70"/>
      <c r="C946" s="68"/>
      <c r="D946" s="48"/>
      <c r="E946" s="263"/>
      <c r="F946" s="232" t="str">
        <f t="shared" si="42"/>
        <v/>
      </c>
      <c r="G946" s="43"/>
      <c r="H946" s="209"/>
      <c r="I946" s="43"/>
      <c r="J946" s="86"/>
      <c r="K946" s="122"/>
      <c r="L946" s="216"/>
      <c r="M946" s="87"/>
      <c r="N946" s="234"/>
      <c r="O946" s="263"/>
      <c r="P946" s="215"/>
      <c r="Q946" s="216"/>
      <c r="R946" s="216"/>
      <c r="S946" s="89"/>
      <c r="T946" s="182" t="str">
        <f t="shared" si="41"/>
        <v/>
      </c>
      <c r="U946" s="46"/>
      <c r="V946" s="216"/>
      <c r="W946" s="216"/>
      <c r="X946" s="43"/>
      <c r="Y946" s="48"/>
      <c r="Z946" s="48"/>
      <c r="AA946" s="43"/>
      <c r="AB946" s="350"/>
      <c r="AC946" s="46"/>
      <c r="AD946" s="182" t="str">
        <f t="shared" si="40"/>
        <v/>
      </c>
      <c r="AE946" s="46"/>
    </row>
    <row r="947" spans="1:31" ht="36" customHeight="1" x14ac:dyDescent="0.3">
      <c r="A947" s="70"/>
      <c r="B947" s="70"/>
      <c r="C947" s="68"/>
      <c r="D947" s="48"/>
      <c r="E947" s="263"/>
      <c r="F947" s="232" t="str">
        <f t="shared" si="42"/>
        <v/>
      </c>
      <c r="G947" s="43"/>
      <c r="H947" s="209"/>
      <c r="I947" s="43"/>
      <c r="J947" s="86"/>
      <c r="K947" s="122"/>
      <c r="L947" s="216"/>
      <c r="M947" s="87"/>
      <c r="N947" s="234"/>
      <c r="O947" s="263"/>
      <c r="P947" s="215"/>
      <c r="Q947" s="216"/>
      <c r="R947" s="216"/>
      <c r="S947" s="89"/>
      <c r="T947" s="182" t="str">
        <f t="shared" si="41"/>
        <v/>
      </c>
      <c r="U947" s="46"/>
      <c r="V947" s="216"/>
      <c r="W947" s="216"/>
      <c r="X947" s="43"/>
      <c r="Y947" s="48"/>
      <c r="Z947" s="48"/>
      <c r="AA947" s="43"/>
      <c r="AB947" s="350"/>
      <c r="AC947" s="46"/>
      <c r="AD947" s="182" t="str">
        <f t="shared" si="40"/>
        <v/>
      </c>
      <c r="AE947" s="46"/>
    </row>
    <row r="948" spans="1:31" ht="36" customHeight="1" x14ac:dyDescent="0.3">
      <c r="A948" s="70"/>
      <c r="B948" s="70"/>
      <c r="C948" s="68"/>
      <c r="D948" s="48"/>
      <c r="E948" s="263"/>
      <c r="F948" s="232" t="str">
        <f t="shared" si="42"/>
        <v/>
      </c>
      <c r="G948" s="43"/>
      <c r="H948" s="209"/>
      <c r="I948" s="43"/>
      <c r="J948" s="86"/>
      <c r="K948" s="122"/>
      <c r="L948" s="216"/>
      <c r="M948" s="87"/>
      <c r="N948" s="234"/>
      <c r="O948" s="263"/>
      <c r="P948" s="215"/>
      <c r="Q948" s="216"/>
      <c r="R948" s="216"/>
      <c r="S948" s="89"/>
      <c r="T948" s="182" t="str">
        <f t="shared" si="41"/>
        <v/>
      </c>
      <c r="U948" s="46"/>
      <c r="V948" s="216"/>
      <c r="W948" s="216"/>
      <c r="X948" s="43"/>
      <c r="Y948" s="48"/>
      <c r="Z948" s="48"/>
      <c r="AA948" s="43"/>
      <c r="AB948" s="350"/>
      <c r="AC948" s="46"/>
      <c r="AD948" s="182" t="str">
        <f t="shared" si="40"/>
        <v/>
      </c>
      <c r="AE948" s="46"/>
    </row>
    <row r="949" spans="1:31" ht="36" customHeight="1" x14ac:dyDescent="0.3">
      <c r="A949" s="70"/>
      <c r="B949" s="70"/>
      <c r="C949" s="68"/>
      <c r="D949" s="48"/>
      <c r="E949" s="263"/>
      <c r="F949" s="232" t="str">
        <f t="shared" si="42"/>
        <v/>
      </c>
      <c r="G949" s="43"/>
      <c r="H949" s="209"/>
      <c r="I949" s="43"/>
      <c r="J949" s="86"/>
      <c r="K949" s="122"/>
      <c r="L949" s="216"/>
      <c r="M949" s="87"/>
      <c r="N949" s="234"/>
      <c r="O949" s="263"/>
      <c r="P949" s="91"/>
      <c r="Q949" s="216"/>
      <c r="R949" s="216"/>
      <c r="S949" s="89"/>
      <c r="T949" s="182" t="str">
        <f t="shared" si="41"/>
        <v/>
      </c>
      <c r="U949" s="46"/>
      <c r="V949" s="216"/>
      <c r="W949" s="216"/>
      <c r="X949" s="43"/>
      <c r="Y949" s="48"/>
      <c r="Z949" s="48"/>
      <c r="AA949" s="43"/>
      <c r="AB949" s="350"/>
      <c r="AC949" s="46"/>
      <c r="AD949" s="182" t="str">
        <f t="shared" si="40"/>
        <v/>
      </c>
      <c r="AE949" s="46"/>
    </row>
    <row r="950" spans="1:31" ht="36" customHeight="1" x14ac:dyDescent="0.3">
      <c r="A950" s="70"/>
      <c r="B950" s="70"/>
      <c r="C950" s="68"/>
      <c r="D950" s="48"/>
      <c r="E950" s="263"/>
      <c r="F950" s="232" t="str">
        <f t="shared" si="42"/>
        <v/>
      </c>
      <c r="G950" s="43"/>
      <c r="H950" s="209"/>
      <c r="I950" s="43"/>
      <c r="J950" s="86"/>
      <c r="K950" s="122"/>
      <c r="L950" s="216"/>
      <c r="M950" s="87"/>
      <c r="N950" s="234"/>
      <c r="O950" s="263"/>
      <c r="P950" s="215"/>
      <c r="Q950" s="216"/>
      <c r="R950" s="216"/>
      <c r="S950" s="89"/>
      <c r="T950" s="182" t="str">
        <f t="shared" si="41"/>
        <v/>
      </c>
      <c r="U950" s="46"/>
      <c r="V950" s="216"/>
      <c r="W950" s="216"/>
      <c r="X950" s="43"/>
      <c r="Y950" s="48"/>
      <c r="Z950" s="48"/>
      <c r="AA950" s="43"/>
      <c r="AB950" s="350"/>
      <c r="AC950" s="46"/>
      <c r="AD950" s="182" t="str">
        <f t="shared" si="40"/>
        <v/>
      </c>
      <c r="AE950" s="46"/>
    </row>
    <row r="951" spans="1:31" ht="36" customHeight="1" x14ac:dyDescent="0.3">
      <c r="A951" s="70"/>
      <c r="B951" s="70"/>
      <c r="C951" s="68"/>
      <c r="D951" s="48"/>
      <c r="E951" s="263"/>
      <c r="F951" s="232" t="str">
        <f t="shared" si="42"/>
        <v/>
      </c>
      <c r="G951" s="43"/>
      <c r="H951" s="209"/>
      <c r="I951" s="43"/>
      <c r="J951" s="86"/>
      <c r="K951" s="122"/>
      <c r="L951" s="216"/>
      <c r="M951" s="87"/>
      <c r="N951" s="234"/>
      <c r="O951" s="263"/>
      <c r="P951" s="215"/>
      <c r="Q951" s="216"/>
      <c r="R951" s="216"/>
      <c r="S951" s="89"/>
      <c r="T951" s="182" t="str">
        <f t="shared" si="41"/>
        <v/>
      </c>
      <c r="U951" s="46"/>
      <c r="V951" s="216"/>
      <c r="W951" s="216"/>
      <c r="X951" s="43"/>
      <c r="Y951" s="48"/>
      <c r="Z951" s="48"/>
      <c r="AA951" s="43"/>
      <c r="AB951" s="350"/>
      <c r="AC951" s="46"/>
      <c r="AD951" s="182" t="str">
        <f t="shared" si="40"/>
        <v/>
      </c>
      <c r="AE951" s="46"/>
    </row>
    <row r="952" spans="1:31" ht="36" customHeight="1" x14ac:dyDescent="0.3">
      <c r="A952" s="70"/>
      <c r="B952" s="70"/>
      <c r="C952" s="68"/>
      <c r="D952" s="48"/>
      <c r="E952" s="263"/>
      <c r="F952" s="232" t="str">
        <f t="shared" si="42"/>
        <v/>
      </c>
      <c r="G952" s="43"/>
      <c r="H952" s="209"/>
      <c r="I952" s="43"/>
      <c r="J952" s="86"/>
      <c r="K952" s="122"/>
      <c r="L952" s="216"/>
      <c r="M952" s="87"/>
      <c r="N952" s="234"/>
      <c r="O952" s="263"/>
      <c r="P952" s="215"/>
      <c r="Q952" s="216"/>
      <c r="R952" s="216"/>
      <c r="S952" s="89"/>
      <c r="T952" s="182" t="str">
        <f t="shared" si="41"/>
        <v/>
      </c>
      <c r="U952" s="46"/>
      <c r="V952" s="216"/>
      <c r="W952" s="216"/>
      <c r="X952" s="43"/>
      <c r="Y952" s="48"/>
      <c r="Z952" s="48"/>
      <c r="AA952" s="43"/>
      <c r="AB952" s="350"/>
      <c r="AC952" s="46"/>
      <c r="AD952" s="182" t="str">
        <f t="shared" si="40"/>
        <v/>
      </c>
      <c r="AE952" s="46"/>
    </row>
    <row r="953" spans="1:31" ht="36" customHeight="1" x14ac:dyDescent="0.3">
      <c r="A953" s="70"/>
      <c r="B953" s="70"/>
      <c r="C953" s="68"/>
      <c r="D953" s="48"/>
      <c r="E953" s="263"/>
      <c r="F953" s="232" t="str">
        <f t="shared" si="42"/>
        <v/>
      </c>
      <c r="G953" s="43"/>
      <c r="H953" s="209"/>
      <c r="I953" s="43"/>
      <c r="J953" s="86"/>
      <c r="K953" s="122"/>
      <c r="L953" s="216"/>
      <c r="M953" s="87"/>
      <c r="N953" s="234"/>
      <c r="O953" s="263"/>
      <c r="P953" s="215"/>
      <c r="Q953" s="217"/>
      <c r="R953" s="217"/>
      <c r="S953" s="235"/>
      <c r="T953" s="182" t="str">
        <f t="shared" si="41"/>
        <v/>
      </c>
      <c r="U953" s="46"/>
      <c r="V953" s="216"/>
      <c r="W953" s="216"/>
      <c r="X953" s="43"/>
      <c r="Y953" s="48"/>
      <c r="Z953" s="48"/>
      <c r="AA953" s="43"/>
      <c r="AB953" s="350"/>
      <c r="AC953" s="46"/>
      <c r="AD953" s="182" t="str">
        <f t="shared" si="40"/>
        <v/>
      </c>
      <c r="AE953" s="46"/>
    </row>
    <row r="954" spans="1:31" ht="36" customHeight="1" x14ac:dyDescent="0.3">
      <c r="A954" s="70"/>
      <c r="B954" s="70"/>
      <c r="C954" s="68"/>
      <c r="D954" s="48"/>
      <c r="E954" s="263"/>
      <c r="F954" s="232" t="str">
        <f t="shared" si="42"/>
        <v/>
      </c>
      <c r="G954" s="43"/>
      <c r="H954" s="209"/>
      <c r="I954" s="43"/>
      <c r="J954" s="86"/>
      <c r="K954" s="122"/>
      <c r="L954" s="216"/>
      <c r="M954" s="87"/>
      <c r="N954" s="234"/>
      <c r="O954" s="263"/>
      <c r="P954" s="215"/>
      <c r="Q954" s="217"/>
      <c r="R954" s="217"/>
      <c r="S954" s="235"/>
      <c r="T954" s="182" t="str">
        <f t="shared" si="41"/>
        <v/>
      </c>
      <c r="U954" s="46"/>
      <c r="V954" s="216"/>
      <c r="W954" s="216"/>
      <c r="X954" s="43"/>
      <c r="Y954" s="48"/>
      <c r="Z954" s="48"/>
      <c r="AA954" s="43"/>
      <c r="AB954" s="350"/>
      <c r="AC954" s="46"/>
      <c r="AD954" s="182" t="str">
        <f t="shared" si="40"/>
        <v/>
      </c>
      <c r="AE954" s="46"/>
    </row>
    <row r="955" spans="1:31" ht="36" customHeight="1" x14ac:dyDescent="0.3">
      <c r="A955" s="70"/>
      <c r="B955" s="70"/>
      <c r="C955" s="68"/>
      <c r="D955" s="48"/>
      <c r="E955" s="263"/>
      <c r="F955" s="232" t="str">
        <f t="shared" si="42"/>
        <v/>
      </c>
      <c r="G955" s="43"/>
      <c r="H955" s="209"/>
      <c r="I955" s="43"/>
      <c r="J955" s="86"/>
      <c r="K955" s="122"/>
      <c r="L955" s="216"/>
      <c r="M955" s="87"/>
      <c r="N955" s="234"/>
      <c r="O955" s="263"/>
      <c r="P955" s="91"/>
      <c r="Q955" s="216"/>
      <c r="R955" s="216"/>
      <c r="S955" s="89"/>
      <c r="T955" s="182" t="str">
        <f t="shared" si="41"/>
        <v/>
      </c>
      <c r="U955" s="46"/>
      <c r="V955" s="216"/>
      <c r="W955" s="216"/>
      <c r="X955" s="43"/>
      <c r="Y955" s="48"/>
      <c r="Z955" s="48"/>
      <c r="AA955" s="43"/>
      <c r="AB955" s="350"/>
      <c r="AC955" s="46"/>
      <c r="AD955" s="182" t="str">
        <f t="shared" si="40"/>
        <v/>
      </c>
      <c r="AE955" s="46"/>
    </row>
    <row r="956" spans="1:31" ht="36" customHeight="1" x14ac:dyDescent="0.3">
      <c r="A956" s="70"/>
      <c r="B956" s="70"/>
      <c r="C956" s="68"/>
      <c r="D956" s="48"/>
      <c r="E956" s="263"/>
      <c r="F956" s="232" t="str">
        <f t="shared" si="42"/>
        <v/>
      </c>
      <c r="G956" s="43"/>
      <c r="H956" s="209"/>
      <c r="I956" s="43"/>
      <c r="J956" s="86"/>
      <c r="K956" s="122"/>
      <c r="L956" s="216"/>
      <c r="M956" s="87"/>
      <c r="N956" s="234"/>
      <c r="O956" s="263"/>
      <c r="P956" s="215"/>
      <c r="Q956" s="217"/>
      <c r="R956" s="217"/>
      <c r="S956" s="235"/>
      <c r="T956" s="182" t="str">
        <f t="shared" si="41"/>
        <v/>
      </c>
      <c r="U956" s="46"/>
      <c r="V956" s="216"/>
      <c r="W956" s="216"/>
      <c r="X956" s="43"/>
      <c r="Y956" s="48"/>
      <c r="Z956" s="48"/>
      <c r="AA956" s="43"/>
      <c r="AB956" s="350"/>
      <c r="AC956" s="46"/>
      <c r="AD956" s="182" t="str">
        <f t="shared" si="40"/>
        <v/>
      </c>
      <c r="AE956" s="46"/>
    </row>
    <row r="957" spans="1:31" ht="36" customHeight="1" x14ac:dyDescent="0.3">
      <c r="A957" s="70"/>
      <c r="B957" s="70"/>
      <c r="C957" s="68"/>
      <c r="D957" s="48"/>
      <c r="E957" s="263"/>
      <c r="F957" s="232" t="str">
        <f t="shared" si="42"/>
        <v/>
      </c>
      <c r="G957" s="43"/>
      <c r="H957" s="209"/>
      <c r="I957" s="43"/>
      <c r="J957" s="86"/>
      <c r="K957" s="122"/>
      <c r="L957" s="216"/>
      <c r="M957" s="87"/>
      <c r="N957" s="234"/>
      <c r="O957" s="263"/>
      <c r="P957" s="215"/>
      <c r="Q957" s="217"/>
      <c r="R957" s="217"/>
      <c r="S957" s="235"/>
      <c r="T957" s="182" t="str">
        <f t="shared" si="41"/>
        <v/>
      </c>
      <c r="U957" s="46"/>
      <c r="V957" s="216"/>
      <c r="W957" s="216"/>
      <c r="X957" s="43"/>
      <c r="Y957" s="48"/>
      <c r="Z957" s="48"/>
      <c r="AA957" s="43"/>
      <c r="AB957" s="350"/>
      <c r="AC957" s="46"/>
      <c r="AD957" s="182" t="str">
        <f t="shared" si="40"/>
        <v/>
      </c>
      <c r="AE957" s="46"/>
    </row>
    <row r="958" spans="1:31" ht="36" customHeight="1" x14ac:dyDescent="0.3">
      <c r="A958" s="70"/>
      <c r="B958" s="70"/>
      <c r="C958" s="68"/>
      <c r="D958" s="48"/>
      <c r="E958" s="263"/>
      <c r="F958" s="232" t="str">
        <f t="shared" si="42"/>
        <v/>
      </c>
      <c r="G958" s="43"/>
      <c r="H958" s="209"/>
      <c r="I958" s="43"/>
      <c r="J958" s="86"/>
      <c r="K958" s="122"/>
      <c r="L958" s="216"/>
      <c r="M958" s="87"/>
      <c r="N958" s="234"/>
      <c r="O958" s="263"/>
      <c r="P958" s="215"/>
      <c r="Q958" s="217"/>
      <c r="R958" s="217"/>
      <c r="S958" s="235"/>
      <c r="T958" s="182" t="str">
        <f t="shared" si="41"/>
        <v/>
      </c>
      <c r="U958" s="46"/>
      <c r="V958" s="216"/>
      <c r="W958" s="216"/>
      <c r="X958" s="43"/>
      <c r="Y958" s="48"/>
      <c r="Z958" s="48"/>
      <c r="AA958" s="43"/>
      <c r="AB958" s="350"/>
      <c r="AC958" s="46"/>
      <c r="AD958" s="182" t="str">
        <f t="shared" si="40"/>
        <v/>
      </c>
      <c r="AE958" s="46"/>
    </row>
    <row r="959" spans="1:31" ht="36" customHeight="1" x14ac:dyDescent="0.3">
      <c r="A959" s="70"/>
      <c r="B959" s="70"/>
      <c r="C959" s="68"/>
      <c r="D959" s="48"/>
      <c r="E959" s="263"/>
      <c r="F959" s="232" t="str">
        <f t="shared" si="42"/>
        <v/>
      </c>
      <c r="G959" s="43"/>
      <c r="H959" s="209"/>
      <c r="I959" s="43"/>
      <c r="J959" s="86"/>
      <c r="K959" s="122"/>
      <c r="L959" s="216"/>
      <c r="M959" s="87"/>
      <c r="N959" s="234"/>
      <c r="O959" s="263"/>
      <c r="P959" s="215"/>
      <c r="Q959" s="217"/>
      <c r="R959" s="217"/>
      <c r="S959" s="235"/>
      <c r="T959" s="182" t="str">
        <f t="shared" si="41"/>
        <v/>
      </c>
      <c r="U959" s="46"/>
      <c r="V959" s="216"/>
      <c r="W959" s="216"/>
      <c r="X959" s="43"/>
      <c r="Y959" s="48"/>
      <c r="Z959" s="48"/>
      <c r="AA959" s="43"/>
      <c r="AB959" s="350"/>
      <c r="AC959" s="46"/>
      <c r="AD959" s="182" t="str">
        <f t="shared" si="40"/>
        <v/>
      </c>
      <c r="AE959" s="46"/>
    </row>
    <row r="960" spans="1:31" ht="36" customHeight="1" x14ac:dyDescent="0.3">
      <c r="A960" s="70"/>
      <c r="B960" s="70"/>
      <c r="C960" s="68"/>
      <c r="D960" s="48"/>
      <c r="E960" s="263"/>
      <c r="F960" s="232" t="str">
        <f t="shared" si="42"/>
        <v/>
      </c>
      <c r="G960" s="43"/>
      <c r="H960" s="209"/>
      <c r="I960" s="43"/>
      <c r="J960" s="86"/>
      <c r="K960" s="122"/>
      <c r="L960" s="216"/>
      <c r="M960" s="87"/>
      <c r="N960" s="234"/>
      <c r="O960" s="263"/>
      <c r="P960" s="215"/>
      <c r="Q960" s="217"/>
      <c r="R960" s="217"/>
      <c r="S960" s="235"/>
      <c r="T960" s="182" t="str">
        <f t="shared" si="41"/>
        <v/>
      </c>
      <c r="U960" s="46"/>
      <c r="V960" s="216"/>
      <c r="W960" s="216"/>
      <c r="X960" s="43"/>
      <c r="Y960" s="48"/>
      <c r="Z960" s="48"/>
      <c r="AA960" s="43"/>
      <c r="AB960" s="350"/>
      <c r="AC960" s="46"/>
      <c r="AD960" s="182" t="str">
        <f t="shared" si="40"/>
        <v/>
      </c>
      <c r="AE960" s="46"/>
    </row>
    <row r="961" spans="1:31" ht="36" customHeight="1" x14ac:dyDescent="0.3">
      <c r="A961" s="70"/>
      <c r="B961" s="70"/>
      <c r="C961" s="68"/>
      <c r="D961" s="48"/>
      <c r="E961" s="263"/>
      <c r="F961" s="232" t="str">
        <f t="shared" si="42"/>
        <v/>
      </c>
      <c r="G961" s="43"/>
      <c r="H961" s="209"/>
      <c r="I961" s="43"/>
      <c r="J961" s="86"/>
      <c r="K961" s="122"/>
      <c r="L961" s="216"/>
      <c r="M961" s="87"/>
      <c r="N961" s="234"/>
      <c r="O961" s="263"/>
      <c r="P961" s="215"/>
      <c r="Q961" s="217"/>
      <c r="R961" s="217"/>
      <c r="S961" s="235"/>
      <c r="T961" s="182" t="str">
        <f t="shared" si="41"/>
        <v/>
      </c>
      <c r="U961" s="46"/>
      <c r="V961" s="216"/>
      <c r="W961" s="216"/>
      <c r="X961" s="43"/>
      <c r="Y961" s="48"/>
      <c r="Z961" s="48"/>
      <c r="AA961" s="43"/>
      <c r="AB961" s="350"/>
      <c r="AC961" s="46"/>
      <c r="AD961" s="182" t="str">
        <f t="shared" si="40"/>
        <v/>
      </c>
      <c r="AE961" s="46"/>
    </row>
    <row r="962" spans="1:31" ht="36" customHeight="1" x14ac:dyDescent="0.3">
      <c r="A962" s="70"/>
      <c r="B962" s="70"/>
      <c r="C962" s="68"/>
      <c r="D962" s="48"/>
      <c r="E962" s="263"/>
      <c r="F962" s="232" t="str">
        <f t="shared" si="42"/>
        <v/>
      </c>
      <c r="G962" s="43"/>
      <c r="H962" s="209"/>
      <c r="I962" s="43"/>
      <c r="J962" s="86"/>
      <c r="K962" s="122"/>
      <c r="L962" s="216"/>
      <c r="M962" s="87"/>
      <c r="N962" s="234"/>
      <c r="O962" s="263"/>
      <c r="P962" s="215"/>
      <c r="Q962" s="217"/>
      <c r="R962" s="217"/>
      <c r="S962" s="235"/>
      <c r="T962" s="182" t="str">
        <f t="shared" si="41"/>
        <v/>
      </c>
      <c r="U962" s="46"/>
      <c r="V962" s="216"/>
      <c r="W962" s="216"/>
      <c r="X962" s="43"/>
      <c r="Y962" s="48"/>
      <c r="Z962" s="48"/>
      <c r="AA962" s="43"/>
      <c r="AB962" s="350"/>
      <c r="AC962" s="46"/>
      <c r="AD962" s="182" t="str">
        <f t="shared" si="40"/>
        <v/>
      </c>
      <c r="AE962" s="46"/>
    </row>
    <row r="963" spans="1:31" ht="36" customHeight="1" x14ac:dyDescent="0.3">
      <c r="A963" s="70"/>
      <c r="B963" s="70"/>
      <c r="C963" s="68"/>
      <c r="D963" s="48"/>
      <c r="E963" s="263"/>
      <c r="F963" s="232" t="str">
        <f t="shared" si="42"/>
        <v/>
      </c>
      <c r="G963" s="43"/>
      <c r="H963" s="209"/>
      <c r="I963" s="43"/>
      <c r="J963" s="86"/>
      <c r="K963" s="122"/>
      <c r="L963" s="216"/>
      <c r="M963" s="87"/>
      <c r="N963" s="234"/>
      <c r="O963" s="263"/>
      <c r="P963" s="215"/>
      <c r="Q963" s="217"/>
      <c r="R963" s="217"/>
      <c r="S963" s="235"/>
      <c r="T963" s="182" t="str">
        <f t="shared" si="41"/>
        <v/>
      </c>
      <c r="U963" s="46"/>
      <c r="V963" s="216"/>
      <c r="W963" s="216"/>
      <c r="X963" s="43"/>
      <c r="Y963" s="48"/>
      <c r="Z963" s="48"/>
      <c r="AA963" s="43"/>
      <c r="AB963" s="350"/>
      <c r="AC963" s="46"/>
      <c r="AD963" s="182" t="str">
        <f t="shared" si="40"/>
        <v/>
      </c>
      <c r="AE963" s="46"/>
    </row>
    <row r="964" spans="1:31" ht="36" customHeight="1" x14ac:dyDescent="0.3">
      <c r="A964" s="70"/>
      <c r="B964" s="70"/>
      <c r="C964" s="68"/>
      <c r="D964" s="48"/>
      <c r="E964" s="263"/>
      <c r="F964" s="232" t="str">
        <f t="shared" si="42"/>
        <v/>
      </c>
      <c r="G964" s="43"/>
      <c r="H964" s="209"/>
      <c r="I964" s="43"/>
      <c r="J964" s="86"/>
      <c r="K964" s="122"/>
      <c r="L964" s="216"/>
      <c r="M964" s="87"/>
      <c r="N964" s="234"/>
      <c r="O964" s="263"/>
      <c r="P964" s="215"/>
      <c r="Q964" s="217"/>
      <c r="R964" s="217"/>
      <c r="S964" s="235"/>
      <c r="T964" s="182" t="str">
        <f t="shared" si="41"/>
        <v/>
      </c>
      <c r="U964" s="46"/>
      <c r="V964" s="216"/>
      <c r="W964" s="216"/>
      <c r="X964" s="43"/>
      <c r="Y964" s="48"/>
      <c r="Z964" s="48"/>
      <c r="AA964" s="43"/>
      <c r="AB964" s="350"/>
      <c r="AC964" s="46"/>
      <c r="AD964" s="182" t="str">
        <f t="shared" si="40"/>
        <v/>
      </c>
      <c r="AE964" s="46"/>
    </row>
    <row r="965" spans="1:31" ht="36" customHeight="1" x14ac:dyDescent="0.3">
      <c r="A965" s="70"/>
      <c r="B965" s="70"/>
      <c r="C965" s="68"/>
      <c r="D965" s="48"/>
      <c r="E965" s="263"/>
      <c r="F965" s="232" t="str">
        <f t="shared" si="42"/>
        <v/>
      </c>
      <c r="G965" s="43"/>
      <c r="H965" s="209"/>
      <c r="I965" s="43"/>
      <c r="J965" s="86"/>
      <c r="K965" s="122"/>
      <c r="L965" s="216"/>
      <c r="M965" s="87"/>
      <c r="N965" s="234"/>
      <c r="O965" s="263"/>
      <c r="P965" s="215"/>
      <c r="Q965" s="217"/>
      <c r="R965" s="217"/>
      <c r="S965" s="235"/>
      <c r="T965" s="182" t="str">
        <f t="shared" si="41"/>
        <v/>
      </c>
      <c r="U965" s="46"/>
      <c r="V965" s="216"/>
      <c r="W965" s="216"/>
      <c r="X965" s="43"/>
      <c r="Y965" s="48"/>
      <c r="Z965" s="48"/>
      <c r="AA965" s="43"/>
      <c r="AB965" s="350"/>
      <c r="AC965" s="46"/>
      <c r="AD965" s="182" t="str">
        <f t="shared" si="40"/>
        <v/>
      </c>
      <c r="AE965" s="46"/>
    </row>
    <row r="966" spans="1:31" ht="36" customHeight="1" x14ac:dyDescent="0.3">
      <c r="A966" s="70"/>
      <c r="B966" s="70"/>
      <c r="C966" s="68"/>
      <c r="D966" s="48"/>
      <c r="E966" s="263"/>
      <c r="F966" s="232" t="str">
        <f t="shared" si="42"/>
        <v/>
      </c>
      <c r="G966" s="43"/>
      <c r="H966" s="209"/>
      <c r="I966" s="43"/>
      <c r="J966" s="86"/>
      <c r="K966" s="122"/>
      <c r="L966" s="216"/>
      <c r="M966" s="87"/>
      <c r="N966" s="234"/>
      <c r="O966" s="263"/>
      <c r="P966" s="215"/>
      <c r="Q966" s="217"/>
      <c r="R966" s="217"/>
      <c r="S966" s="235"/>
      <c r="T966" s="182" t="str">
        <f t="shared" si="41"/>
        <v/>
      </c>
      <c r="U966" s="46"/>
      <c r="V966" s="216"/>
      <c r="W966" s="216"/>
      <c r="X966" s="43"/>
      <c r="Y966" s="48"/>
      <c r="Z966" s="48"/>
      <c r="AA966" s="43"/>
      <c r="AB966" s="350"/>
      <c r="AC966" s="46"/>
      <c r="AD966" s="182" t="str">
        <f t="shared" si="40"/>
        <v/>
      </c>
      <c r="AE966" s="46"/>
    </row>
    <row r="967" spans="1:31" ht="36" customHeight="1" x14ac:dyDescent="0.3">
      <c r="A967" s="70"/>
      <c r="B967" s="70"/>
      <c r="C967" s="68"/>
      <c r="D967" s="48"/>
      <c r="E967" s="263"/>
      <c r="F967" s="232" t="str">
        <f t="shared" si="42"/>
        <v/>
      </c>
      <c r="G967" s="43"/>
      <c r="H967" s="209"/>
      <c r="I967" s="43"/>
      <c r="J967" s="86"/>
      <c r="K967" s="122"/>
      <c r="L967" s="216"/>
      <c r="M967" s="87"/>
      <c r="N967" s="234"/>
      <c r="O967" s="263"/>
      <c r="P967" s="215"/>
      <c r="Q967" s="217"/>
      <c r="R967" s="217"/>
      <c r="S967" s="235"/>
      <c r="T967" s="182" t="str">
        <f t="shared" si="41"/>
        <v/>
      </c>
      <c r="U967" s="46"/>
      <c r="V967" s="216"/>
      <c r="W967" s="216"/>
      <c r="X967" s="43"/>
      <c r="Y967" s="48"/>
      <c r="Z967" s="48"/>
      <c r="AA967" s="43"/>
      <c r="AB967" s="350"/>
      <c r="AC967" s="46"/>
      <c r="AD967" s="182" t="str">
        <f t="shared" si="40"/>
        <v/>
      </c>
      <c r="AE967" s="46"/>
    </row>
    <row r="968" spans="1:31" ht="36" customHeight="1" x14ac:dyDescent="0.3">
      <c r="A968" s="70"/>
      <c r="B968" s="70"/>
      <c r="C968" s="68"/>
      <c r="D968" s="48"/>
      <c r="E968" s="263"/>
      <c r="F968" s="232" t="str">
        <f t="shared" si="42"/>
        <v/>
      </c>
      <c r="G968" s="43"/>
      <c r="H968" s="209"/>
      <c r="I968" s="43"/>
      <c r="J968" s="86"/>
      <c r="K968" s="122"/>
      <c r="L968" s="216"/>
      <c r="M968" s="87"/>
      <c r="N968" s="234"/>
      <c r="O968" s="263"/>
      <c r="P968" s="215"/>
      <c r="Q968" s="217"/>
      <c r="R968" s="217"/>
      <c r="S968" s="235"/>
      <c r="T968" s="182" t="str">
        <f t="shared" si="41"/>
        <v/>
      </c>
      <c r="U968" s="46"/>
      <c r="V968" s="216"/>
      <c r="W968" s="216"/>
      <c r="X968" s="43"/>
      <c r="Y968" s="48"/>
      <c r="Z968" s="48"/>
      <c r="AA968" s="43"/>
      <c r="AB968" s="350"/>
      <c r="AC968" s="46"/>
      <c r="AD968" s="182" t="str">
        <f t="shared" si="40"/>
        <v/>
      </c>
      <c r="AE968" s="46"/>
    </row>
    <row r="969" spans="1:31" ht="36" customHeight="1" x14ac:dyDescent="0.3">
      <c r="A969" s="70"/>
      <c r="B969" s="70"/>
      <c r="C969" s="68"/>
      <c r="D969" s="48"/>
      <c r="E969" s="263"/>
      <c r="F969" s="232" t="str">
        <f t="shared" si="42"/>
        <v/>
      </c>
      <c r="G969" s="43"/>
      <c r="H969" s="209"/>
      <c r="I969" s="43"/>
      <c r="J969" s="86"/>
      <c r="K969" s="122"/>
      <c r="L969" s="216"/>
      <c r="M969" s="87"/>
      <c r="N969" s="234"/>
      <c r="O969" s="263"/>
      <c r="P969" s="215"/>
      <c r="Q969" s="217"/>
      <c r="R969" s="217"/>
      <c r="S969" s="235"/>
      <c r="T969" s="182" t="str">
        <f t="shared" si="41"/>
        <v/>
      </c>
      <c r="U969" s="46"/>
      <c r="V969" s="216"/>
      <c r="W969" s="216"/>
      <c r="X969" s="43"/>
      <c r="Y969" s="48"/>
      <c r="Z969" s="48"/>
      <c r="AA969" s="43"/>
      <c r="AB969" s="350"/>
      <c r="AC969" s="46"/>
      <c r="AD969" s="182" t="str">
        <f t="shared" si="40"/>
        <v/>
      </c>
      <c r="AE969" s="46"/>
    </row>
    <row r="970" spans="1:31" ht="36" customHeight="1" x14ac:dyDescent="0.3">
      <c r="A970" s="70"/>
      <c r="B970" s="70"/>
      <c r="C970" s="68"/>
      <c r="D970" s="48"/>
      <c r="E970" s="263"/>
      <c r="F970" s="232" t="str">
        <f t="shared" si="42"/>
        <v/>
      </c>
      <c r="G970" s="43"/>
      <c r="H970" s="209"/>
      <c r="I970" s="43"/>
      <c r="J970" s="86"/>
      <c r="K970" s="122"/>
      <c r="L970" s="216"/>
      <c r="M970" s="87"/>
      <c r="N970" s="234"/>
      <c r="O970" s="263"/>
      <c r="P970" s="215"/>
      <c r="Q970" s="217"/>
      <c r="R970" s="217"/>
      <c r="S970" s="235"/>
      <c r="T970" s="182" t="str">
        <f t="shared" si="41"/>
        <v/>
      </c>
      <c r="U970" s="46"/>
      <c r="V970" s="216"/>
      <c r="W970" s="216"/>
      <c r="X970" s="43"/>
      <c r="Y970" s="48"/>
      <c r="Z970" s="48"/>
      <c r="AA970" s="43"/>
      <c r="AB970" s="350"/>
      <c r="AC970" s="46"/>
      <c r="AD970" s="182" t="str">
        <f t="shared" si="40"/>
        <v/>
      </c>
      <c r="AE970" s="46"/>
    </row>
    <row r="971" spans="1:31" ht="36" customHeight="1" x14ac:dyDescent="0.3">
      <c r="A971" s="70"/>
      <c r="B971" s="70"/>
      <c r="C971" s="68"/>
      <c r="D971" s="48"/>
      <c r="E971" s="263"/>
      <c r="F971" s="232" t="str">
        <f t="shared" si="42"/>
        <v/>
      </c>
      <c r="G971" s="43"/>
      <c r="H971" s="209"/>
      <c r="I971" s="43"/>
      <c r="J971" s="86"/>
      <c r="K971" s="122"/>
      <c r="L971" s="216"/>
      <c r="M971" s="87"/>
      <c r="N971" s="234"/>
      <c r="O971" s="263"/>
      <c r="P971" s="215"/>
      <c r="Q971" s="217"/>
      <c r="R971" s="217"/>
      <c r="S971" s="235"/>
      <c r="T971" s="182" t="str">
        <f t="shared" si="41"/>
        <v/>
      </c>
      <c r="U971" s="46"/>
      <c r="V971" s="216"/>
      <c r="W971" s="216"/>
      <c r="X971" s="43"/>
      <c r="Y971" s="48"/>
      <c r="Z971" s="48"/>
      <c r="AA971" s="43"/>
      <c r="AB971" s="350"/>
      <c r="AC971" s="46"/>
      <c r="AD971" s="182" t="str">
        <f t="shared" ref="AD971:AD1000" si="43">IF(AC971="YES",(J971-AB971)/365,"")</f>
        <v/>
      </c>
      <c r="AE971" s="46"/>
    </row>
    <row r="972" spans="1:31" ht="36" customHeight="1" x14ac:dyDescent="0.3">
      <c r="A972" s="70"/>
      <c r="B972" s="70"/>
      <c r="C972" s="68"/>
      <c r="D972" s="48"/>
      <c r="E972" s="263"/>
      <c r="F972" s="232" t="str">
        <f t="shared" si="42"/>
        <v/>
      </c>
      <c r="G972" s="43"/>
      <c r="H972" s="209"/>
      <c r="I972" s="43"/>
      <c r="J972" s="86"/>
      <c r="K972" s="122"/>
      <c r="L972" s="216"/>
      <c r="M972" s="87"/>
      <c r="N972" s="234"/>
      <c r="O972" s="263"/>
      <c r="P972" s="215"/>
      <c r="Q972" s="217"/>
      <c r="R972" s="217"/>
      <c r="S972" s="235"/>
      <c r="T972" s="182" t="str">
        <f t="shared" ref="T972:T1000" si="44">IF(ISBLANK(P972),"",DATEDIF(J972,P972,"d")/365)</f>
        <v/>
      </c>
      <c r="U972" s="46"/>
      <c r="V972" s="216"/>
      <c r="W972" s="216"/>
      <c r="X972" s="43"/>
      <c r="Y972" s="48"/>
      <c r="Z972" s="48"/>
      <c r="AA972" s="43"/>
      <c r="AB972" s="350"/>
      <c r="AC972" s="46"/>
      <c r="AD972" s="182" t="str">
        <f t="shared" si="43"/>
        <v/>
      </c>
      <c r="AE972" s="46"/>
    </row>
    <row r="973" spans="1:31" ht="36" customHeight="1" x14ac:dyDescent="0.3">
      <c r="A973" s="70"/>
      <c r="B973" s="70"/>
      <c r="C973" s="68"/>
      <c r="D973" s="48"/>
      <c r="E973" s="263"/>
      <c r="F973" s="232" t="str">
        <f t="shared" si="42"/>
        <v/>
      </c>
      <c r="G973" s="43"/>
      <c r="H973" s="209"/>
      <c r="I973" s="43"/>
      <c r="J973" s="86"/>
      <c r="K973" s="122"/>
      <c r="L973" s="216"/>
      <c r="M973" s="87"/>
      <c r="N973" s="234"/>
      <c r="O973" s="263"/>
      <c r="P973" s="215"/>
      <c r="Q973" s="217"/>
      <c r="R973" s="217"/>
      <c r="S973" s="235"/>
      <c r="T973" s="182" t="str">
        <f t="shared" si="44"/>
        <v/>
      </c>
      <c r="U973" s="46"/>
      <c r="V973" s="216"/>
      <c r="W973" s="216"/>
      <c r="X973" s="43"/>
      <c r="Y973" s="48"/>
      <c r="Z973" s="48"/>
      <c r="AA973" s="43"/>
      <c r="AB973" s="350"/>
      <c r="AC973" s="46"/>
      <c r="AD973" s="182" t="str">
        <f t="shared" si="43"/>
        <v/>
      </c>
      <c r="AE973" s="46"/>
    </row>
    <row r="974" spans="1:31" ht="36" customHeight="1" x14ac:dyDescent="0.3">
      <c r="A974" s="70"/>
      <c r="B974" s="70"/>
      <c r="C974" s="68"/>
      <c r="D974" s="48"/>
      <c r="E974" s="263"/>
      <c r="F974" s="232" t="str">
        <f t="shared" si="42"/>
        <v/>
      </c>
      <c r="G974" s="43"/>
      <c r="H974" s="209"/>
      <c r="I974" s="43"/>
      <c r="J974" s="86"/>
      <c r="K974" s="122"/>
      <c r="L974" s="216"/>
      <c r="M974" s="87"/>
      <c r="N974" s="234"/>
      <c r="O974" s="263"/>
      <c r="P974" s="215"/>
      <c r="Q974" s="217"/>
      <c r="R974" s="217"/>
      <c r="S974" s="235"/>
      <c r="T974" s="182" t="str">
        <f t="shared" si="44"/>
        <v/>
      </c>
      <c r="U974" s="46"/>
      <c r="V974" s="216"/>
      <c r="W974" s="216"/>
      <c r="X974" s="43"/>
      <c r="Y974" s="48"/>
      <c r="Z974" s="48"/>
      <c r="AA974" s="43"/>
      <c r="AB974" s="350"/>
      <c r="AC974" s="46"/>
      <c r="AD974" s="182" t="str">
        <f t="shared" si="43"/>
        <v/>
      </c>
      <c r="AE974" s="46"/>
    </row>
    <row r="975" spans="1:31" ht="36" customHeight="1" x14ac:dyDescent="0.3">
      <c r="A975" s="70"/>
      <c r="B975" s="70"/>
      <c r="C975" s="68"/>
      <c r="D975" s="48"/>
      <c r="E975" s="263"/>
      <c r="F975" s="232" t="str">
        <f t="shared" ref="F975:F1000" si="45">IF(ISBLANK($E975),"",VLOOKUP($E975,제안사_펀드현황,2,FALSE))</f>
        <v/>
      </c>
      <c r="G975" s="43"/>
      <c r="H975" s="209"/>
      <c r="I975" s="43"/>
      <c r="J975" s="86"/>
      <c r="K975" s="122"/>
      <c r="L975" s="216"/>
      <c r="M975" s="87"/>
      <c r="N975" s="234"/>
      <c r="O975" s="263"/>
      <c r="P975" s="215"/>
      <c r="Q975" s="217"/>
      <c r="R975" s="217"/>
      <c r="S975" s="235"/>
      <c r="T975" s="182" t="str">
        <f t="shared" si="44"/>
        <v/>
      </c>
      <c r="U975" s="46"/>
      <c r="V975" s="216"/>
      <c r="W975" s="216"/>
      <c r="X975" s="43"/>
      <c r="Y975" s="48"/>
      <c r="Z975" s="48"/>
      <c r="AA975" s="43"/>
      <c r="AB975" s="350"/>
      <c r="AC975" s="46"/>
      <c r="AD975" s="182" t="str">
        <f t="shared" si="43"/>
        <v/>
      </c>
      <c r="AE975" s="46"/>
    </row>
    <row r="976" spans="1:31" ht="36" customHeight="1" x14ac:dyDescent="0.3">
      <c r="A976" s="70"/>
      <c r="B976" s="70"/>
      <c r="C976" s="68"/>
      <c r="D976" s="48"/>
      <c r="E976" s="263"/>
      <c r="F976" s="232" t="str">
        <f t="shared" si="45"/>
        <v/>
      </c>
      <c r="G976" s="43"/>
      <c r="H976" s="209"/>
      <c r="I976" s="43"/>
      <c r="J976" s="86"/>
      <c r="K976" s="122"/>
      <c r="L976" s="216"/>
      <c r="M976" s="87"/>
      <c r="N976" s="234"/>
      <c r="O976" s="263"/>
      <c r="P976" s="215"/>
      <c r="Q976" s="217"/>
      <c r="R976" s="217"/>
      <c r="S976" s="235"/>
      <c r="T976" s="182" t="str">
        <f t="shared" si="44"/>
        <v/>
      </c>
      <c r="U976" s="46"/>
      <c r="V976" s="216"/>
      <c r="W976" s="216"/>
      <c r="X976" s="43"/>
      <c r="Y976" s="48"/>
      <c r="Z976" s="48"/>
      <c r="AA976" s="43"/>
      <c r="AB976" s="350"/>
      <c r="AC976" s="46"/>
      <c r="AD976" s="182" t="str">
        <f t="shared" si="43"/>
        <v/>
      </c>
      <c r="AE976" s="46"/>
    </row>
    <row r="977" spans="1:31" ht="36" customHeight="1" x14ac:dyDescent="0.3">
      <c r="A977" s="70"/>
      <c r="B977" s="70"/>
      <c r="C977" s="68"/>
      <c r="D977" s="48"/>
      <c r="E977" s="263"/>
      <c r="F977" s="232" t="str">
        <f t="shared" si="45"/>
        <v/>
      </c>
      <c r="G977" s="43"/>
      <c r="H977" s="209"/>
      <c r="I977" s="43"/>
      <c r="J977" s="86"/>
      <c r="K977" s="122"/>
      <c r="L977" s="216"/>
      <c r="M977" s="87"/>
      <c r="N977" s="234"/>
      <c r="O977" s="263"/>
      <c r="P977" s="215"/>
      <c r="Q977" s="217"/>
      <c r="R977" s="217"/>
      <c r="S977" s="235"/>
      <c r="T977" s="182" t="str">
        <f t="shared" si="44"/>
        <v/>
      </c>
      <c r="U977" s="46"/>
      <c r="V977" s="216"/>
      <c r="W977" s="216"/>
      <c r="X977" s="43"/>
      <c r="Y977" s="48"/>
      <c r="Z977" s="48"/>
      <c r="AA977" s="43"/>
      <c r="AB977" s="350"/>
      <c r="AC977" s="46"/>
      <c r="AD977" s="182" t="str">
        <f t="shared" si="43"/>
        <v/>
      </c>
      <c r="AE977" s="46"/>
    </row>
    <row r="978" spans="1:31" ht="36" customHeight="1" x14ac:dyDescent="0.3">
      <c r="A978" s="70"/>
      <c r="B978" s="70"/>
      <c r="C978" s="68"/>
      <c r="D978" s="48"/>
      <c r="E978" s="263"/>
      <c r="F978" s="232" t="str">
        <f t="shared" si="45"/>
        <v/>
      </c>
      <c r="G978" s="43"/>
      <c r="H978" s="209"/>
      <c r="I978" s="43"/>
      <c r="J978" s="86"/>
      <c r="K978" s="122"/>
      <c r="L978" s="216"/>
      <c r="M978" s="87"/>
      <c r="N978" s="234"/>
      <c r="O978" s="263"/>
      <c r="P978" s="215"/>
      <c r="Q978" s="217"/>
      <c r="R978" s="217"/>
      <c r="S978" s="235"/>
      <c r="T978" s="182" t="str">
        <f t="shared" si="44"/>
        <v/>
      </c>
      <c r="U978" s="46"/>
      <c r="V978" s="216"/>
      <c r="W978" s="216"/>
      <c r="X978" s="43"/>
      <c r="Y978" s="48"/>
      <c r="Z978" s="48"/>
      <c r="AA978" s="43"/>
      <c r="AB978" s="350"/>
      <c r="AC978" s="46"/>
      <c r="AD978" s="182" t="str">
        <f t="shared" si="43"/>
        <v/>
      </c>
      <c r="AE978" s="46"/>
    </row>
    <row r="979" spans="1:31" ht="36" customHeight="1" x14ac:dyDescent="0.3">
      <c r="A979" s="70"/>
      <c r="B979" s="70"/>
      <c r="C979" s="68"/>
      <c r="D979" s="48"/>
      <c r="E979" s="263"/>
      <c r="F979" s="232" t="str">
        <f t="shared" si="45"/>
        <v/>
      </c>
      <c r="G979" s="43"/>
      <c r="H979" s="209"/>
      <c r="I979" s="43"/>
      <c r="J979" s="86"/>
      <c r="K979" s="122"/>
      <c r="L979" s="216"/>
      <c r="M979" s="87"/>
      <c r="N979" s="234"/>
      <c r="O979" s="263"/>
      <c r="P979" s="215"/>
      <c r="Q979" s="217"/>
      <c r="R979" s="217"/>
      <c r="S979" s="235"/>
      <c r="T979" s="182" t="str">
        <f t="shared" si="44"/>
        <v/>
      </c>
      <c r="U979" s="46"/>
      <c r="V979" s="216"/>
      <c r="W979" s="216"/>
      <c r="X979" s="43"/>
      <c r="Y979" s="48"/>
      <c r="Z979" s="48"/>
      <c r="AA979" s="43"/>
      <c r="AB979" s="350"/>
      <c r="AC979" s="46"/>
      <c r="AD979" s="182" t="str">
        <f t="shared" si="43"/>
        <v/>
      </c>
      <c r="AE979" s="46"/>
    </row>
    <row r="980" spans="1:31" ht="36" customHeight="1" x14ac:dyDescent="0.3">
      <c r="A980" s="70"/>
      <c r="B980" s="70"/>
      <c r="C980" s="68"/>
      <c r="D980" s="48"/>
      <c r="E980" s="263"/>
      <c r="F980" s="232" t="str">
        <f t="shared" si="45"/>
        <v/>
      </c>
      <c r="G980" s="43"/>
      <c r="H980" s="209"/>
      <c r="I980" s="43"/>
      <c r="J980" s="86"/>
      <c r="K980" s="122"/>
      <c r="L980" s="216"/>
      <c r="M980" s="87"/>
      <c r="N980" s="234"/>
      <c r="O980" s="263"/>
      <c r="P980" s="215"/>
      <c r="Q980" s="217"/>
      <c r="R980" s="217"/>
      <c r="S980" s="235"/>
      <c r="T980" s="182" t="str">
        <f t="shared" si="44"/>
        <v/>
      </c>
      <c r="U980" s="46"/>
      <c r="V980" s="216"/>
      <c r="W980" s="216"/>
      <c r="X980" s="43"/>
      <c r="Y980" s="48"/>
      <c r="Z980" s="48"/>
      <c r="AA980" s="43"/>
      <c r="AB980" s="350"/>
      <c r="AC980" s="46"/>
      <c r="AD980" s="182" t="str">
        <f t="shared" si="43"/>
        <v/>
      </c>
      <c r="AE980" s="46"/>
    </row>
    <row r="981" spans="1:31" ht="36" customHeight="1" x14ac:dyDescent="0.3">
      <c r="A981" s="70"/>
      <c r="B981" s="70"/>
      <c r="C981" s="68"/>
      <c r="D981" s="48"/>
      <c r="E981" s="263"/>
      <c r="F981" s="232" t="str">
        <f t="shared" si="45"/>
        <v/>
      </c>
      <c r="G981" s="43"/>
      <c r="H981" s="209"/>
      <c r="I981" s="43"/>
      <c r="J981" s="86"/>
      <c r="K981" s="122"/>
      <c r="L981" s="216"/>
      <c r="M981" s="87"/>
      <c r="N981" s="234"/>
      <c r="O981" s="263"/>
      <c r="P981" s="215"/>
      <c r="Q981" s="217"/>
      <c r="R981" s="217"/>
      <c r="S981" s="235"/>
      <c r="T981" s="182" t="str">
        <f t="shared" si="44"/>
        <v/>
      </c>
      <c r="U981" s="46"/>
      <c r="V981" s="216"/>
      <c r="W981" s="216"/>
      <c r="X981" s="43"/>
      <c r="Y981" s="48"/>
      <c r="Z981" s="48"/>
      <c r="AA981" s="43"/>
      <c r="AB981" s="350"/>
      <c r="AC981" s="46"/>
      <c r="AD981" s="182" t="str">
        <f t="shared" si="43"/>
        <v/>
      </c>
      <c r="AE981" s="46"/>
    </row>
    <row r="982" spans="1:31" ht="36" customHeight="1" x14ac:dyDescent="0.3">
      <c r="A982" s="70"/>
      <c r="B982" s="70"/>
      <c r="C982" s="68"/>
      <c r="D982" s="48"/>
      <c r="E982" s="263"/>
      <c r="F982" s="232" t="str">
        <f t="shared" si="45"/>
        <v/>
      </c>
      <c r="G982" s="43"/>
      <c r="H982" s="209"/>
      <c r="I982" s="43"/>
      <c r="J982" s="86"/>
      <c r="K982" s="122"/>
      <c r="L982" s="216"/>
      <c r="M982" s="87"/>
      <c r="N982" s="234"/>
      <c r="O982" s="263"/>
      <c r="P982" s="215"/>
      <c r="Q982" s="217"/>
      <c r="R982" s="217"/>
      <c r="S982" s="235"/>
      <c r="T982" s="182" t="str">
        <f t="shared" si="44"/>
        <v/>
      </c>
      <c r="U982" s="46"/>
      <c r="V982" s="216"/>
      <c r="W982" s="216"/>
      <c r="X982" s="43"/>
      <c r="Y982" s="48"/>
      <c r="Z982" s="48"/>
      <c r="AA982" s="43"/>
      <c r="AB982" s="350"/>
      <c r="AC982" s="46"/>
      <c r="AD982" s="182" t="str">
        <f t="shared" si="43"/>
        <v/>
      </c>
      <c r="AE982" s="46"/>
    </row>
    <row r="983" spans="1:31" ht="36" customHeight="1" x14ac:dyDescent="0.3">
      <c r="A983" s="70"/>
      <c r="B983" s="70"/>
      <c r="C983" s="68"/>
      <c r="D983" s="48"/>
      <c r="E983" s="263"/>
      <c r="F983" s="232" t="str">
        <f t="shared" si="45"/>
        <v/>
      </c>
      <c r="G983" s="43"/>
      <c r="H983" s="209"/>
      <c r="I983" s="43"/>
      <c r="J983" s="86"/>
      <c r="K983" s="122"/>
      <c r="L983" s="216"/>
      <c r="M983" s="87"/>
      <c r="N983" s="234"/>
      <c r="O983" s="263"/>
      <c r="P983" s="215"/>
      <c r="Q983" s="217"/>
      <c r="R983" s="217"/>
      <c r="S983" s="235"/>
      <c r="T983" s="182" t="str">
        <f t="shared" si="44"/>
        <v/>
      </c>
      <c r="U983" s="46"/>
      <c r="V983" s="216"/>
      <c r="W983" s="216"/>
      <c r="X983" s="43"/>
      <c r="Y983" s="48"/>
      <c r="Z983" s="48"/>
      <c r="AA983" s="43"/>
      <c r="AB983" s="350"/>
      <c r="AC983" s="46"/>
      <c r="AD983" s="182" t="str">
        <f t="shared" si="43"/>
        <v/>
      </c>
      <c r="AE983" s="46"/>
    </row>
    <row r="984" spans="1:31" ht="36" customHeight="1" x14ac:dyDescent="0.3">
      <c r="A984" s="70"/>
      <c r="B984" s="70"/>
      <c r="C984" s="68"/>
      <c r="D984" s="48"/>
      <c r="E984" s="263"/>
      <c r="F984" s="232" t="str">
        <f t="shared" si="45"/>
        <v/>
      </c>
      <c r="G984" s="43"/>
      <c r="H984" s="209"/>
      <c r="I984" s="43"/>
      <c r="J984" s="86"/>
      <c r="K984" s="122"/>
      <c r="L984" s="216"/>
      <c r="M984" s="87"/>
      <c r="N984" s="234"/>
      <c r="O984" s="263"/>
      <c r="P984" s="215"/>
      <c r="Q984" s="217"/>
      <c r="R984" s="217"/>
      <c r="S984" s="235"/>
      <c r="T984" s="182" t="str">
        <f t="shared" si="44"/>
        <v/>
      </c>
      <c r="U984" s="46"/>
      <c r="V984" s="216"/>
      <c r="W984" s="216"/>
      <c r="X984" s="43"/>
      <c r="Y984" s="48"/>
      <c r="Z984" s="48"/>
      <c r="AA984" s="43"/>
      <c r="AB984" s="350"/>
      <c r="AC984" s="46"/>
      <c r="AD984" s="182" t="str">
        <f t="shared" si="43"/>
        <v/>
      </c>
      <c r="AE984" s="46"/>
    </row>
    <row r="985" spans="1:31" ht="36" customHeight="1" x14ac:dyDescent="0.3">
      <c r="A985" s="70"/>
      <c r="B985" s="70"/>
      <c r="C985" s="68"/>
      <c r="D985" s="48"/>
      <c r="E985" s="263"/>
      <c r="F985" s="232" t="str">
        <f t="shared" si="45"/>
        <v/>
      </c>
      <c r="G985" s="43"/>
      <c r="H985" s="209"/>
      <c r="I985" s="43"/>
      <c r="J985" s="86"/>
      <c r="K985" s="122"/>
      <c r="L985" s="216"/>
      <c r="M985" s="87"/>
      <c r="N985" s="234"/>
      <c r="O985" s="263"/>
      <c r="P985" s="215"/>
      <c r="Q985" s="217"/>
      <c r="R985" s="217"/>
      <c r="S985" s="235"/>
      <c r="T985" s="182" t="str">
        <f t="shared" si="44"/>
        <v/>
      </c>
      <c r="U985" s="46"/>
      <c r="V985" s="216"/>
      <c r="W985" s="216"/>
      <c r="X985" s="43"/>
      <c r="Y985" s="48"/>
      <c r="Z985" s="48"/>
      <c r="AA985" s="43"/>
      <c r="AB985" s="350"/>
      <c r="AC985" s="46"/>
      <c r="AD985" s="182" t="str">
        <f t="shared" si="43"/>
        <v/>
      </c>
      <c r="AE985" s="46"/>
    </row>
    <row r="986" spans="1:31" ht="36" customHeight="1" x14ac:dyDescent="0.3">
      <c r="A986" s="70"/>
      <c r="B986" s="70"/>
      <c r="C986" s="68"/>
      <c r="D986" s="48"/>
      <c r="E986" s="263"/>
      <c r="F986" s="232" t="str">
        <f t="shared" si="45"/>
        <v/>
      </c>
      <c r="G986" s="43"/>
      <c r="H986" s="209"/>
      <c r="I986" s="43"/>
      <c r="J986" s="86"/>
      <c r="K986" s="122"/>
      <c r="L986" s="216"/>
      <c r="M986" s="87"/>
      <c r="N986" s="234"/>
      <c r="O986" s="263"/>
      <c r="P986" s="215"/>
      <c r="Q986" s="217"/>
      <c r="R986" s="217"/>
      <c r="S986" s="235"/>
      <c r="T986" s="182" t="str">
        <f t="shared" si="44"/>
        <v/>
      </c>
      <c r="U986" s="46"/>
      <c r="V986" s="216"/>
      <c r="W986" s="216"/>
      <c r="X986" s="43"/>
      <c r="Y986" s="48"/>
      <c r="Z986" s="48"/>
      <c r="AA986" s="43"/>
      <c r="AB986" s="350"/>
      <c r="AC986" s="46"/>
      <c r="AD986" s="182" t="str">
        <f t="shared" si="43"/>
        <v/>
      </c>
      <c r="AE986" s="46"/>
    </row>
    <row r="987" spans="1:31" ht="36" customHeight="1" x14ac:dyDescent="0.3">
      <c r="A987" s="70"/>
      <c r="B987" s="70"/>
      <c r="C987" s="68"/>
      <c r="D987" s="48"/>
      <c r="E987" s="263"/>
      <c r="F987" s="232" t="str">
        <f t="shared" si="45"/>
        <v/>
      </c>
      <c r="G987" s="43"/>
      <c r="H987" s="209"/>
      <c r="I987" s="43"/>
      <c r="J987" s="86"/>
      <c r="K987" s="122"/>
      <c r="L987" s="216"/>
      <c r="M987" s="87"/>
      <c r="N987" s="234"/>
      <c r="O987" s="263"/>
      <c r="P987" s="215"/>
      <c r="Q987" s="217"/>
      <c r="R987" s="217"/>
      <c r="S987" s="235"/>
      <c r="T987" s="182" t="str">
        <f t="shared" si="44"/>
        <v/>
      </c>
      <c r="U987" s="46"/>
      <c r="V987" s="216"/>
      <c r="W987" s="216"/>
      <c r="X987" s="43"/>
      <c r="Y987" s="48"/>
      <c r="Z987" s="48"/>
      <c r="AA987" s="43"/>
      <c r="AB987" s="350"/>
      <c r="AC987" s="46"/>
      <c r="AD987" s="182" t="str">
        <f t="shared" si="43"/>
        <v/>
      </c>
      <c r="AE987" s="46"/>
    </row>
    <row r="988" spans="1:31" ht="36" customHeight="1" x14ac:dyDescent="0.3">
      <c r="A988" s="70"/>
      <c r="B988" s="70"/>
      <c r="C988" s="68"/>
      <c r="D988" s="48"/>
      <c r="E988" s="263"/>
      <c r="F988" s="232" t="str">
        <f t="shared" si="45"/>
        <v/>
      </c>
      <c r="G988" s="43"/>
      <c r="H988" s="209"/>
      <c r="I988" s="43"/>
      <c r="J988" s="86"/>
      <c r="K988" s="122"/>
      <c r="L988" s="216"/>
      <c r="M988" s="87"/>
      <c r="N988" s="234"/>
      <c r="O988" s="263"/>
      <c r="P988" s="215"/>
      <c r="Q988" s="217"/>
      <c r="R988" s="217"/>
      <c r="S988" s="235"/>
      <c r="T988" s="182" t="str">
        <f t="shared" si="44"/>
        <v/>
      </c>
      <c r="U988" s="46"/>
      <c r="V988" s="216"/>
      <c r="W988" s="216"/>
      <c r="X988" s="43"/>
      <c r="Y988" s="48"/>
      <c r="Z988" s="48"/>
      <c r="AA988" s="43"/>
      <c r="AB988" s="350"/>
      <c r="AC988" s="46"/>
      <c r="AD988" s="182" t="str">
        <f t="shared" si="43"/>
        <v/>
      </c>
      <c r="AE988" s="46"/>
    </row>
    <row r="989" spans="1:31" ht="36" customHeight="1" x14ac:dyDescent="0.3">
      <c r="A989" s="70"/>
      <c r="B989" s="70"/>
      <c r="C989" s="68"/>
      <c r="D989" s="48"/>
      <c r="E989" s="263"/>
      <c r="F989" s="232" t="str">
        <f t="shared" si="45"/>
        <v/>
      </c>
      <c r="G989" s="43"/>
      <c r="H989" s="209"/>
      <c r="I989" s="43"/>
      <c r="J989" s="86"/>
      <c r="K989" s="122"/>
      <c r="L989" s="216"/>
      <c r="M989" s="87"/>
      <c r="N989" s="234"/>
      <c r="O989" s="263"/>
      <c r="P989" s="215"/>
      <c r="Q989" s="217"/>
      <c r="R989" s="217"/>
      <c r="S989" s="235"/>
      <c r="T989" s="182" t="str">
        <f t="shared" si="44"/>
        <v/>
      </c>
      <c r="U989" s="46"/>
      <c r="V989" s="216"/>
      <c r="W989" s="216"/>
      <c r="X989" s="43"/>
      <c r="Y989" s="48"/>
      <c r="Z989" s="48"/>
      <c r="AA989" s="43"/>
      <c r="AB989" s="350"/>
      <c r="AC989" s="46"/>
      <c r="AD989" s="182" t="str">
        <f t="shared" si="43"/>
        <v/>
      </c>
      <c r="AE989" s="46"/>
    </row>
    <row r="990" spans="1:31" ht="36" customHeight="1" x14ac:dyDescent="0.3">
      <c r="A990" s="70"/>
      <c r="B990" s="70"/>
      <c r="C990" s="68"/>
      <c r="D990" s="48"/>
      <c r="E990" s="263"/>
      <c r="F990" s="232" t="str">
        <f t="shared" si="45"/>
        <v/>
      </c>
      <c r="G990" s="43"/>
      <c r="H990" s="209"/>
      <c r="I990" s="43"/>
      <c r="J990" s="86"/>
      <c r="K990" s="122"/>
      <c r="L990" s="216"/>
      <c r="M990" s="87"/>
      <c r="N990" s="234"/>
      <c r="O990" s="263"/>
      <c r="P990" s="215"/>
      <c r="Q990" s="217"/>
      <c r="R990" s="217"/>
      <c r="S990" s="235"/>
      <c r="T990" s="182" t="str">
        <f t="shared" si="44"/>
        <v/>
      </c>
      <c r="U990" s="46"/>
      <c r="V990" s="216"/>
      <c r="W990" s="216"/>
      <c r="X990" s="43"/>
      <c r="Y990" s="48"/>
      <c r="Z990" s="48"/>
      <c r="AA990" s="43"/>
      <c r="AB990" s="350"/>
      <c r="AC990" s="46"/>
      <c r="AD990" s="182" t="str">
        <f t="shared" si="43"/>
        <v/>
      </c>
      <c r="AE990" s="46"/>
    </row>
    <row r="991" spans="1:31" ht="36" customHeight="1" x14ac:dyDescent="0.3">
      <c r="A991" s="70"/>
      <c r="B991" s="70"/>
      <c r="C991" s="68"/>
      <c r="D991" s="48"/>
      <c r="E991" s="263"/>
      <c r="F991" s="232" t="str">
        <f t="shared" si="45"/>
        <v/>
      </c>
      <c r="G991" s="43"/>
      <c r="H991" s="209"/>
      <c r="I991" s="43"/>
      <c r="J991" s="86"/>
      <c r="K991" s="122"/>
      <c r="L991" s="216"/>
      <c r="M991" s="87"/>
      <c r="N991" s="234"/>
      <c r="O991" s="263"/>
      <c r="P991" s="215"/>
      <c r="Q991" s="217"/>
      <c r="R991" s="217"/>
      <c r="S991" s="235"/>
      <c r="T991" s="182" t="str">
        <f t="shared" si="44"/>
        <v/>
      </c>
      <c r="U991" s="46"/>
      <c r="V991" s="216"/>
      <c r="W991" s="216"/>
      <c r="X991" s="43"/>
      <c r="Y991" s="48"/>
      <c r="Z991" s="48"/>
      <c r="AA991" s="43"/>
      <c r="AB991" s="350"/>
      <c r="AC991" s="46"/>
      <c r="AD991" s="182" t="str">
        <f t="shared" si="43"/>
        <v/>
      </c>
      <c r="AE991" s="46"/>
    </row>
    <row r="992" spans="1:31" ht="36" customHeight="1" x14ac:dyDescent="0.3">
      <c r="A992" s="70"/>
      <c r="B992" s="70"/>
      <c r="C992" s="68"/>
      <c r="D992" s="48"/>
      <c r="E992" s="263"/>
      <c r="F992" s="232" t="str">
        <f t="shared" si="45"/>
        <v/>
      </c>
      <c r="G992" s="43"/>
      <c r="H992" s="209"/>
      <c r="I992" s="43"/>
      <c r="J992" s="86"/>
      <c r="K992" s="122"/>
      <c r="L992" s="216"/>
      <c r="M992" s="87"/>
      <c r="N992" s="234"/>
      <c r="O992" s="263"/>
      <c r="P992" s="215"/>
      <c r="Q992" s="217"/>
      <c r="R992" s="217"/>
      <c r="S992" s="235"/>
      <c r="T992" s="182" t="str">
        <f t="shared" si="44"/>
        <v/>
      </c>
      <c r="U992" s="46"/>
      <c r="V992" s="216"/>
      <c r="W992" s="216"/>
      <c r="X992" s="43"/>
      <c r="Y992" s="48"/>
      <c r="Z992" s="48"/>
      <c r="AA992" s="43"/>
      <c r="AB992" s="350"/>
      <c r="AC992" s="46"/>
      <c r="AD992" s="182" t="str">
        <f t="shared" si="43"/>
        <v/>
      </c>
      <c r="AE992" s="46"/>
    </row>
    <row r="993" spans="1:31" ht="36" customHeight="1" x14ac:dyDescent="0.3">
      <c r="A993" s="70"/>
      <c r="B993" s="70"/>
      <c r="C993" s="68"/>
      <c r="D993" s="48"/>
      <c r="E993" s="263"/>
      <c r="F993" s="232" t="str">
        <f t="shared" si="45"/>
        <v/>
      </c>
      <c r="G993" s="43"/>
      <c r="H993" s="209"/>
      <c r="I993" s="43"/>
      <c r="J993" s="86"/>
      <c r="K993" s="122"/>
      <c r="L993" s="216"/>
      <c r="M993" s="87"/>
      <c r="N993" s="234"/>
      <c r="O993" s="263"/>
      <c r="P993" s="215"/>
      <c r="Q993" s="217"/>
      <c r="R993" s="217"/>
      <c r="S993" s="235"/>
      <c r="T993" s="182" t="str">
        <f t="shared" si="44"/>
        <v/>
      </c>
      <c r="U993" s="46"/>
      <c r="V993" s="216"/>
      <c r="W993" s="216"/>
      <c r="X993" s="43"/>
      <c r="Y993" s="48"/>
      <c r="Z993" s="48"/>
      <c r="AA993" s="43"/>
      <c r="AB993" s="350"/>
      <c r="AC993" s="46"/>
      <c r="AD993" s="182" t="str">
        <f t="shared" si="43"/>
        <v/>
      </c>
      <c r="AE993" s="46"/>
    </row>
    <row r="994" spans="1:31" ht="36" customHeight="1" x14ac:dyDescent="0.3">
      <c r="A994" s="70"/>
      <c r="B994" s="70"/>
      <c r="C994" s="68"/>
      <c r="D994" s="48"/>
      <c r="E994" s="263"/>
      <c r="F994" s="232" t="str">
        <f t="shared" si="45"/>
        <v/>
      </c>
      <c r="G994" s="43"/>
      <c r="H994" s="209"/>
      <c r="I994" s="43"/>
      <c r="J994" s="86"/>
      <c r="K994" s="122"/>
      <c r="L994" s="216"/>
      <c r="M994" s="87"/>
      <c r="N994" s="234"/>
      <c r="O994" s="263"/>
      <c r="P994" s="215"/>
      <c r="Q994" s="217"/>
      <c r="R994" s="217"/>
      <c r="S994" s="235"/>
      <c r="T994" s="182" t="str">
        <f t="shared" si="44"/>
        <v/>
      </c>
      <c r="U994" s="46"/>
      <c r="V994" s="216"/>
      <c r="W994" s="216"/>
      <c r="X994" s="43"/>
      <c r="Y994" s="48"/>
      <c r="Z994" s="48"/>
      <c r="AA994" s="43"/>
      <c r="AB994" s="350"/>
      <c r="AC994" s="46"/>
      <c r="AD994" s="182" t="str">
        <f t="shared" si="43"/>
        <v/>
      </c>
      <c r="AE994" s="46"/>
    </row>
    <row r="995" spans="1:31" ht="36" customHeight="1" x14ac:dyDescent="0.3">
      <c r="A995" s="70"/>
      <c r="B995" s="70"/>
      <c r="C995" s="68"/>
      <c r="D995" s="48"/>
      <c r="E995" s="263"/>
      <c r="F995" s="232" t="str">
        <f t="shared" si="45"/>
        <v/>
      </c>
      <c r="G995" s="43"/>
      <c r="H995" s="209"/>
      <c r="I995" s="43"/>
      <c r="J995" s="86"/>
      <c r="K995" s="122"/>
      <c r="L995" s="216"/>
      <c r="M995" s="87"/>
      <c r="N995" s="234"/>
      <c r="O995" s="263"/>
      <c r="P995" s="215"/>
      <c r="Q995" s="217"/>
      <c r="R995" s="217"/>
      <c r="S995" s="235"/>
      <c r="T995" s="182" t="str">
        <f t="shared" si="44"/>
        <v/>
      </c>
      <c r="U995" s="46"/>
      <c r="V995" s="216"/>
      <c r="W995" s="216"/>
      <c r="X995" s="43"/>
      <c r="Y995" s="48"/>
      <c r="Z995" s="48"/>
      <c r="AA995" s="43"/>
      <c r="AB995" s="350"/>
      <c r="AC995" s="46"/>
      <c r="AD995" s="182" t="str">
        <f t="shared" si="43"/>
        <v/>
      </c>
      <c r="AE995" s="46"/>
    </row>
    <row r="996" spans="1:31" ht="36" customHeight="1" x14ac:dyDescent="0.3">
      <c r="A996" s="70"/>
      <c r="B996" s="70"/>
      <c r="C996" s="68"/>
      <c r="D996" s="48"/>
      <c r="E996" s="263"/>
      <c r="F996" s="232" t="str">
        <f t="shared" si="45"/>
        <v/>
      </c>
      <c r="G996" s="43"/>
      <c r="H996" s="209"/>
      <c r="I996" s="43"/>
      <c r="J996" s="86"/>
      <c r="K996" s="122"/>
      <c r="L996" s="216"/>
      <c r="M996" s="87"/>
      <c r="N996" s="234"/>
      <c r="O996" s="263"/>
      <c r="P996" s="215"/>
      <c r="Q996" s="217"/>
      <c r="R996" s="217"/>
      <c r="S996" s="235"/>
      <c r="T996" s="182" t="str">
        <f t="shared" si="44"/>
        <v/>
      </c>
      <c r="U996" s="46"/>
      <c r="V996" s="216"/>
      <c r="W996" s="216"/>
      <c r="X996" s="43"/>
      <c r="Y996" s="48"/>
      <c r="Z996" s="48"/>
      <c r="AA996" s="43"/>
      <c r="AB996" s="350"/>
      <c r="AC996" s="46"/>
      <c r="AD996" s="182" t="str">
        <f t="shared" si="43"/>
        <v/>
      </c>
      <c r="AE996" s="46"/>
    </row>
    <row r="997" spans="1:31" ht="36" customHeight="1" x14ac:dyDescent="0.3">
      <c r="A997" s="70"/>
      <c r="B997" s="70"/>
      <c r="C997" s="68"/>
      <c r="D997" s="48"/>
      <c r="E997" s="263"/>
      <c r="F997" s="232" t="str">
        <f t="shared" si="45"/>
        <v/>
      </c>
      <c r="G997" s="43"/>
      <c r="H997" s="209"/>
      <c r="I997" s="43"/>
      <c r="J997" s="86"/>
      <c r="K997" s="122"/>
      <c r="L997" s="216"/>
      <c r="M997" s="87"/>
      <c r="N997" s="234"/>
      <c r="O997" s="263"/>
      <c r="P997" s="215"/>
      <c r="Q997" s="217"/>
      <c r="R997" s="217"/>
      <c r="S997" s="235"/>
      <c r="T997" s="182" t="str">
        <f t="shared" si="44"/>
        <v/>
      </c>
      <c r="U997" s="46"/>
      <c r="V997" s="216"/>
      <c r="W997" s="216"/>
      <c r="X997" s="43"/>
      <c r="Y997" s="48"/>
      <c r="Z997" s="48"/>
      <c r="AA997" s="43"/>
      <c r="AB997" s="350"/>
      <c r="AC997" s="46"/>
      <c r="AD997" s="182" t="str">
        <f t="shared" si="43"/>
        <v/>
      </c>
      <c r="AE997" s="46"/>
    </row>
    <row r="998" spans="1:31" ht="36" customHeight="1" x14ac:dyDescent="0.3">
      <c r="A998" s="70"/>
      <c r="B998" s="70"/>
      <c r="C998" s="68"/>
      <c r="D998" s="48"/>
      <c r="E998" s="263"/>
      <c r="F998" s="232" t="str">
        <f t="shared" si="45"/>
        <v/>
      </c>
      <c r="G998" s="43"/>
      <c r="H998" s="209"/>
      <c r="I998" s="43"/>
      <c r="J998" s="86"/>
      <c r="K998" s="122"/>
      <c r="L998" s="216"/>
      <c r="M998" s="87"/>
      <c r="N998" s="234"/>
      <c r="O998" s="263"/>
      <c r="P998" s="215"/>
      <c r="Q998" s="217"/>
      <c r="R998" s="217"/>
      <c r="S998" s="235"/>
      <c r="T998" s="182" t="str">
        <f t="shared" si="44"/>
        <v/>
      </c>
      <c r="U998" s="46"/>
      <c r="V998" s="216"/>
      <c r="W998" s="216"/>
      <c r="X998" s="43"/>
      <c r="Y998" s="48"/>
      <c r="Z998" s="48"/>
      <c r="AA998" s="43"/>
      <c r="AB998" s="350"/>
      <c r="AC998" s="46"/>
      <c r="AD998" s="182" t="str">
        <f t="shared" si="43"/>
        <v/>
      </c>
      <c r="AE998" s="46"/>
    </row>
    <row r="999" spans="1:31" ht="36" customHeight="1" x14ac:dyDescent="0.3">
      <c r="A999" s="70"/>
      <c r="B999" s="70"/>
      <c r="C999" s="68"/>
      <c r="D999" s="48"/>
      <c r="E999" s="263"/>
      <c r="F999" s="232" t="str">
        <f t="shared" si="45"/>
        <v/>
      </c>
      <c r="G999" s="43"/>
      <c r="H999" s="209"/>
      <c r="I999" s="43"/>
      <c r="J999" s="86"/>
      <c r="K999" s="122"/>
      <c r="L999" s="216"/>
      <c r="M999" s="87"/>
      <c r="N999" s="234"/>
      <c r="O999" s="263"/>
      <c r="P999" s="215"/>
      <c r="Q999" s="217"/>
      <c r="R999" s="217"/>
      <c r="S999" s="235"/>
      <c r="T999" s="182" t="str">
        <f t="shared" si="44"/>
        <v/>
      </c>
      <c r="U999" s="46"/>
      <c r="V999" s="216"/>
      <c r="W999" s="216"/>
      <c r="X999" s="43"/>
      <c r="Y999" s="48"/>
      <c r="Z999" s="48"/>
      <c r="AA999" s="43"/>
      <c r="AB999" s="350"/>
      <c r="AC999" s="46"/>
      <c r="AD999" s="182" t="str">
        <f t="shared" si="43"/>
        <v/>
      </c>
      <c r="AE999" s="46"/>
    </row>
    <row r="1000" spans="1:31" ht="36" customHeight="1" x14ac:dyDescent="0.3">
      <c r="A1000" s="70"/>
      <c r="B1000" s="70"/>
      <c r="C1000" s="68"/>
      <c r="D1000" s="48"/>
      <c r="E1000" s="263"/>
      <c r="F1000" s="232" t="str">
        <f t="shared" si="45"/>
        <v/>
      </c>
      <c r="G1000" s="43"/>
      <c r="H1000" s="209"/>
      <c r="I1000" s="43"/>
      <c r="J1000" s="86"/>
      <c r="K1000" s="122"/>
      <c r="L1000" s="216"/>
      <c r="M1000" s="87"/>
      <c r="N1000" s="234"/>
      <c r="O1000" s="263"/>
      <c r="P1000" s="215"/>
      <c r="Q1000" s="217"/>
      <c r="R1000" s="217"/>
      <c r="S1000" s="235"/>
      <c r="T1000" s="182" t="str">
        <f t="shared" si="44"/>
        <v/>
      </c>
      <c r="U1000" s="46"/>
      <c r="V1000" s="216"/>
      <c r="W1000" s="216"/>
      <c r="X1000" s="43"/>
      <c r="Y1000" s="48"/>
      <c r="Z1000" s="48"/>
      <c r="AA1000" s="43"/>
      <c r="AB1000" s="350"/>
      <c r="AC1000" s="46"/>
      <c r="AD1000" s="182" t="str">
        <f t="shared" si="43"/>
        <v/>
      </c>
      <c r="AE1000" s="46"/>
    </row>
    <row r="1005" spans="1:31" x14ac:dyDescent="0.3">
      <c r="AB1005" s="30"/>
      <c r="AC1005" s="30"/>
      <c r="AD1005" s="30"/>
      <c r="AE1005" s="30"/>
    </row>
    <row r="1007" spans="1:31" x14ac:dyDescent="0.3">
      <c r="J1007" s="29"/>
      <c r="K1007" s="29"/>
      <c r="L1007" s="29"/>
      <c r="M1007" s="29"/>
      <c r="N1007" s="29"/>
      <c r="O1007" s="29"/>
      <c r="P1007" s="29"/>
      <c r="Q1007" s="29"/>
      <c r="R1007" s="29"/>
      <c r="S1007" s="29"/>
      <c r="T1007" s="29"/>
      <c r="U1007" s="29"/>
      <c r="V1007" s="29"/>
      <c r="W1007" s="29"/>
      <c r="Y1007" s="29"/>
      <c r="Z1007" s="29"/>
    </row>
    <row r="1008" spans="1:31" x14ac:dyDescent="0.3">
      <c r="AC1008" s="29"/>
      <c r="AD1008" s="29"/>
      <c r="AE1008" s="29"/>
    </row>
  </sheetData>
  <sheetProtection formatRows="0" insertRows="0" deleteRows="0" selectLockedCells="1"/>
  <dataConsolidate/>
  <mergeCells count="9">
    <mergeCell ref="AE3:AE4"/>
    <mergeCell ref="AD3:AD4"/>
    <mergeCell ref="AB3:AB4"/>
    <mergeCell ref="D3:O3"/>
    <mergeCell ref="U3:Y3"/>
    <mergeCell ref="AA3:AA4"/>
    <mergeCell ref="P3:T3"/>
    <mergeCell ref="AC3:AC4"/>
    <mergeCell ref="Z3:Z4"/>
  </mergeCells>
  <phoneticPr fontId="1" type="noConversion"/>
  <dataValidations count="9">
    <dataValidation type="list" allowBlank="1" showInputMessage="1" showErrorMessage="1" error="목록에서 선택" sqref="U11:U1006 AC1006:AD1007 AC11:AC1000 U1008:U1048576 AC1001:AD1004 AC1009:AD1048576">
      <formula1>여부</formula1>
    </dataValidation>
    <dataValidation type="date" allowBlank="1" showInputMessage="1" showErrorMessage="1" error="제안서작성일 이전 연월일을 입력" sqref="P610:P611 P613 P5:P10 P787:P810 P616:P780 P948:P952 P812:P817 P819:P942 P782:P785 P596:P602 P584:P594 P604:P605 P955:P1006 P1008:P1048576">
      <formula1>1</formula1>
      <formula2>제안서작성기준일</formula2>
    </dataValidation>
    <dataValidation type="list" allowBlank="1" showInputMessage="1" showErrorMessage="1" error="목록에서 선택" sqref="S582 S559:S565 S567:S576 S11:S556 S584:S1006 S1008:S1048576">
      <formula1>회수유형</formula1>
    </dataValidation>
    <dataValidation type="date" allowBlank="1" showInputMessage="1" showErrorMessage="1" error="연월일을 입력" sqref="J606:J607 AC1008 J609:J1048576 J596:J602 J584:J591 L1007 N1007 P1007 R1007 T1007 V1007 X1007 AA1007">
      <formula1>1</formula1>
      <formula2>2958465</formula2>
    </dataValidation>
    <dataValidation type="list" allowBlank="1" showInputMessage="1" showErrorMessage="1" error="목록에서 선택" sqref="K11:K1006 K1008:K1048576">
      <formula1>투자유형</formula1>
    </dataValidation>
    <dataValidation type="list" allowBlank="1" showInputMessage="1" showErrorMessage="1" error="목록에서 선택" sqref="M11:M1006 M1008:M1048576">
      <formula1>회수구분</formula1>
    </dataValidation>
    <dataValidation type="list" allowBlank="1" showInputMessage="1" showErrorMessage="1" sqref="H11:H1048576">
      <formula1>법인유형</formula1>
    </dataValidation>
    <dataValidation type="list" allowBlank="1" showInputMessage="1" showErrorMessage="1" error="목록에서 선택" sqref="D11:D1048576">
      <formula1>투자계정구분</formula1>
    </dataValidation>
    <dataValidation type="list" allowBlank="1" showInputMessage="1" showErrorMessage="1" sqref="Z11:Z28">
      <formula1>#REF!</formula1>
    </dataValidation>
  </dataValidations>
  <pageMargins left="0.19685039370078741" right="0.19685039370078741" top="1.1023622047244095" bottom="0.19685039370078741" header="0.78740157480314965" footer="0.19685039370078741"/>
  <pageSetup paperSize="9" scale="55" orientation="landscape" r:id="rId1"/>
  <headerFooter>
    <oddHeader>&amp;L&amp;"-,굵게"&amp;18 2.4. 제안사 투자현황 (&amp;P쪽/&amp;N쪽)&amp;R
(단위 :  백만원,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202"/>
  <sheetViews>
    <sheetView showGridLines="0" topLeftCell="D1" zoomScale="70" zoomScaleNormal="70" zoomScaleSheetLayoutView="70" workbookViewId="0">
      <pane xSplit="1" ySplit="10" topLeftCell="E11" activePane="bottomRight" state="frozen"/>
      <selection activeCell="A8" sqref="A8:F8"/>
      <selection pane="topRight" activeCell="A8" sqref="A8:F8"/>
      <selection pane="bottomLeft" activeCell="A8" sqref="A8:F8"/>
      <selection pane="bottomRight" activeCell="Z11" sqref="Z11"/>
    </sheetView>
  </sheetViews>
  <sheetFormatPr defaultColWidth="9" defaultRowHeight="13.5" x14ac:dyDescent="0.3"/>
  <cols>
    <col min="1" max="1" width="6.25" style="132" hidden="1" customWidth="1"/>
    <col min="2" max="2" width="5.25" style="132" hidden="1" customWidth="1"/>
    <col min="3" max="3" width="6.5" style="132" hidden="1" customWidth="1"/>
    <col min="4" max="4" width="10.625" style="2" customWidth="1"/>
    <col min="5" max="5" width="10.625" style="162" customWidth="1"/>
    <col min="6" max="6" width="10.625" style="52" customWidth="1"/>
    <col min="7" max="7" width="17.25" style="29" customWidth="1"/>
    <col min="8" max="8" width="13.25" style="29" customWidth="1"/>
    <col min="9" max="9" width="12.75" style="29" customWidth="1"/>
    <col min="10" max="10" width="13.875" style="29" customWidth="1"/>
    <col min="11" max="11" width="14.125" style="30" customWidth="1"/>
    <col min="12" max="12" width="15" style="30" customWidth="1"/>
    <col min="13" max="13" width="19.375" style="29" customWidth="1"/>
    <col min="14" max="14" width="12.625" style="2" customWidth="1"/>
    <col min="15" max="15" width="8.625" style="52" customWidth="1"/>
    <col min="16" max="16" width="42.625" style="30" customWidth="1"/>
    <col min="17" max="17" width="15.25" style="2" customWidth="1"/>
    <col min="18" max="18" width="10.625" style="2" customWidth="1"/>
    <col min="19" max="19" width="4.375" style="30" customWidth="1"/>
    <col min="20" max="20" width="8.125" style="30" customWidth="1"/>
    <col min="21" max="22" width="8.875" style="30" customWidth="1"/>
    <col min="23" max="26" width="12.625" style="30" customWidth="1"/>
    <col min="27" max="29" width="14" style="30" customWidth="1"/>
    <col min="30" max="30" width="9" style="30"/>
    <col min="31" max="31" width="5.5" style="30" customWidth="1"/>
    <col min="32" max="32" width="4.875" style="30" customWidth="1"/>
    <col min="33" max="33" width="9" style="30"/>
    <col min="34" max="35" width="5" style="30" customWidth="1"/>
    <col min="36" max="16384" width="9" style="30"/>
  </cols>
  <sheetData>
    <row r="1" spans="1:29" ht="13.5" hidden="1" customHeight="1" x14ac:dyDescent="0.3">
      <c r="A1" s="141" t="s">
        <v>135</v>
      </c>
      <c r="B1" s="141" t="s">
        <v>176</v>
      </c>
      <c r="C1" s="141" t="s">
        <v>281</v>
      </c>
      <c r="D1" s="143" t="s">
        <v>282</v>
      </c>
      <c r="E1" s="160" t="s">
        <v>283</v>
      </c>
      <c r="F1" s="144" t="s">
        <v>284</v>
      </c>
      <c r="G1" s="142" t="s">
        <v>285</v>
      </c>
      <c r="H1" s="142" t="s">
        <v>286</v>
      </c>
      <c r="I1" s="142" t="s">
        <v>287</v>
      </c>
      <c r="J1" s="142" t="s">
        <v>288</v>
      </c>
      <c r="K1" s="145" t="s">
        <v>289</v>
      </c>
      <c r="L1" s="145" t="s">
        <v>290</v>
      </c>
      <c r="M1" s="142" t="s">
        <v>291</v>
      </c>
      <c r="N1" s="143" t="s">
        <v>292</v>
      </c>
      <c r="O1" s="144" t="s">
        <v>293</v>
      </c>
      <c r="P1" s="145" t="s">
        <v>294</v>
      </c>
      <c r="Q1" s="161" t="s">
        <v>295</v>
      </c>
      <c r="R1" s="161" t="s">
        <v>296</v>
      </c>
      <c r="S1" s="145" t="s">
        <v>297</v>
      </c>
      <c r="T1" s="145" t="s">
        <v>298</v>
      </c>
      <c r="U1" s="145" t="s">
        <v>299</v>
      </c>
      <c r="V1" s="145" t="s">
        <v>300</v>
      </c>
      <c r="W1" s="145" t="s">
        <v>302</v>
      </c>
      <c r="X1" s="145" t="s">
        <v>301</v>
      </c>
      <c r="Y1" s="145" t="s">
        <v>303</v>
      </c>
      <c r="Z1" s="145" t="s">
        <v>304</v>
      </c>
      <c r="AA1" s="145" t="s">
        <v>306</v>
      </c>
      <c r="AB1" s="145" t="s">
        <v>305</v>
      </c>
      <c r="AC1" s="145" t="s">
        <v>307</v>
      </c>
    </row>
    <row r="2" spans="1:29" hidden="1" x14ac:dyDescent="0.3">
      <c r="A2" s="141"/>
      <c r="B2" s="141"/>
      <c r="C2" s="141"/>
      <c r="D2" s="143"/>
      <c r="E2" s="160"/>
      <c r="F2" s="144"/>
      <c r="G2" s="142"/>
      <c r="H2" s="142"/>
      <c r="I2" s="142"/>
      <c r="J2" s="142"/>
      <c r="K2" s="145"/>
      <c r="L2" s="145"/>
      <c r="M2" s="142"/>
      <c r="N2" s="143"/>
      <c r="O2" s="144"/>
      <c r="P2" s="145"/>
      <c r="Q2" s="143"/>
      <c r="R2" s="143"/>
      <c r="S2" s="145"/>
      <c r="T2" s="145"/>
      <c r="U2" s="145"/>
      <c r="V2" s="145"/>
      <c r="W2" s="145"/>
      <c r="X2" s="145"/>
      <c r="Y2" s="145"/>
      <c r="Z2" s="145"/>
      <c r="AA2" s="145"/>
      <c r="AB2" s="145"/>
      <c r="AC2" s="145"/>
    </row>
    <row r="3" spans="1:29" ht="30" customHeight="1" x14ac:dyDescent="0.3">
      <c r="A3" s="159"/>
      <c r="B3" s="159"/>
      <c r="C3" s="159"/>
      <c r="D3" s="402" t="s">
        <v>408</v>
      </c>
      <c r="E3" s="389"/>
      <c r="F3" s="390"/>
      <c r="G3" s="388" t="s">
        <v>409</v>
      </c>
      <c r="H3" s="388"/>
      <c r="I3" s="388"/>
      <c r="J3" s="388"/>
      <c r="K3" s="388"/>
      <c r="L3" s="388"/>
      <c r="M3" s="388"/>
      <c r="N3" s="384" t="s">
        <v>473</v>
      </c>
      <c r="O3" s="388" t="s">
        <v>410</v>
      </c>
      <c r="P3" s="388"/>
      <c r="Q3" s="384" t="s">
        <v>474</v>
      </c>
      <c r="R3" s="384" t="s">
        <v>522</v>
      </c>
      <c r="S3" s="402" t="s">
        <v>523</v>
      </c>
      <c r="T3" s="389"/>
      <c r="U3" s="389"/>
      <c r="V3" s="389"/>
      <c r="W3" s="389"/>
      <c r="X3" s="389"/>
      <c r="Y3" s="389"/>
      <c r="Z3" s="390"/>
      <c r="AA3" s="399" t="s">
        <v>524</v>
      </c>
      <c r="AB3" s="400"/>
      <c r="AC3" s="401"/>
    </row>
    <row r="4" spans="1:29" ht="45" customHeight="1" x14ac:dyDescent="0.3">
      <c r="A4" s="159" t="s">
        <v>411</v>
      </c>
      <c r="B4" s="159" t="s">
        <v>412</v>
      </c>
      <c r="C4" s="159" t="s">
        <v>413</v>
      </c>
      <c r="D4" s="113" t="s">
        <v>414</v>
      </c>
      <c r="E4" s="101" t="s">
        <v>638</v>
      </c>
      <c r="F4" s="116" t="s">
        <v>415</v>
      </c>
      <c r="G4" s="113" t="s">
        <v>416</v>
      </c>
      <c r="H4" s="113" t="s">
        <v>417</v>
      </c>
      <c r="I4" s="113" t="s">
        <v>418</v>
      </c>
      <c r="J4" s="254" t="s">
        <v>419</v>
      </c>
      <c r="K4" s="254" t="s">
        <v>420</v>
      </c>
      <c r="L4" s="113" t="s">
        <v>421</v>
      </c>
      <c r="M4" s="113" t="s">
        <v>422</v>
      </c>
      <c r="N4" s="385"/>
      <c r="O4" s="113" t="s">
        <v>423</v>
      </c>
      <c r="P4" s="113" t="s">
        <v>424</v>
      </c>
      <c r="Q4" s="385"/>
      <c r="R4" s="385"/>
      <c r="S4" s="113" t="s">
        <v>425</v>
      </c>
      <c r="T4" s="113" t="s">
        <v>426</v>
      </c>
      <c r="U4" s="113" t="s">
        <v>427</v>
      </c>
      <c r="V4" s="113" t="s">
        <v>428</v>
      </c>
      <c r="W4" s="113" t="s">
        <v>429</v>
      </c>
      <c r="X4" s="113" t="s">
        <v>430</v>
      </c>
      <c r="Y4" s="113" t="s">
        <v>707</v>
      </c>
      <c r="Z4" s="113" t="s">
        <v>702</v>
      </c>
      <c r="AA4" s="113" t="s">
        <v>431</v>
      </c>
      <c r="AB4" s="113" t="s">
        <v>432</v>
      </c>
      <c r="AC4" s="113" t="s">
        <v>433</v>
      </c>
    </row>
    <row r="5" spans="1:29" ht="14.25" hidden="1" customHeight="1" x14ac:dyDescent="0.3">
      <c r="R5" s="76"/>
      <c r="S5" s="78"/>
      <c r="T5" s="78"/>
      <c r="U5" s="78"/>
      <c r="V5" s="78"/>
      <c r="W5" s="78"/>
      <c r="X5" s="78"/>
      <c r="Y5" s="78"/>
      <c r="Z5" s="78"/>
    </row>
    <row r="6" spans="1:29" ht="14.25" hidden="1" customHeight="1" x14ac:dyDescent="0.3">
      <c r="R6" s="76"/>
      <c r="S6" s="78"/>
      <c r="T6" s="78"/>
      <c r="U6" s="78"/>
      <c r="V6" s="78"/>
      <c r="W6" s="78"/>
      <c r="X6" s="78"/>
      <c r="Y6" s="78"/>
      <c r="Z6" s="78"/>
    </row>
    <row r="7" spans="1:29" ht="14.25" hidden="1" customHeight="1" x14ac:dyDescent="0.3">
      <c r="R7" s="76"/>
      <c r="S7" s="78"/>
      <c r="T7" s="78"/>
      <c r="U7" s="78"/>
      <c r="V7" s="78"/>
      <c r="W7" s="78"/>
      <c r="X7" s="78"/>
      <c r="Y7" s="78"/>
      <c r="Z7" s="78"/>
    </row>
    <row r="8" spans="1:29" ht="14.25" hidden="1" customHeight="1" x14ac:dyDescent="0.3">
      <c r="R8" s="76"/>
      <c r="S8" s="78"/>
      <c r="T8" s="78"/>
      <c r="U8" s="78"/>
      <c r="V8" s="78"/>
      <c r="W8" s="78"/>
      <c r="X8" s="78"/>
      <c r="Y8" s="78"/>
      <c r="Z8" s="78"/>
    </row>
    <row r="9" spans="1:29" ht="14.25" hidden="1" customHeight="1" x14ac:dyDescent="0.3">
      <c r="R9" s="76"/>
      <c r="S9" s="78"/>
      <c r="T9" s="78"/>
      <c r="U9" s="78"/>
      <c r="V9" s="78"/>
      <c r="W9" s="78"/>
      <c r="X9" s="78"/>
      <c r="Y9" s="78"/>
      <c r="Z9" s="78"/>
    </row>
    <row r="10" spans="1:29" ht="13.5" hidden="1" customHeight="1" x14ac:dyDescent="0.3">
      <c r="R10" s="76"/>
      <c r="S10" s="78"/>
      <c r="T10" s="78"/>
      <c r="U10" s="78"/>
      <c r="V10" s="78"/>
      <c r="W10" s="78"/>
      <c r="X10" s="78"/>
      <c r="Y10" s="78"/>
      <c r="Z10" s="78"/>
    </row>
    <row r="11" spans="1:29" ht="30" customHeight="1" x14ac:dyDescent="0.3">
      <c r="A11" s="70"/>
      <c r="B11" s="70"/>
      <c r="C11" s="70"/>
      <c r="D11" s="46" t="s">
        <v>593</v>
      </c>
      <c r="E11" s="91">
        <v>25569</v>
      </c>
      <c r="F11" s="48" t="s">
        <v>541</v>
      </c>
      <c r="G11" s="43" t="s">
        <v>597</v>
      </c>
      <c r="H11" s="43" t="s">
        <v>542</v>
      </c>
      <c r="I11" s="43" t="s">
        <v>598</v>
      </c>
      <c r="J11" s="43" t="s">
        <v>543</v>
      </c>
      <c r="K11" s="44" t="s">
        <v>599</v>
      </c>
      <c r="L11" s="44" t="s">
        <v>600</v>
      </c>
      <c r="M11" s="236"/>
      <c r="N11" s="7" t="s">
        <v>353</v>
      </c>
      <c r="O11" s="13" t="s">
        <v>42</v>
      </c>
      <c r="P11" s="3"/>
      <c r="Q11" s="46"/>
      <c r="R11" s="182">
        <f t="shared" ref="R11:R42" ca="1" si="0">IF(ISBLANK($D11), "", IF(N11="핵심운용인력",                    SUMPRODUCT((OFFSET(핵심인력_경력,0,0,ROWS(핵심인력_경력),1)=$D11)*1, OFFSET(핵심인력_경력,0,9,ROWS(핵심인력_경력),1), (OFFSET(핵심인력_경력,0,10,ROWS(핵심인력_경력),1)="A")*1)+SUMPRODUCT((OFFSET(핵심인력_경력,0,0,ROWS(핵심인력_경력),1)=$D11)*1, OFFSET(핵심인력_경력,0,9,ROWS(핵심인력_경력),1), (OFFSET(핵심인력_경력,0,10,ROWS(핵심인력_경력),1)="B")*1)*0.7,                                           SUMPRODUCT((OFFSET(일반인력_경력,0,0,ROWS(일반인력_경력),1)=$D11)*1, OFFSET(일반인력_경력,0,9,ROWS(일반인력_경력),1), (OFFSET(일반인력_경력,0,10,ROWS(일반인력_경력),1)="A")*1)+SUMPRODUCT((OFFSET(일반인력_경력,0,0,ROWS(일반인력_경력),1)=$D11)*1, OFFSET(일반인력_경력,0,9,ROWS(일반인력_경력),1), (OFFSET(일반인력_경력,0,10,ROWS(일반인력_경력),1)="B")*1)*0.7 ) )</f>
        <v>13.35013698630137</v>
      </c>
      <c r="S11" s="183">
        <f t="shared" ref="S11" ca="1" si="1">IF(ISBLANK($D11), "", IF(VLOOKUP($D11,참여인력_개요,11,FALSE)="관리인력", "", IF(N11="핵심운용인력", SUMPRODUCT((OFFSET(핵심인력_투자현황,0,0,ROWS(핵심인력_투자현황),1)=$D11)*1, ISTEXT(OFFSET(핵심인력_투자현황,0,10,ROWS(핵심인력_투자현황),1))*1), SUMPRODUCT((OFFSET(일반인력_투자현황,0,0,ROWS(일반인력_투자현황),1)=$D11)*1, ISTEXT(OFFSET(일반인력_투자현황,0,10,ROWS(일반인력_투자현황),1))*1)) ) )</f>
        <v>3</v>
      </c>
      <c r="T11" s="183">
        <f t="shared" ref="T11" ca="1" si="2">IF(ISBLANK($D11), "", IF(VLOOKUP($D11,참여인력_개요,11,FALSE)="관리인력", "", IF(N11="핵심운용인력", SUMPRODUCT((OFFSET(핵심인력_투자현황,0,0,ROWS(핵심인력_투자현황),1)=$D11)*1, (OFFSET(핵심인력_투자현황,0,16,ROWS(핵심인력_투자현황),1)="회수료")*1), SUMPRODUCT((OFFSET(일반인력_투자현황,0,0,ROWS(일반인력_투자현황),1)=$D11)*1, (OFFSET(일반인력_투자현황,0,16,ROWS(일반인력_투자현황),1)="회수료")*1))))</f>
        <v>2</v>
      </c>
      <c r="U11" s="138">
        <f t="shared" ref="U11" ca="1" si="3">IF(ISBLANK($D11), "", IF(VLOOKUP($D11,참여인력_개요,11,FALSE)="관리인력", "", IF(N11="핵심운용인력", SUMPRODUCT((OFFSET(핵심인력_투자현황,0,0,ROWS(핵심인력_투자현황),1)=$D11)*1, OFFSET(핵심인력_투자현황,0,15,ROWS(핵심인력_투자현황),1)),  SUMPRODUCT((OFFSET(일반인력_투자현황,0,0,ROWS(일반인력_투자현황),1)=$D11)*1, OFFSET(일반인력_투자현황,0,15,ROWS(일반인력_투자현황),1)) )))</f>
        <v>1900</v>
      </c>
      <c r="V11" s="138">
        <f t="shared" ref="V11" ca="1" si="4">IF(ISBLANK($D11), "", IF(VLOOKUP($D11,참여인력_개요,11,FALSE)="관리인력", "", IF(N11="핵심운용인력", SUMPRODUCT((OFFSET(핵심인력_투자현황,0,0,ROWS(핵심인력_투자현황),1)=$D11)*1, OFFSET(핵심인력_투자현황,0,19,ROWS(핵심인력_투자현황),1)), SUMPRODUCT((OFFSET(일반인력_투자현황,0,0,ROWS(일반인력_투자현황),1)=$D11)*1, OFFSET(일반인력_투자현황,0,19,ROWS(일반인력_투자현황),1))  )))</f>
        <v>1546</v>
      </c>
      <c r="W11" s="138">
        <f t="shared" ref="W11" ca="1" si="5">IF(ISBLANK($D11), "", IF(VLOOKUP($D11,참여인력_개요,11,FALSE)="관리인력", "", IF(N11="핵심운용인력", SUMPRODUCT((OFFSET(핵심인력_투자현황,0,0,ROWS(핵심인력_투자현황),1)=$D11)*1, OFFSET(핵심인력_투자현황,0,24,ROWS(핵심인력_투자현황),1)), SUMPRODUCT((OFFSET(일반인력_투자현황,0,0,ROWS(일반인력_투자현황),1)=$D11)*1, OFFSET(일반인력_투자현황,0,24,ROWS(일반인력_투자현황),1)) )))</f>
        <v>550</v>
      </c>
      <c r="X11" s="138">
        <f t="shared" ref="X11" ca="1" si="6">IF(ISBLANK($D11), "", IF(VLOOKUP($D11,참여인력_개요,11,FALSE)="관리인력", "", IF(N11="핵심운용인력", SUMPRODUCT((OFFSET(핵심인력_투자현황,0,0,ROWS(핵심인력_투자현황),1)=$D11)*1, OFFSET(핵심인력_투자현황,0,25,ROWS(핵심인력_투자현황),1)), SUMPRODUCT((OFFSET(일반인력_투자현황,0,0,ROWS(일반인력_투자현황),1)=$D11)*1, OFFSET(일반인력_투자현황,0,25,ROWS(일반인력_투자현황),1)) )))</f>
        <v>850</v>
      </c>
      <c r="Y11" s="137">
        <f t="shared" ref="Y11" ca="1" si="7">IF(ISBLANK($D11), "", IF(VLOOKUP($D11,참여인력_개요,11,FALSE)="관리인력", "", IF(N11="핵심운용인력", SUMPRODUCT((OFFSET(핵심인력_투자현황,0,0,ROWS(핵심인력_투자현황),1)=$D11)*1, OFFSET(핵심인력_투자현황,0,15,ROWS(핵심인력_투자현황),1), OFFSET(핵심인력_투자현황,0,17,ROWS(핵심인력_투자현황),1))/U11, SUMPRODUCT((OFFSET(일반인력_투자현황,0,0,ROWS(일반인력_투자현황),1)=$D11)*1, OFFSET(일반인력_투자현황,0,15,ROWS(일반인력_투자현황),1), OFFSET(일반인력_투자현황,0,17,ROWS(일반인력_투자현황),1))/U11 )))</f>
        <v>0.10681052631578947</v>
      </c>
      <c r="Z11" s="137">
        <f ca="1">IF(ISBLANK($D11), "",IF(VLOOKUP($D11,참여인력_개요,11,FALSE)="관리인력", "", IF(N11="핵심운용인력", IF(SUMPRODUCT( (OFFSET(핵심인력_투자현황,0,0,ROWS(핵심인력_투자현황),1)=$D11)*1, OFFSET(핵심인력_투자현황,0,15,ROWS(핵심인력_투자현황),1), (OFFSET(핵심인력_투자현황,0,16,ROWS(핵심인력_투자현황),1)="회수료")*1 ) = 0,    "N/A",    SUMPRODUCT( (OFFSET(핵심인력_투자현황,0,0,ROWS(핵심인력_투자현황),1)=$D11)*1, OFFSET(핵심인력_투자현황,0,15,ROWS(핵심인력_투자현황),1), (OFFSET(핵심인력_투자현황,0,16,ROWS(핵심인력_투자현황),1)="회수료")*1, OFFSET(핵심인력_투자현황,0,17,ROWS(핵심인력_투자현황),1) ) / SUMPRODUCT( (OFFSET(핵심인력_투자현황,0,0,ROWS(핵심인력_투자현황),1)=$D11)*1, OFFSET(핵심인력_투자현황,0,15,ROWS(핵심인력_투자현황),1), (OFFSET(핵심인력_투자현황,0,16,ROWS(핵심인력_투자현황),1)="회수료")*1 ) ),   IF(SUMPRODUCT( (OFFSET(일반인력_투자현황,0,0,ROWS(일반인력_투자현황),1)=$D11)*1, OFFSET(일반인력_투자현황,0,15,ROWS(일반인력_투자현황),1), (OFFSET(일반인력_투자현황,0,16,ROWS(일반인력_투자현황),1)="회수료")*1 ) = 0,    "N/A",    SUMPRODUCT( (OFFSET(일반인력_투자현황,0,0,ROWS(일반인력_투자현황),1)=$D11)*1, OFFSET(일반인력_투자현황,0,15,ROWS(일반인력_투자현황),1), (OFFSET(일반인력_투자현황,0,16,ROWS(일반인력_투자현황),1)="회수료")*1, OFFSET(일반인력_투자현황,0,17,ROWS(일반인력_투자현황),1) ) / SUMPRODUCT( (OFFSET(일반인력_투자현황,0,0,ROWS(일반인력_투자현황),1)=$D11)*1, OFFSET(일반인력_투자현황,0,15,ROWS(일반인력_투자현황),1), (OFFSET(일반인력_투자현황,0,16,ROWS(일반인력_투자현황),1)="회수료")*1 ) ) )))</f>
        <v>0.14599999999999999</v>
      </c>
      <c r="AA11" s="138">
        <f t="shared" ref="AA11:AA200" ca="1" si="8">IF(ISBLANK($D11), "", IF(VLOOKUP($D11,참여인력_개요,11,FALSE)="관리인력", "", SUMPRODUCT( (OFFSET(제안사_투자현황,0,21,ROWS(제안사_투자현황),1)=$D11)*1, (OFFSET(제안사_투자현황,0,8,ROWS(제안사_투자현황),1)&lt;&gt;"회수료")*1 ) ))</f>
        <v>2</v>
      </c>
      <c r="AB11" s="138">
        <f t="shared" ref="AB11:AB200" ca="1" si="9">IF(ISBLANK($D11), "", IF(VLOOKUP($D11,참여인력_개요,11,FALSE)="관리인력", "",  SUMPRODUCT( (OFFSET(제안사_투자현황,0,21,ROWS(제안사_투자현황),1)=$D11)*1, (OFFSET(제안사_투자현황,0,9,ROWS(제안사_투자현황),1)&lt;&gt;"회수료")*1, OFFSET(제안사_투자현황,0,18,ROWS(제안사_투자현황),1) ) ) )</f>
        <v>2975.0515190000001</v>
      </c>
      <c r="AC11" s="138">
        <f t="shared" ref="AC11:AC200" ca="1" si="10">IF(ISBLANK($D11), "", IF(VLOOKUP($D11,참여인력_개요,11,FALSE)="관리인력", "",  SUMPRODUCT( (OFFSET(제안사_투자현황,0,21,ROWS(제안사_투자현황),1)=$D11)*1, (OFFSET(제안사_투자현황,0,9,ROWS(제안사_투자현황),1)&lt;&gt;"회수료")*1, OFFSET(제안사_투자현황,0,19,ROWS(제안사_투자현황),1) ) ) )</f>
        <v>2975.0515190000001</v>
      </c>
    </row>
    <row r="12" spans="1:29" ht="30" customHeight="1" x14ac:dyDescent="0.3">
      <c r="A12" s="70"/>
      <c r="B12" s="70"/>
      <c r="C12" s="70"/>
      <c r="D12" s="46" t="s">
        <v>601</v>
      </c>
      <c r="E12" s="91">
        <v>31705</v>
      </c>
      <c r="F12" s="48"/>
      <c r="G12" s="43"/>
      <c r="H12" s="43"/>
      <c r="I12" s="43"/>
      <c r="J12" s="43"/>
      <c r="K12" s="44"/>
      <c r="L12" s="44"/>
      <c r="M12" s="236"/>
      <c r="N12" s="7" t="s">
        <v>353</v>
      </c>
      <c r="O12" s="13" t="s">
        <v>39</v>
      </c>
      <c r="P12" s="3"/>
      <c r="Q12" s="46"/>
      <c r="R12" s="182">
        <f t="shared" ca="1" si="0"/>
        <v>0</v>
      </c>
      <c r="S12" s="183">
        <f t="shared" ref="S12:S75" ca="1" si="11">IF(ISBLANK($D12), "", IF(VLOOKUP($D12,참여인력_개요,11,FALSE)="관리인력", "", IF(N12="핵심운용인력", SUMPRODUCT((OFFSET(핵심인력_투자현황,0,0,ROWS(핵심인력_투자현황),1)=$D12)*1, ISTEXT(OFFSET(핵심인력_투자현황,0,10,ROWS(핵심인력_투자현황),1))*1), SUMPRODUCT((OFFSET(일반인력_투자현황,0,0,ROWS(일반인력_투자현황),1)=$D12)*1, ISTEXT(OFFSET(일반인력_투자현황,0,10,ROWS(일반인력_투자현황),1))*1)) ) )</f>
        <v>1</v>
      </c>
      <c r="T12" s="183">
        <f t="shared" ref="T12:T75" ca="1" si="12">IF(ISBLANK($D12), "", IF(VLOOKUP($D12,참여인력_개요,11,FALSE)="관리인력", "", IF(N12="핵심운용인력", SUMPRODUCT((OFFSET(핵심인력_투자현황,0,0,ROWS(핵심인력_투자현황),1)=$D12)*1, (OFFSET(핵심인력_투자현황,0,16,ROWS(핵심인력_투자현황),1)="회수료")*1), SUMPRODUCT((OFFSET(일반인력_투자현황,0,0,ROWS(일반인력_투자현황),1)=$D12)*1, (OFFSET(일반인력_투자현황,0,16,ROWS(일반인력_투자현황),1)="회수료")*1))))</f>
        <v>1</v>
      </c>
      <c r="U12" s="138">
        <f t="shared" ref="U12:U75" ca="1" si="13">IF(ISBLANK($D12), "", IF(VLOOKUP($D12,참여인력_개요,11,FALSE)="관리인력", "", IF(N12="핵심운용인력", SUMPRODUCT((OFFSET(핵심인력_투자현황,0,0,ROWS(핵심인력_투자현황),1)=$D12)*1, OFFSET(핵심인력_투자현황,0,15,ROWS(핵심인력_투자현황),1)),  SUMPRODUCT((OFFSET(일반인력_투자현황,0,0,ROWS(일반인력_투자현황),1)=$D12)*1, OFFSET(일반인력_투자현황,0,15,ROWS(일반인력_투자현황),1)) )))</f>
        <v>390</v>
      </c>
      <c r="V12" s="138">
        <f t="shared" ref="V12:V75" ca="1" si="14">IF(ISBLANK($D12), "", IF(VLOOKUP($D12,참여인력_개요,11,FALSE)="관리인력", "", IF(N12="핵심운용인력", SUMPRODUCT((OFFSET(핵심인력_투자현황,0,0,ROWS(핵심인력_투자현황),1)=$D12)*1, OFFSET(핵심인력_투자현황,0,19,ROWS(핵심인력_투자현황),1)), SUMPRODUCT((OFFSET(일반인력_투자현황,0,0,ROWS(일반인력_투자현황),1)=$D12)*1, OFFSET(일반인력_투자현황,0,19,ROWS(일반인력_투자현황),1))  )))</f>
        <v>200</v>
      </c>
      <c r="W12" s="138">
        <f t="shared" ref="W12:W75" ca="1" si="15">IF(ISBLANK($D12), "", IF(VLOOKUP($D12,참여인력_개요,11,FALSE)="관리인력", "", IF(N12="핵심운용인력", SUMPRODUCT((OFFSET(핵심인력_투자현황,0,0,ROWS(핵심인력_투자현황),1)=$D12)*1, OFFSET(핵심인력_투자현황,0,24,ROWS(핵심인력_투자현황),1)), SUMPRODUCT((OFFSET(일반인력_투자현황,0,0,ROWS(일반인력_투자현황),1)=$D12)*1, OFFSET(일반인력_투자현황,0,24,ROWS(일반인력_투자현황),1)) )))</f>
        <v>240</v>
      </c>
      <c r="X12" s="138">
        <f t="shared" ref="X12:X75" ca="1" si="16">IF(ISBLANK($D12), "", IF(VLOOKUP($D12,참여인력_개요,11,FALSE)="관리인력", "", IF(N12="핵심운용인력", SUMPRODUCT((OFFSET(핵심인력_투자현황,0,0,ROWS(핵심인력_투자현황),1)=$D12)*1, OFFSET(핵심인력_투자현황,0,25,ROWS(핵심인력_투자현황),1)), SUMPRODUCT((OFFSET(일반인력_투자현황,0,0,ROWS(일반인력_투자현황),1)=$D12)*1, OFFSET(일반인력_투자현황,0,25,ROWS(일반인력_투자현황),1)) )))</f>
        <v>300</v>
      </c>
      <c r="Y12" s="137">
        <f t="shared" ref="Y12:Y75" ca="1" si="17">IF(ISBLANK($D12), "", IF(VLOOKUP($D12,참여인력_개요,11,FALSE)="관리인력", "", IF(N12="핵심운용인력", SUMPRODUCT((OFFSET(핵심인력_투자현황,0,0,ROWS(핵심인력_투자현황),1)=$D12)*1, OFFSET(핵심인력_투자현황,0,15,ROWS(핵심인력_투자현황),1), OFFSET(핵심인력_투자현황,0,17,ROWS(핵심인력_투자현황),1))/U12, SUMPRODUCT((OFFSET(일반인력_투자현황,0,0,ROWS(일반인력_투자현황),1)=$D12)*1, OFFSET(일반인력_투자현황,0,15,ROWS(일반인력_투자현황),1), OFFSET(일반인력_투자현황,0,17,ROWS(일반인력_투자현황),1))/U12 )))</f>
        <v>0.14599999999999999</v>
      </c>
      <c r="Z12" s="137">
        <f t="shared" ref="Z12:Z75" ca="1" si="18">IF(ISBLANK($D12), "",IF(VLOOKUP($D12,참여인력_개요,11,FALSE)="관리인력", "", IF(N12="핵심운용인력", IF(SUMPRODUCT( (OFFSET(핵심인력_투자현황,0,0,ROWS(핵심인력_투자현황),1)=$D12)*1, OFFSET(핵심인력_투자현황,0,15,ROWS(핵심인력_투자현황),1), (OFFSET(핵심인력_투자현황,0,16,ROWS(핵심인력_투자현황),1)="회수료")*1 ) = 0,    "N/A",    SUMPRODUCT( (OFFSET(핵심인력_투자현황,0,0,ROWS(핵심인력_투자현황),1)=$D12)*1, OFFSET(핵심인력_투자현황,0,15,ROWS(핵심인력_투자현황),1), (OFFSET(핵심인력_투자현황,0,16,ROWS(핵심인력_투자현황),1)="회수료")*1, OFFSET(핵심인력_투자현황,0,17,ROWS(핵심인력_투자현황),1) ) / SUMPRODUCT( (OFFSET(핵심인력_투자현황,0,0,ROWS(핵심인력_투자현황),1)=$D12)*1, OFFSET(핵심인력_투자현황,0,15,ROWS(핵심인력_투자현황),1), (OFFSET(핵심인력_투자현황,0,16,ROWS(핵심인력_투자현황),1)="회수료")*1 ) ),   IF(SUMPRODUCT( (OFFSET(일반인력_투자현황,0,0,ROWS(일반인력_투자현황),1)=$D12)*1, OFFSET(일반인력_투자현황,0,15,ROWS(일반인력_투자현황),1), (OFFSET(일반인력_투자현황,0,16,ROWS(일반인력_투자현황),1)="회수료")*1 ) = 0,    "N/A",    SUMPRODUCT( (OFFSET(일반인력_투자현황,0,0,ROWS(일반인력_투자현황),1)=$D12)*1, OFFSET(일반인력_투자현황,0,15,ROWS(일반인력_투자현황),1), (OFFSET(일반인력_투자현황,0,16,ROWS(일반인력_투자현황),1)="회수료")*1, OFFSET(일반인력_투자현황,0,17,ROWS(일반인력_투자현황),1) ) / SUMPRODUCT( (OFFSET(일반인력_투자현황,0,0,ROWS(일반인력_투자현황),1)=$D12)*1, OFFSET(일반인력_투자현황,0,15,ROWS(일반인력_투자현황),1), (OFFSET(일반인력_투자현황,0,16,ROWS(일반인력_투자현황),1)="회수료")*1 ) ) )))</f>
        <v>0.14599999999999999</v>
      </c>
      <c r="AA12" s="138">
        <f t="shared" ca="1" si="8"/>
        <v>0</v>
      </c>
      <c r="AB12" s="138">
        <f t="shared" ca="1" si="9"/>
        <v>0</v>
      </c>
      <c r="AC12" s="138">
        <f t="shared" ca="1" si="10"/>
        <v>0</v>
      </c>
    </row>
    <row r="13" spans="1:29" ht="30" customHeight="1" x14ac:dyDescent="0.3">
      <c r="A13" s="70"/>
      <c r="B13" s="70"/>
      <c r="C13" s="70"/>
      <c r="D13" s="46" t="s">
        <v>602</v>
      </c>
      <c r="E13" s="91">
        <v>28773</v>
      </c>
      <c r="F13" s="48"/>
      <c r="G13" s="43"/>
      <c r="H13" s="43"/>
      <c r="I13" s="43"/>
      <c r="J13" s="43"/>
      <c r="K13" s="44"/>
      <c r="L13" s="44"/>
      <c r="M13" s="236"/>
      <c r="N13" s="7" t="s">
        <v>354</v>
      </c>
      <c r="O13" s="13" t="s">
        <v>39</v>
      </c>
      <c r="P13" s="3"/>
      <c r="Q13" s="46"/>
      <c r="R13" s="182">
        <f t="shared" ca="1" si="0"/>
        <v>9.2520547945205482</v>
      </c>
      <c r="S13" s="183">
        <f t="shared" ca="1" si="11"/>
        <v>1</v>
      </c>
      <c r="T13" s="183">
        <f t="shared" ca="1" si="12"/>
        <v>1</v>
      </c>
      <c r="U13" s="138">
        <f t="shared" ca="1" si="13"/>
        <v>500</v>
      </c>
      <c r="V13" s="138">
        <f t="shared" ca="1" si="14"/>
        <v>400</v>
      </c>
      <c r="W13" s="138">
        <f t="shared" ca="1" si="15"/>
        <v>0</v>
      </c>
      <c r="X13" s="138">
        <f t="shared" ca="1" si="16"/>
        <v>0</v>
      </c>
      <c r="Y13" s="137">
        <f t="shared" ca="1" si="17"/>
        <v>0.12</v>
      </c>
      <c r="Z13" s="137">
        <f t="shared" ca="1" si="18"/>
        <v>0.12</v>
      </c>
      <c r="AA13" s="138">
        <f t="shared" ca="1" si="8"/>
        <v>0</v>
      </c>
      <c r="AB13" s="138">
        <f t="shared" ca="1" si="9"/>
        <v>0</v>
      </c>
      <c r="AC13" s="138">
        <f t="shared" ca="1" si="10"/>
        <v>0</v>
      </c>
    </row>
    <row r="14" spans="1:29" ht="30" customHeight="1" x14ac:dyDescent="0.3">
      <c r="A14" s="68"/>
      <c r="B14" s="68"/>
      <c r="C14" s="68"/>
      <c r="D14" s="46" t="s">
        <v>603</v>
      </c>
      <c r="E14" s="91">
        <v>27677</v>
      </c>
      <c r="F14" s="48"/>
      <c r="G14" s="43"/>
      <c r="H14" s="43"/>
      <c r="I14" s="43"/>
      <c r="J14" s="43"/>
      <c r="K14" s="44"/>
      <c r="L14" s="44"/>
      <c r="M14" s="236"/>
      <c r="N14" s="46" t="s">
        <v>354</v>
      </c>
      <c r="O14" s="48" t="s">
        <v>39</v>
      </c>
      <c r="P14" s="44"/>
      <c r="Q14" s="46"/>
      <c r="R14" s="182">
        <f t="shared" ca="1" si="0"/>
        <v>0</v>
      </c>
      <c r="S14" s="183">
        <f t="shared" ca="1" si="11"/>
        <v>1</v>
      </c>
      <c r="T14" s="183">
        <f t="shared" ca="1" si="12"/>
        <v>1</v>
      </c>
      <c r="U14" s="138">
        <f t="shared" ca="1" si="13"/>
        <v>700</v>
      </c>
      <c r="V14" s="138">
        <f t="shared" ca="1" si="14"/>
        <v>300</v>
      </c>
      <c r="W14" s="138">
        <f t="shared" ca="1" si="15"/>
        <v>200</v>
      </c>
      <c r="X14" s="138">
        <f t="shared" ca="1" si="16"/>
        <v>300</v>
      </c>
      <c r="Y14" s="137">
        <f t="shared" ca="1" si="17"/>
        <v>0.08</v>
      </c>
      <c r="Z14" s="137">
        <f t="shared" ca="1" si="18"/>
        <v>0.08</v>
      </c>
      <c r="AA14" s="138">
        <f t="shared" ca="1" si="8"/>
        <v>0</v>
      </c>
      <c r="AB14" s="138">
        <f t="shared" ca="1" si="9"/>
        <v>0</v>
      </c>
      <c r="AC14" s="138">
        <f t="shared" ca="1" si="10"/>
        <v>0</v>
      </c>
    </row>
    <row r="15" spans="1:29" ht="30" customHeight="1" x14ac:dyDescent="0.3">
      <c r="A15" s="68"/>
      <c r="B15" s="68"/>
      <c r="C15" s="68"/>
      <c r="D15" s="46" t="s">
        <v>604</v>
      </c>
      <c r="E15" s="91">
        <v>25518</v>
      </c>
      <c r="F15" s="48"/>
      <c r="G15" s="43"/>
      <c r="H15" s="43"/>
      <c r="I15" s="43"/>
      <c r="J15" s="43"/>
      <c r="K15" s="44"/>
      <c r="L15" s="44"/>
      <c r="M15" s="236"/>
      <c r="N15" s="46" t="s">
        <v>544</v>
      </c>
      <c r="O15" s="48" t="s">
        <v>39</v>
      </c>
      <c r="P15" s="44"/>
      <c r="Q15" s="46"/>
      <c r="R15" s="182">
        <f t="shared" ca="1" si="0"/>
        <v>0</v>
      </c>
      <c r="S15" s="183" t="str">
        <f t="shared" ca="1" si="11"/>
        <v/>
      </c>
      <c r="T15" s="183" t="str">
        <f t="shared" ca="1" si="12"/>
        <v/>
      </c>
      <c r="U15" s="138" t="str">
        <f t="shared" ca="1" si="13"/>
        <v/>
      </c>
      <c r="V15" s="138" t="str">
        <f t="shared" ca="1" si="14"/>
        <v/>
      </c>
      <c r="W15" s="138" t="str">
        <f t="shared" ca="1" si="15"/>
        <v/>
      </c>
      <c r="X15" s="138" t="str">
        <f t="shared" ca="1" si="16"/>
        <v/>
      </c>
      <c r="Y15" s="137" t="str">
        <f t="shared" ca="1" si="17"/>
        <v/>
      </c>
      <c r="Z15" s="137" t="str">
        <f t="shared" ca="1" si="18"/>
        <v/>
      </c>
      <c r="AA15" s="138" t="str">
        <f t="shared" ca="1" si="8"/>
        <v/>
      </c>
      <c r="AB15" s="138" t="str">
        <f t="shared" ca="1" si="9"/>
        <v/>
      </c>
      <c r="AC15" s="138" t="str">
        <f t="shared" ca="1" si="10"/>
        <v/>
      </c>
    </row>
    <row r="16" spans="1:29" ht="30" customHeight="1" x14ac:dyDescent="0.3">
      <c r="A16" s="68"/>
      <c r="B16" s="68"/>
      <c r="C16" s="68"/>
      <c r="D16" s="46"/>
      <c r="E16" s="91"/>
      <c r="F16" s="48"/>
      <c r="G16" s="43"/>
      <c r="H16" s="43"/>
      <c r="I16" s="43"/>
      <c r="J16" s="43"/>
      <c r="K16" s="44"/>
      <c r="L16" s="44"/>
      <c r="M16" s="236"/>
      <c r="N16" s="46"/>
      <c r="O16" s="48"/>
      <c r="P16" s="44"/>
      <c r="Q16" s="46"/>
      <c r="R16" s="182" t="str">
        <f t="shared" ca="1" si="0"/>
        <v/>
      </c>
      <c r="S16" s="183" t="str">
        <f t="shared" ca="1" si="11"/>
        <v/>
      </c>
      <c r="T16" s="183" t="str">
        <f t="shared" ca="1" si="12"/>
        <v/>
      </c>
      <c r="U16" s="138" t="str">
        <f t="shared" ca="1" si="13"/>
        <v/>
      </c>
      <c r="V16" s="138" t="str">
        <f t="shared" ca="1" si="14"/>
        <v/>
      </c>
      <c r="W16" s="138" t="str">
        <f t="shared" ca="1" si="15"/>
        <v/>
      </c>
      <c r="X16" s="138" t="str">
        <f t="shared" ca="1" si="16"/>
        <v/>
      </c>
      <c r="Y16" s="137" t="str">
        <f t="shared" ca="1" si="17"/>
        <v/>
      </c>
      <c r="Z16" s="137" t="str">
        <f t="shared" ca="1" si="18"/>
        <v/>
      </c>
      <c r="AA16" s="138" t="str">
        <f t="shared" ca="1" si="8"/>
        <v/>
      </c>
      <c r="AB16" s="138" t="str">
        <f t="shared" ca="1" si="9"/>
        <v/>
      </c>
      <c r="AC16" s="138" t="str">
        <f t="shared" ca="1" si="10"/>
        <v/>
      </c>
    </row>
    <row r="17" spans="1:29" ht="30" customHeight="1" x14ac:dyDescent="0.3">
      <c r="A17" s="68"/>
      <c r="B17" s="68"/>
      <c r="C17" s="68"/>
      <c r="D17" s="46"/>
      <c r="E17" s="91"/>
      <c r="F17" s="48"/>
      <c r="G17" s="43"/>
      <c r="H17" s="43"/>
      <c r="I17" s="43"/>
      <c r="J17" s="43"/>
      <c r="K17" s="44"/>
      <c r="L17" s="44"/>
      <c r="M17" s="236"/>
      <c r="N17" s="46"/>
      <c r="O17" s="48"/>
      <c r="P17" s="44"/>
      <c r="Q17" s="46"/>
      <c r="R17" s="182" t="str">
        <f t="shared" ca="1" si="0"/>
        <v/>
      </c>
      <c r="S17" s="183" t="str">
        <f t="shared" ca="1" si="11"/>
        <v/>
      </c>
      <c r="T17" s="183" t="str">
        <f t="shared" ca="1" si="12"/>
        <v/>
      </c>
      <c r="U17" s="138" t="str">
        <f t="shared" ca="1" si="13"/>
        <v/>
      </c>
      <c r="V17" s="138" t="str">
        <f t="shared" ca="1" si="14"/>
        <v/>
      </c>
      <c r="W17" s="138" t="str">
        <f t="shared" ca="1" si="15"/>
        <v/>
      </c>
      <c r="X17" s="138" t="str">
        <f t="shared" ca="1" si="16"/>
        <v/>
      </c>
      <c r="Y17" s="137" t="str">
        <f t="shared" ca="1" si="17"/>
        <v/>
      </c>
      <c r="Z17" s="137" t="str">
        <f t="shared" ca="1" si="18"/>
        <v/>
      </c>
      <c r="AA17" s="138" t="str">
        <f t="shared" ca="1" si="8"/>
        <v/>
      </c>
      <c r="AB17" s="138" t="str">
        <f t="shared" ca="1" si="9"/>
        <v/>
      </c>
      <c r="AC17" s="138" t="str">
        <f t="shared" ca="1" si="10"/>
        <v/>
      </c>
    </row>
    <row r="18" spans="1:29" ht="30" customHeight="1" x14ac:dyDescent="0.3">
      <c r="A18" s="68"/>
      <c r="B18" s="68"/>
      <c r="C18" s="68"/>
      <c r="D18" s="46"/>
      <c r="E18" s="91"/>
      <c r="F18" s="48"/>
      <c r="G18" s="43"/>
      <c r="H18" s="43"/>
      <c r="I18" s="43"/>
      <c r="J18" s="43"/>
      <c r="K18" s="44"/>
      <c r="L18" s="44"/>
      <c r="M18" s="236"/>
      <c r="N18" s="46"/>
      <c r="O18" s="48"/>
      <c r="P18" s="44"/>
      <c r="Q18" s="46"/>
      <c r="R18" s="182" t="str">
        <f t="shared" ca="1" si="0"/>
        <v/>
      </c>
      <c r="S18" s="183" t="str">
        <f t="shared" ca="1" si="11"/>
        <v/>
      </c>
      <c r="T18" s="183" t="str">
        <f t="shared" ca="1" si="12"/>
        <v/>
      </c>
      <c r="U18" s="138" t="str">
        <f t="shared" ca="1" si="13"/>
        <v/>
      </c>
      <c r="V18" s="138" t="str">
        <f t="shared" ca="1" si="14"/>
        <v/>
      </c>
      <c r="W18" s="138" t="str">
        <f t="shared" ca="1" si="15"/>
        <v/>
      </c>
      <c r="X18" s="138" t="str">
        <f t="shared" ca="1" si="16"/>
        <v/>
      </c>
      <c r="Y18" s="137" t="str">
        <f t="shared" ca="1" si="17"/>
        <v/>
      </c>
      <c r="Z18" s="137" t="str">
        <f t="shared" ca="1" si="18"/>
        <v/>
      </c>
      <c r="AA18" s="138" t="str">
        <f t="shared" ca="1" si="8"/>
        <v/>
      </c>
      <c r="AB18" s="138" t="str">
        <f t="shared" ca="1" si="9"/>
        <v/>
      </c>
      <c r="AC18" s="138" t="str">
        <f t="shared" ca="1" si="10"/>
        <v/>
      </c>
    </row>
    <row r="19" spans="1:29" ht="30" customHeight="1" x14ac:dyDescent="0.3">
      <c r="A19" s="68"/>
      <c r="B19" s="68"/>
      <c r="C19" s="68"/>
      <c r="D19" s="46"/>
      <c r="E19" s="91"/>
      <c r="F19" s="48"/>
      <c r="G19" s="43"/>
      <c r="H19" s="43"/>
      <c r="I19" s="43"/>
      <c r="J19" s="43"/>
      <c r="K19" s="44"/>
      <c r="L19" s="44"/>
      <c r="M19" s="236"/>
      <c r="N19" s="46"/>
      <c r="O19" s="48"/>
      <c r="P19" s="44"/>
      <c r="Q19" s="46"/>
      <c r="R19" s="182" t="str">
        <f t="shared" ca="1" si="0"/>
        <v/>
      </c>
      <c r="S19" s="183" t="str">
        <f t="shared" ca="1" si="11"/>
        <v/>
      </c>
      <c r="T19" s="183" t="str">
        <f t="shared" ca="1" si="12"/>
        <v/>
      </c>
      <c r="U19" s="138" t="str">
        <f t="shared" ca="1" si="13"/>
        <v/>
      </c>
      <c r="V19" s="138" t="str">
        <f t="shared" ca="1" si="14"/>
        <v/>
      </c>
      <c r="W19" s="138" t="str">
        <f t="shared" ca="1" si="15"/>
        <v/>
      </c>
      <c r="X19" s="138" t="str">
        <f t="shared" ca="1" si="16"/>
        <v/>
      </c>
      <c r="Y19" s="137" t="str">
        <f t="shared" ca="1" si="17"/>
        <v/>
      </c>
      <c r="Z19" s="137" t="str">
        <f t="shared" ca="1" si="18"/>
        <v/>
      </c>
      <c r="AA19" s="138" t="str">
        <f t="shared" ca="1" si="8"/>
        <v/>
      </c>
      <c r="AB19" s="138" t="str">
        <f t="shared" ca="1" si="9"/>
        <v/>
      </c>
      <c r="AC19" s="138" t="str">
        <f t="shared" ca="1" si="10"/>
        <v/>
      </c>
    </row>
    <row r="20" spans="1:29" ht="30" customHeight="1" x14ac:dyDescent="0.3">
      <c r="A20" s="68"/>
      <c r="B20" s="68"/>
      <c r="C20" s="68"/>
      <c r="D20" s="46"/>
      <c r="E20" s="91"/>
      <c r="F20" s="48"/>
      <c r="G20" s="43"/>
      <c r="H20" s="43"/>
      <c r="I20" s="43"/>
      <c r="J20" s="43"/>
      <c r="K20" s="44"/>
      <c r="L20" s="44"/>
      <c r="M20" s="236"/>
      <c r="N20" s="46"/>
      <c r="O20" s="48"/>
      <c r="P20" s="44"/>
      <c r="Q20" s="46"/>
      <c r="R20" s="182" t="str">
        <f t="shared" ca="1" si="0"/>
        <v/>
      </c>
      <c r="S20" s="183" t="str">
        <f t="shared" ca="1" si="11"/>
        <v/>
      </c>
      <c r="T20" s="183" t="str">
        <f t="shared" ca="1" si="12"/>
        <v/>
      </c>
      <c r="U20" s="138" t="str">
        <f t="shared" ca="1" si="13"/>
        <v/>
      </c>
      <c r="V20" s="138" t="str">
        <f t="shared" ca="1" si="14"/>
        <v/>
      </c>
      <c r="W20" s="138" t="str">
        <f t="shared" ca="1" si="15"/>
        <v/>
      </c>
      <c r="X20" s="138" t="str">
        <f t="shared" ca="1" si="16"/>
        <v/>
      </c>
      <c r="Y20" s="137" t="str">
        <f t="shared" ca="1" si="17"/>
        <v/>
      </c>
      <c r="Z20" s="137" t="str">
        <f t="shared" ca="1" si="18"/>
        <v/>
      </c>
      <c r="AA20" s="138" t="str">
        <f t="shared" ca="1" si="8"/>
        <v/>
      </c>
      <c r="AB20" s="138" t="str">
        <f t="shared" ca="1" si="9"/>
        <v/>
      </c>
      <c r="AC20" s="138" t="str">
        <f t="shared" ca="1" si="10"/>
        <v/>
      </c>
    </row>
    <row r="21" spans="1:29" ht="30" customHeight="1" x14ac:dyDescent="0.3">
      <c r="A21" s="68"/>
      <c r="B21" s="68"/>
      <c r="C21" s="68"/>
      <c r="D21" s="46"/>
      <c r="E21" s="91"/>
      <c r="F21" s="48"/>
      <c r="G21" s="43"/>
      <c r="H21" s="43"/>
      <c r="I21" s="43"/>
      <c r="J21" s="43"/>
      <c r="K21" s="44"/>
      <c r="L21" s="44"/>
      <c r="M21" s="236"/>
      <c r="N21" s="46"/>
      <c r="O21" s="48"/>
      <c r="P21" s="44"/>
      <c r="Q21" s="46"/>
      <c r="R21" s="182" t="str">
        <f t="shared" ca="1" si="0"/>
        <v/>
      </c>
      <c r="S21" s="183" t="str">
        <f t="shared" ca="1" si="11"/>
        <v/>
      </c>
      <c r="T21" s="183" t="str">
        <f t="shared" ca="1" si="12"/>
        <v/>
      </c>
      <c r="U21" s="138" t="str">
        <f t="shared" ca="1" si="13"/>
        <v/>
      </c>
      <c r="V21" s="138" t="str">
        <f t="shared" ca="1" si="14"/>
        <v/>
      </c>
      <c r="W21" s="138" t="str">
        <f t="shared" ca="1" si="15"/>
        <v/>
      </c>
      <c r="X21" s="138" t="str">
        <f t="shared" ca="1" si="16"/>
        <v/>
      </c>
      <c r="Y21" s="137" t="str">
        <f t="shared" ca="1" si="17"/>
        <v/>
      </c>
      <c r="Z21" s="137" t="str">
        <f t="shared" ca="1" si="18"/>
        <v/>
      </c>
      <c r="AA21" s="138" t="str">
        <f t="shared" ca="1" si="8"/>
        <v/>
      </c>
      <c r="AB21" s="138" t="str">
        <f t="shared" ca="1" si="9"/>
        <v/>
      </c>
      <c r="AC21" s="138" t="str">
        <f t="shared" ca="1" si="10"/>
        <v/>
      </c>
    </row>
    <row r="22" spans="1:29" ht="30" customHeight="1" x14ac:dyDescent="0.3">
      <c r="A22" s="68"/>
      <c r="B22" s="68"/>
      <c r="C22" s="68"/>
      <c r="D22" s="46"/>
      <c r="E22" s="91"/>
      <c r="F22" s="48"/>
      <c r="G22" s="43"/>
      <c r="H22" s="43"/>
      <c r="I22" s="43"/>
      <c r="J22" s="43"/>
      <c r="K22" s="44"/>
      <c r="L22" s="44"/>
      <c r="M22" s="236"/>
      <c r="N22" s="46"/>
      <c r="O22" s="48"/>
      <c r="P22" s="44"/>
      <c r="Q22" s="46"/>
      <c r="R22" s="182" t="str">
        <f t="shared" ca="1" si="0"/>
        <v/>
      </c>
      <c r="S22" s="183" t="str">
        <f t="shared" ca="1" si="11"/>
        <v/>
      </c>
      <c r="T22" s="183" t="str">
        <f t="shared" ca="1" si="12"/>
        <v/>
      </c>
      <c r="U22" s="138" t="str">
        <f t="shared" ca="1" si="13"/>
        <v/>
      </c>
      <c r="V22" s="138" t="str">
        <f t="shared" ca="1" si="14"/>
        <v/>
      </c>
      <c r="W22" s="138" t="str">
        <f t="shared" ca="1" si="15"/>
        <v/>
      </c>
      <c r="X22" s="138" t="str">
        <f t="shared" ca="1" si="16"/>
        <v/>
      </c>
      <c r="Y22" s="137" t="str">
        <f t="shared" ca="1" si="17"/>
        <v/>
      </c>
      <c r="Z22" s="137" t="str">
        <f t="shared" ca="1" si="18"/>
        <v/>
      </c>
      <c r="AA22" s="138" t="str">
        <f t="shared" ca="1" si="8"/>
        <v/>
      </c>
      <c r="AB22" s="138" t="str">
        <f t="shared" ca="1" si="9"/>
        <v/>
      </c>
      <c r="AC22" s="138" t="str">
        <f t="shared" ca="1" si="10"/>
        <v/>
      </c>
    </row>
    <row r="23" spans="1:29" ht="30" customHeight="1" x14ac:dyDescent="0.3">
      <c r="A23" s="68"/>
      <c r="B23" s="68"/>
      <c r="C23" s="68"/>
      <c r="D23" s="46"/>
      <c r="E23" s="91"/>
      <c r="F23" s="48"/>
      <c r="G23" s="43"/>
      <c r="H23" s="43"/>
      <c r="I23" s="43"/>
      <c r="J23" s="43"/>
      <c r="K23" s="44"/>
      <c r="L23" s="44"/>
      <c r="M23" s="236"/>
      <c r="N23" s="46"/>
      <c r="O23" s="48"/>
      <c r="P23" s="44"/>
      <c r="Q23" s="46"/>
      <c r="R23" s="182" t="str">
        <f t="shared" ca="1" si="0"/>
        <v/>
      </c>
      <c r="S23" s="183" t="str">
        <f t="shared" ca="1" si="11"/>
        <v/>
      </c>
      <c r="T23" s="183" t="str">
        <f t="shared" ca="1" si="12"/>
        <v/>
      </c>
      <c r="U23" s="138" t="str">
        <f t="shared" ca="1" si="13"/>
        <v/>
      </c>
      <c r="V23" s="138" t="str">
        <f t="shared" ca="1" si="14"/>
        <v/>
      </c>
      <c r="W23" s="138" t="str">
        <f t="shared" ca="1" si="15"/>
        <v/>
      </c>
      <c r="X23" s="138" t="str">
        <f t="shared" ca="1" si="16"/>
        <v/>
      </c>
      <c r="Y23" s="137" t="str">
        <f t="shared" ca="1" si="17"/>
        <v/>
      </c>
      <c r="Z23" s="137" t="str">
        <f t="shared" ca="1" si="18"/>
        <v/>
      </c>
      <c r="AA23" s="138" t="str">
        <f t="shared" ca="1" si="8"/>
        <v/>
      </c>
      <c r="AB23" s="138" t="str">
        <f t="shared" ca="1" si="9"/>
        <v/>
      </c>
      <c r="AC23" s="138" t="str">
        <f t="shared" ca="1" si="10"/>
        <v/>
      </c>
    </row>
    <row r="24" spans="1:29" ht="30" customHeight="1" x14ac:dyDescent="0.3">
      <c r="A24" s="68"/>
      <c r="B24" s="68"/>
      <c r="C24" s="68"/>
      <c r="D24" s="46"/>
      <c r="E24" s="91"/>
      <c r="F24" s="48"/>
      <c r="G24" s="43"/>
      <c r="H24" s="43"/>
      <c r="I24" s="43"/>
      <c r="J24" s="43"/>
      <c r="K24" s="44"/>
      <c r="L24" s="44"/>
      <c r="M24" s="236"/>
      <c r="N24" s="46"/>
      <c r="O24" s="48"/>
      <c r="P24" s="44"/>
      <c r="Q24" s="46"/>
      <c r="R24" s="182" t="str">
        <f t="shared" ca="1" si="0"/>
        <v/>
      </c>
      <c r="S24" s="183" t="str">
        <f t="shared" ca="1" si="11"/>
        <v/>
      </c>
      <c r="T24" s="183" t="str">
        <f t="shared" ca="1" si="12"/>
        <v/>
      </c>
      <c r="U24" s="138" t="str">
        <f t="shared" ca="1" si="13"/>
        <v/>
      </c>
      <c r="V24" s="138" t="str">
        <f t="shared" ca="1" si="14"/>
        <v/>
      </c>
      <c r="W24" s="138" t="str">
        <f t="shared" ca="1" si="15"/>
        <v/>
      </c>
      <c r="X24" s="138" t="str">
        <f t="shared" ca="1" si="16"/>
        <v/>
      </c>
      <c r="Y24" s="137" t="str">
        <f t="shared" ca="1" si="17"/>
        <v/>
      </c>
      <c r="Z24" s="137" t="str">
        <f t="shared" ca="1" si="18"/>
        <v/>
      </c>
      <c r="AA24" s="138" t="str">
        <f t="shared" ca="1" si="8"/>
        <v/>
      </c>
      <c r="AB24" s="138" t="str">
        <f t="shared" ca="1" si="9"/>
        <v/>
      </c>
      <c r="AC24" s="138" t="str">
        <f t="shared" ca="1" si="10"/>
        <v/>
      </c>
    </row>
    <row r="25" spans="1:29" ht="30" customHeight="1" x14ac:dyDescent="0.3">
      <c r="A25" s="68"/>
      <c r="B25" s="68"/>
      <c r="C25" s="68"/>
      <c r="D25" s="46"/>
      <c r="E25" s="91"/>
      <c r="F25" s="48"/>
      <c r="G25" s="43"/>
      <c r="H25" s="43"/>
      <c r="I25" s="43"/>
      <c r="J25" s="43"/>
      <c r="K25" s="44"/>
      <c r="L25" s="44"/>
      <c r="M25" s="236"/>
      <c r="N25" s="46"/>
      <c r="O25" s="48"/>
      <c r="P25" s="44"/>
      <c r="Q25" s="46"/>
      <c r="R25" s="182" t="str">
        <f t="shared" ca="1" si="0"/>
        <v/>
      </c>
      <c r="S25" s="183" t="str">
        <f t="shared" ca="1" si="11"/>
        <v/>
      </c>
      <c r="T25" s="183" t="str">
        <f t="shared" ca="1" si="12"/>
        <v/>
      </c>
      <c r="U25" s="138" t="str">
        <f t="shared" ca="1" si="13"/>
        <v/>
      </c>
      <c r="V25" s="138" t="str">
        <f t="shared" ca="1" si="14"/>
        <v/>
      </c>
      <c r="W25" s="138" t="str">
        <f t="shared" ca="1" si="15"/>
        <v/>
      </c>
      <c r="X25" s="138" t="str">
        <f t="shared" ca="1" si="16"/>
        <v/>
      </c>
      <c r="Y25" s="137" t="str">
        <f t="shared" ca="1" si="17"/>
        <v/>
      </c>
      <c r="Z25" s="137" t="str">
        <f t="shared" ca="1" si="18"/>
        <v/>
      </c>
      <c r="AA25" s="138" t="str">
        <f t="shared" ca="1" si="8"/>
        <v/>
      </c>
      <c r="AB25" s="138" t="str">
        <f t="shared" ca="1" si="9"/>
        <v/>
      </c>
      <c r="AC25" s="138" t="str">
        <f t="shared" ca="1" si="10"/>
        <v/>
      </c>
    </row>
    <row r="26" spans="1:29" ht="30" customHeight="1" x14ac:dyDescent="0.3">
      <c r="A26" s="68"/>
      <c r="B26" s="68"/>
      <c r="C26" s="68"/>
      <c r="D26" s="46"/>
      <c r="E26" s="91"/>
      <c r="F26" s="48"/>
      <c r="G26" s="43"/>
      <c r="H26" s="43"/>
      <c r="I26" s="43"/>
      <c r="J26" s="43"/>
      <c r="K26" s="44"/>
      <c r="L26" s="44"/>
      <c r="M26" s="236"/>
      <c r="N26" s="46"/>
      <c r="O26" s="48"/>
      <c r="P26" s="44"/>
      <c r="Q26" s="46"/>
      <c r="R26" s="182" t="str">
        <f t="shared" ca="1" si="0"/>
        <v/>
      </c>
      <c r="S26" s="183" t="str">
        <f t="shared" ca="1" si="11"/>
        <v/>
      </c>
      <c r="T26" s="183" t="str">
        <f t="shared" ca="1" si="12"/>
        <v/>
      </c>
      <c r="U26" s="138" t="str">
        <f t="shared" ca="1" si="13"/>
        <v/>
      </c>
      <c r="V26" s="138" t="str">
        <f t="shared" ca="1" si="14"/>
        <v/>
      </c>
      <c r="W26" s="138" t="str">
        <f t="shared" ca="1" si="15"/>
        <v/>
      </c>
      <c r="X26" s="138" t="str">
        <f t="shared" ca="1" si="16"/>
        <v/>
      </c>
      <c r="Y26" s="137" t="str">
        <f t="shared" ca="1" si="17"/>
        <v/>
      </c>
      <c r="Z26" s="137" t="str">
        <f t="shared" ca="1" si="18"/>
        <v/>
      </c>
      <c r="AA26" s="138" t="str">
        <f t="shared" ca="1" si="8"/>
        <v/>
      </c>
      <c r="AB26" s="138" t="str">
        <f t="shared" ca="1" si="9"/>
        <v/>
      </c>
      <c r="AC26" s="138" t="str">
        <f t="shared" ca="1" si="10"/>
        <v/>
      </c>
    </row>
    <row r="27" spans="1:29" ht="30" customHeight="1" x14ac:dyDescent="0.3">
      <c r="A27" s="68"/>
      <c r="B27" s="68"/>
      <c r="C27" s="68"/>
      <c r="D27" s="46"/>
      <c r="E27" s="91"/>
      <c r="F27" s="48"/>
      <c r="G27" s="43"/>
      <c r="H27" s="43"/>
      <c r="I27" s="43"/>
      <c r="J27" s="43"/>
      <c r="K27" s="44"/>
      <c r="L27" s="44"/>
      <c r="M27" s="236"/>
      <c r="N27" s="46"/>
      <c r="O27" s="48"/>
      <c r="P27" s="44"/>
      <c r="Q27" s="46"/>
      <c r="R27" s="182" t="str">
        <f t="shared" ca="1" si="0"/>
        <v/>
      </c>
      <c r="S27" s="183" t="str">
        <f t="shared" ca="1" si="11"/>
        <v/>
      </c>
      <c r="T27" s="183" t="str">
        <f t="shared" ca="1" si="12"/>
        <v/>
      </c>
      <c r="U27" s="138" t="str">
        <f t="shared" ca="1" si="13"/>
        <v/>
      </c>
      <c r="V27" s="138" t="str">
        <f t="shared" ca="1" si="14"/>
        <v/>
      </c>
      <c r="W27" s="138" t="str">
        <f t="shared" ca="1" si="15"/>
        <v/>
      </c>
      <c r="X27" s="138" t="str">
        <f t="shared" ca="1" si="16"/>
        <v/>
      </c>
      <c r="Y27" s="137" t="str">
        <f t="shared" ca="1" si="17"/>
        <v/>
      </c>
      <c r="Z27" s="137" t="str">
        <f t="shared" ca="1" si="18"/>
        <v/>
      </c>
      <c r="AA27" s="138" t="str">
        <f t="shared" ca="1" si="8"/>
        <v/>
      </c>
      <c r="AB27" s="138" t="str">
        <f t="shared" ca="1" si="9"/>
        <v/>
      </c>
      <c r="AC27" s="138" t="str">
        <f t="shared" ca="1" si="10"/>
        <v/>
      </c>
    </row>
    <row r="28" spans="1:29" ht="30" customHeight="1" x14ac:dyDescent="0.3">
      <c r="A28" s="68"/>
      <c r="B28" s="68"/>
      <c r="C28" s="68"/>
      <c r="D28" s="46"/>
      <c r="E28" s="91"/>
      <c r="F28" s="48"/>
      <c r="G28" s="43"/>
      <c r="H28" s="43"/>
      <c r="I28" s="43"/>
      <c r="J28" s="43"/>
      <c r="K28" s="44"/>
      <c r="L28" s="44"/>
      <c r="M28" s="236"/>
      <c r="N28" s="46"/>
      <c r="O28" s="48"/>
      <c r="P28" s="44"/>
      <c r="Q28" s="46"/>
      <c r="R28" s="182" t="str">
        <f t="shared" ca="1" si="0"/>
        <v/>
      </c>
      <c r="S28" s="183" t="str">
        <f t="shared" ca="1" si="11"/>
        <v/>
      </c>
      <c r="T28" s="183" t="str">
        <f t="shared" ca="1" si="12"/>
        <v/>
      </c>
      <c r="U28" s="138" t="str">
        <f t="shared" ca="1" si="13"/>
        <v/>
      </c>
      <c r="V28" s="138" t="str">
        <f t="shared" ca="1" si="14"/>
        <v/>
      </c>
      <c r="W28" s="138" t="str">
        <f t="shared" ca="1" si="15"/>
        <v/>
      </c>
      <c r="X28" s="138" t="str">
        <f t="shared" ca="1" si="16"/>
        <v/>
      </c>
      <c r="Y28" s="137" t="str">
        <f t="shared" ca="1" si="17"/>
        <v/>
      </c>
      <c r="Z28" s="137" t="str">
        <f t="shared" ca="1" si="18"/>
        <v/>
      </c>
      <c r="AA28" s="138" t="str">
        <f t="shared" ca="1" si="8"/>
        <v/>
      </c>
      <c r="AB28" s="138" t="str">
        <f t="shared" ca="1" si="9"/>
        <v/>
      </c>
      <c r="AC28" s="138" t="str">
        <f t="shared" ca="1" si="10"/>
        <v/>
      </c>
    </row>
    <row r="29" spans="1:29" ht="30" customHeight="1" x14ac:dyDescent="0.3">
      <c r="A29" s="68"/>
      <c r="B29" s="68"/>
      <c r="C29" s="68"/>
      <c r="D29" s="46"/>
      <c r="E29" s="91"/>
      <c r="F29" s="48"/>
      <c r="G29" s="43"/>
      <c r="H29" s="43"/>
      <c r="I29" s="43"/>
      <c r="J29" s="43"/>
      <c r="K29" s="44"/>
      <c r="L29" s="44"/>
      <c r="M29" s="236"/>
      <c r="N29" s="46"/>
      <c r="O29" s="48"/>
      <c r="P29" s="44"/>
      <c r="Q29" s="46"/>
      <c r="R29" s="182" t="str">
        <f t="shared" ca="1" si="0"/>
        <v/>
      </c>
      <c r="S29" s="183" t="str">
        <f t="shared" ca="1" si="11"/>
        <v/>
      </c>
      <c r="T29" s="183" t="str">
        <f t="shared" ca="1" si="12"/>
        <v/>
      </c>
      <c r="U29" s="138" t="str">
        <f t="shared" ca="1" si="13"/>
        <v/>
      </c>
      <c r="V29" s="138" t="str">
        <f t="shared" ca="1" si="14"/>
        <v/>
      </c>
      <c r="W29" s="138" t="str">
        <f t="shared" ca="1" si="15"/>
        <v/>
      </c>
      <c r="X29" s="138" t="str">
        <f t="shared" ca="1" si="16"/>
        <v/>
      </c>
      <c r="Y29" s="137" t="str">
        <f t="shared" ca="1" si="17"/>
        <v/>
      </c>
      <c r="Z29" s="137" t="str">
        <f t="shared" ca="1" si="18"/>
        <v/>
      </c>
      <c r="AA29" s="138" t="str">
        <f t="shared" ca="1" si="8"/>
        <v/>
      </c>
      <c r="AB29" s="138" t="str">
        <f t="shared" ca="1" si="9"/>
        <v/>
      </c>
      <c r="AC29" s="138" t="str">
        <f t="shared" ca="1" si="10"/>
        <v/>
      </c>
    </row>
    <row r="30" spans="1:29" ht="30" customHeight="1" x14ac:dyDescent="0.3">
      <c r="A30" s="68"/>
      <c r="B30" s="68"/>
      <c r="C30" s="68"/>
      <c r="D30" s="46"/>
      <c r="E30" s="91"/>
      <c r="F30" s="48"/>
      <c r="G30" s="43"/>
      <c r="H30" s="43"/>
      <c r="I30" s="43"/>
      <c r="J30" s="43"/>
      <c r="K30" s="44"/>
      <c r="L30" s="44"/>
      <c r="M30" s="236"/>
      <c r="N30" s="46"/>
      <c r="O30" s="48"/>
      <c r="P30" s="44"/>
      <c r="Q30" s="46"/>
      <c r="R30" s="182" t="str">
        <f t="shared" ca="1" si="0"/>
        <v/>
      </c>
      <c r="S30" s="183" t="str">
        <f t="shared" ca="1" si="11"/>
        <v/>
      </c>
      <c r="T30" s="183" t="str">
        <f t="shared" ca="1" si="12"/>
        <v/>
      </c>
      <c r="U30" s="138" t="str">
        <f t="shared" ca="1" si="13"/>
        <v/>
      </c>
      <c r="V30" s="138" t="str">
        <f t="shared" ca="1" si="14"/>
        <v/>
      </c>
      <c r="W30" s="138" t="str">
        <f t="shared" ca="1" si="15"/>
        <v/>
      </c>
      <c r="X30" s="138" t="str">
        <f t="shared" ca="1" si="16"/>
        <v/>
      </c>
      <c r="Y30" s="137" t="str">
        <f t="shared" ca="1" si="17"/>
        <v/>
      </c>
      <c r="Z30" s="137" t="str">
        <f t="shared" ca="1" si="18"/>
        <v/>
      </c>
      <c r="AA30" s="138" t="str">
        <f t="shared" ca="1" si="8"/>
        <v/>
      </c>
      <c r="AB30" s="138" t="str">
        <f t="shared" ca="1" si="9"/>
        <v/>
      </c>
      <c r="AC30" s="138" t="str">
        <f t="shared" ca="1" si="10"/>
        <v/>
      </c>
    </row>
    <row r="31" spans="1:29" ht="30" customHeight="1" x14ac:dyDescent="0.3">
      <c r="A31" s="68"/>
      <c r="B31" s="68"/>
      <c r="C31" s="68"/>
      <c r="D31" s="46"/>
      <c r="E31" s="91"/>
      <c r="F31" s="48"/>
      <c r="G31" s="43"/>
      <c r="H31" s="43"/>
      <c r="I31" s="43"/>
      <c r="J31" s="43"/>
      <c r="K31" s="44"/>
      <c r="L31" s="44"/>
      <c r="M31" s="236"/>
      <c r="N31" s="46"/>
      <c r="O31" s="48"/>
      <c r="P31" s="44"/>
      <c r="Q31" s="46"/>
      <c r="R31" s="182" t="str">
        <f t="shared" ca="1" si="0"/>
        <v/>
      </c>
      <c r="S31" s="183" t="str">
        <f t="shared" ca="1" si="11"/>
        <v/>
      </c>
      <c r="T31" s="183" t="str">
        <f t="shared" ca="1" si="12"/>
        <v/>
      </c>
      <c r="U31" s="138" t="str">
        <f t="shared" ca="1" si="13"/>
        <v/>
      </c>
      <c r="V31" s="138" t="str">
        <f t="shared" ca="1" si="14"/>
        <v/>
      </c>
      <c r="W31" s="138" t="str">
        <f t="shared" ca="1" si="15"/>
        <v/>
      </c>
      <c r="X31" s="138" t="str">
        <f t="shared" ca="1" si="16"/>
        <v/>
      </c>
      <c r="Y31" s="137" t="str">
        <f t="shared" ca="1" si="17"/>
        <v/>
      </c>
      <c r="Z31" s="137" t="str">
        <f t="shared" ca="1" si="18"/>
        <v/>
      </c>
      <c r="AA31" s="138" t="str">
        <f t="shared" ca="1" si="8"/>
        <v/>
      </c>
      <c r="AB31" s="138" t="str">
        <f t="shared" ca="1" si="9"/>
        <v/>
      </c>
      <c r="AC31" s="138" t="str">
        <f t="shared" ca="1" si="10"/>
        <v/>
      </c>
    </row>
    <row r="32" spans="1:29" ht="30" customHeight="1" x14ac:dyDescent="0.3">
      <c r="A32" s="68"/>
      <c r="B32" s="68"/>
      <c r="C32" s="68"/>
      <c r="D32" s="46"/>
      <c r="E32" s="91"/>
      <c r="F32" s="48"/>
      <c r="G32" s="43"/>
      <c r="H32" s="43"/>
      <c r="I32" s="43"/>
      <c r="J32" s="43"/>
      <c r="K32" s="44"/>
      <c r="L32" s="44"/>
      <c r="M32" s="236"/>
      <c r="N32" s="46"/>
      <c r="O32" s="48"/>
      <c r="P32" s="44"/>
      <c r="Q32" s="46"/>
      <c r="R32" s="182" t="str">
        <f t="shared" ca="1" si="0"/>
        <v/>
      </c>
      <c r="S32" s="183" t="str">
        <f t="shared" ca="1" si="11"/>
        <v/>
      </c>
      <c r="T32" s="183" t="str">
        <f t="shared" ca="1" si="12"/>
        <v/>
      </c>
      <c r="U32" s="138" t="str">
        <f t="shared" ca="1" si="13"/>
        <v/>
      </c>
      <c r="V32" s="138" t="str">
        <f t="shared" ca="1" si="14"/>
        <v/>
      </c>
      <c r="W32" s="138" t="str">
        <f t="shared" ca="1" si="15"/>
        <v/>
      </c>
      <c r="X32" s="138" t="str">
        <f t="shared" ca="1" si="16"/>
        <v/>
      </c>
      <c r="Y32" s="137" t="str">
        <f t="shared" ca="1" si="17"/>
        <v/>
      </c>
      <c r="Z32" s="137" t="str">
        <f t="shared" ca="1" si="18"/>
        <v/>
      </c>
      <c r="AA32" s="138" t="str">
        <f t="shared" ca="1" si="8"/>
        <v/>
      </c>
      <c r="AB32" s="138" t="str">
        <f t="shared" ca="1" si="9"/>
        <v/>
      </c>
      <c r="AC32" s="138" t="str">
        <f t="shared" ca="1" si="10"/>
        <v/>
      </c>
    </row>
    <row r="33" spans="1:29" ht="30" customHeight="1" x14ac:dyDescent="0.3">
      <c r="A33" s="68"/>
      <c r="B33" s="68"/>
      <c r="C33" s="68"/>
      <c r="D33" s="46"/>
      <c r="E33" s="91"/>
      <c r="F33" s="48"/>
      <c r="G33" s="43"/>
      <c r="H33" s="43"/>
      <c r="I33" s="43"/>
      <c r="J33" s="43"/>
      <c r="K33" s="44"/>
      <c r="L33" s="44"/>
      <c r="M33" s="236"/>
      <c r="N33" s="46"/>
      <c r="O33" s="48"/>
      <c r="P33" s="44"/>
      <c r="Q33" s="46"/>
      <c r="R33" s="182" t="str">
        <f t="shared" ca="1" si="0"/>
        <v/>
      </c>
      <c r="S33" s="183" t="str">
        <f t="shared" ca="1" si="11"/>
        <v/>
      </c>
      <c r="T33" s="183" t="str">
        <f t="shared" ca="1" si="12"/>
        <v/>
      </c>
      <c r="U33" s="138" t="str">
        <f t="shared" ca="1" si="13"/>
        <v/>
      </c>
      <c r="V33" s="138" t="str">
        <f t="shared" ca="1" si="14"/>
        <v/>
      </c>
      <c r="W33" s="138" t="str">
        <f t="shared" ca="1" si="15"/>
        <v/>
      </c>
      <c r="X33" s="138" t="str">
        <f t="shared" ca="1" si="16"/>
        <v/>
      </c>
      <c r="Y33" s="137" t="str">
        <f t="shared" ca="1" si="17"/>
        <v/>
      </c>
      <c r="Z33" s="137" t="str">
        <f t="shared" ca="1" si="18"/>
        <v/>
      </c>
      <c r="AA33" s="138" t="str">
        <f t="shared" ca="1" si="8"/>
        <v/>
      </c>
      <c r="AB33" s="138" t="str">
        <f t="shared" ca="1" si="9"/>
        <v/>
      </c>
      <c r="AC33" s="138" t="str">
        <f t="shared" ca="1" si="10"/>
        <v/>
      </c>
    </row>
    <row r="34" spans="1:29" ht="30" customHeight="1" x14ac:dyDescent="0.3">
      <c r="A34" s="68"/>
      <c r="B34" s="68"/>
      <c r="C34" s="68"/>
      <c r="D34" s="46"/>
      <c r="E34" s="91"/>
      <c r="F34" s="48"/>
      <c r="G34" s="43"/>
      <c r="H34" s="43"/>
      <c r="I34" s="43"/>
      <c r="J34" s="43"/>
      <c r="K34" s="44"/>
      <c r="L34" s="44"/>
      <c r="M34" s="236"/>
      <c r="N34" s="46"/>
      <c r="O34" s="48"/>
      <c r="P34" s="44"/>
      <c r="Q34" s="46"/>
      <c r="R34" s="182" t="str">
        <f t="shared" ca="1" si="0"/>
        <v/>
      </c>
      <c r="S34" s="183" t="str">
        <f t="shared" ca="1" si="11"/>
        <v/>
      </c>
      <c r="T34" s="183" t="str">
        <f t="shared" ca="1" si="12"/>
        <v/>
      </c>
      <c r="U34" s="138" t="str">
        <f t="shared" ca="1" si="13"/>
        <v/>
      </c>
      <c r="V34" s="138" t="str">
        <f t="shared" ca="1" si="14"/>
        <v/>
      </c>
      <c r="W34" s="138" t="str">
        <f t="shared" ca="1" si="15"/>
        <v/>
      </c>
      <c r="X34" s="138" t="str">
        <f t="shared" ca="1" si="16"/>
        <v/>
      </c>
      <c r="Y34" s="137" t="str">
        <f t="shared" ca="1" si="17"/>
        <v/>
      </c>
      <c r="Z34" s="137" t="str">
        <f t="shared" ca="1" si="18"/>
        <v/>
      </c>
      <c r="AA34" s="138" t="str">
        <f t="shared" ca="1" si="8"/>
        <v/>
      </c>
      <c r="AB34" s="138" t="str">
        <f t="shared" ca="1" si="9"/>
        <v/>
      </c>
      <c r="AC34" s="138" t="str">
        <f t="shared" ca="1" si="10"/>
        <v/>
      </c>
    </row>
    <row r="35" spans="1:29" ht="30" customHeight="1" x14ac:dyDescent="0.3">
      <c r="A35" s="68"/>
      <c r="B35" s="68"/>
      <c r="C35" s="68"/>
      <c r="D35" s="46"/>
      <c r="E35" s="91"/>
      <c r="F35" s="48"/>
      <c r="G35" s="43"/>
      <c r="H35" s="43"/>
      <c r="I35" s="43"/>
      <c r="J35" s="43"/>
      <c r="K35" s="44"/>
      <c r="L35" s="44"/>
      <c r="M35" s="236"/>
      <c r="N35" s="46"/>
      <c r="O35" s="48"/>
      <c r="P35" s="44"/>
      <c r="Q35" s="46"/>
      <c r="R35" s="182" t="str">
        <f t="shared" ca="1" si="0"/>
        <v/>
      </c>
      <c r="S35" s="183" t="str">
        <f t="shared" ca="1" si="11"/>
        <v/>
      </c>
      <c r="T35" s="183" t="str">
        <f t="shared" ca="1" si="12"/>
        <v/>
      </c>
      <c r="U35" s="138" t="str">
        <f t="shared" ca="1" si="13"/>
        <v/>
      </c>
      <c r="V35" s="138" t="str">
        <f t="shared" ca="1" si="14"/>
        <v/>
      </c>
      <c r="W35" s="138" t="str">
        <f t="shared" ca="1" si="15"/>
        <v/>
      </c>
      <c r="X35" s="138" t="str">
        <f t="shared" ca="1" si="16"/>
        <v/>
      </c>
      <c r="Y35" s="137" t="str">
        <f t="shared" ca="1" si="17"/>
        <v/>
      </c>
      <c r="Z35" s="137" t="str">
        <f t="shared" ca="1" si="18"/>
        <v/>
      </c>
      <c r="AA35" s="138" t="str">
        <f t="shared" ca="1" si="8"/>
        <v/>
      </c>
      <c r="AB35" s="138" t="str">
        <f t="shared" ca="1" si="9"/>
        <v/>
      </c>
      <c r="AC35" s="138" t="str">
        <f t="shared" ca="1" si="10"/>
        <v/>
      </c>
    </row>
    <row r="36" spans="1:29" ht="30" customHeight="1" x14ac:dyDescent="0.3">
      <c r="A36" s="68"/>
      <c r="B36" s="68"/>
      <c r="C36" s="68"/>
      <c r="D36" s="46"/>
      <c r="E36" s="91"/>
      <c r="F36" s="48"/>
      <c r="G36" s="43"/>
      <c r="H36" s="43"/>
      <c r="I36" s="43"/>
      <c r="J36" s="43"/>
      <c r="K36" s="44"/>
      <c r="L36" s="44"/>
      <c r="M36" s="236"/>
      <c r="N36" s="46"/>
      <c r="O36" s="48"/>
      <c r="P36" s="44"/>
      <c r="Q36" s="46"/>
      <c r="R36" s="182" t="str">
        <f t="shared" ca="1" si="0"/>
        <v/>
      </c>
      <c r="S36" s="183" t="str">
        <f t="shared" ca="1" si="11"/>
        <v/>
      </c>
      <c r="T36" s="183" t="str">
        <f t="shared" ca="1" si="12"/>
        <v/>
      </c>
      <c r="U36" s="138" t="str">
        <f t="shared" ca="1" si="13"/>
        <v/>
      </c>
      <c r="V36" s="138" t="str">
        <f t="shared" ca="1" si="14"/>
        <v/>
      </c>
      <c r="W36" s="138" t="str">
        <f t="shared" ca="1" si="15"/>
        <v/>
      </c>
      <c r="X36" s="138" t="str">
        <f t="shared" ca="1" si="16"/>
        <v/>
      </c>
      <c r="Y36" s="137" t="str">
        <f t="shared" ca="1" si="17"/>
        <v/>
      </c>
      <c r="Z36" s="137" t="str">
        <f t="shared" ca="1" si="18"/>
        <v/>
      </c>
      <c r="AA36" s="138" t="str">
        <f t="shared" ca="1" si="8"/>
        <v/>
      </c>
      <c r="AB36" s="138" t="str">
        <f t="shared" ca="1" si="9"/>
        <v/>
      </c>
      <c r="AC36" s="138" t="str">
        <f t="shared" ca="1" si="10"/>
        <v/>
      </c>
    </row>
    <row r="37" spans="1:29" ht="30" customHeight="1" x14ac:dyDescent="0.3">
      <c r="A37" s="68"/>
      <c r="B37" s="68"/>
      <c r="C37" s="68"/>
      <c r="D37" s="46"/>
      <c r="E37" s="91"/>
      <c r="F37" s="48"/>
      <c r="G37" s="43"/>
      <c r="H37" s="43"/>
      <c r="I37" s="43"/>
      <c r="J37" s="43"/>
      <c r="K37" s="44"/>
      <c r="L37" s="44"/>
      <c r="M37" s="236"/>
      <c r="N37" s="46"/>
      <c r="O37" s="48"/>
      <c r="P37" s="44"/>
      <c r="Q37" s="46"/>
      <c r="R37" s="182" t="str">
        <f t="shared" ca="1" si="0"/>
        <v/>
      </c>
      <c r="S37" s="183" t="str">
        <f t="shared" ca="1" si="11"/>
        <v/>
      </c>
      <c r="T37" s="183" t="str">
        <f t="shared" ca="1" si="12"/>
        <v/>
      </c>
      <c r="U37" s="138" t="str">
        <f t="shared" ca="1" si="13"/>
        <v/>
      </c>
      <c r="V37" s="138" t="str">
        <f t="shared" ca="1" si="14"/>
        <v/>
      </c>
      <c r="W37" s="138" t="str">
        <f t="shared" ca="1" si="15"/>
        <v/>
      </c>
      <c r="X37" s="138" t="str">
        <f t="shared" ca="1" si="16"/>
        <v/>
      </c>
      <c r="Y37" s="137" t="str">
        <f t="shared" ca="1" si="17"/>
        <v/>
      </c>
      <c r="Z37" s="137" t="str">
        <f t="shared" ca="1" si="18"/>
        <v/>
      </c>
      <c r="AA37" s="138" t="str">
        <f t="shared" ca="1" si="8"/>
        <v/>
      </c>
      <c r="AB37" s="138" t="str">
        <f t="shared" ca="1" si="9"/>
        <v/>
      </c>
      <c r="AC37" s="138" t="str">
        <f t="shared" ca="1" si="10"/>
        <v/>
      </c>
    </row>
    <row r="38" spans="1:29" ht="30" customHeight="1" x14ac:dyDescent="0.3">
      <c r="A38" s="68"/>
      <c r="B38" s="68"/>
      <c r="C38" s="68"/>
      <c r="D38" s="46"/>
      <c r="E38" s="91"/>
      <c r="F38" s="48"/>
      <c r="G38" s="43"/>
      <c r="H38" s="43"/>
      <c r="I38" s="43"/>
      <c r="J38" s="43"/>
      <c r="K38" s="44"/>
      <c r="L38" s="44"/>
      <c r="M38" s="236"/>
      <c r="N38" s="46"/>
      <c r="O38" s="48"/>
      <c r="P38" s="44"/>
      <c r="Q38" s="46"/>
      <c r="R38" s="182" t="str">
        <f t="shared" ca="1" si="0"/>
        <v/>
      </c>
      <c r="S38" s="183" t="str">
        <f t="shared" ca="1" si="11"/>
        <v/>
      </c>
      <c r="T38" s="183" t="str">
        <f t="shared" ca="1" si="12"/>
        <v/>
      </c>
      <c r="U38" s="138" t="str">
        <f t="shared" ca="1" si="13"/>
        <v/>
      </c>
      <c r="V38" s="138" t="str">
        <f t="shared" ca="1" si="14"/>
        <v/>
      </c>
      <c r="W38" s="138" t="str">
        <f t="shared" ca="1" si="15"/>
        <v/>
      </c>
      <c r="X38" s="138" t="str">
        <f t="shared" ca="1" si="16"/>
        <v/>
      </c>
      <c r="Y38" s="137" t="str">
        <f t="shared" ca="1" si="17"/>
        <v/>
      </c>
      <c r="Z38" s="137" t="str">
        <f t="shared" ca="1" si="18"/>
        <v/>
      </c>
      <c r="AA38" s="138" t="str">
        <f t="shared" ca="1" si="8"/>
        <v/>
      </c>
      <c r="AB38" s="138" t="str">
        <f t="shared" ca="1" si="9"/>
        <v/>
      </c>
      <c r="AC38" s="138" t="str">
        <f t="shared" ca="1" si="10"/>
        <v/>
      </c>
    </row>
    <row r="39" spans="1:29" ht="30" customHeight="1" x14ac:dyDescent="0.3">
      <c r="A39" s="68"/>
      <c r="B39" s="68"/>
      <c r="C39" s="68"/>
      <c r="D39" s="46"/>
      <c r="E39" s="91"/>
      <c r="F39" s="48"/>
      <c r="G39" s="43"/>
      <c r="H39" s="43"/>
      <c r="I39" s="43"/>
      <c r="J39" s="43"/>
      <c r="K39" s="44"/>
      <c r="L39" s="44"/>
      <c r="M39" s="236"/>
      <c r="N39" s="46"/>
      <c r="O39" s="48"/>
      <c r="P39" s="44"/>
      <c r="Q39" s="46"/>
      <c r="R39" s="182" t="str">
        <f t="shared" ca="1" si="0"/>
        <v/>
      </c>
      <c r="S39" s="183" t="str">
        <f t="shared" ca="1" si="11"/>
        <v/>
      </c>
      <c r="T39" s="183" t="str">
        <f t="shared" ca="1" si="12"/>
        <v/>
      </c>
      <c r="U39" s="138" t="str">
        <f t="shared" ca="1" si="13"/>
        <v/>
      </c>
      <c r="V39" s="138" t="str">
        <f t="shared" ca="1" si="14"/>
        <v/>
      </c>
      <c r="W39" s="138" t="str">
        <f t="shared" ca="1" si="15"/>
        <v/>
      </c>
      <c r="X39" s="138" t="str">
        <f t="shared" ca="1" si="16"/>
        <v/>
      </c>
      <c r="Y39" s="137" t="str">
        <f t="shared" ca="1" si="17"/>
        <v/>
      </c>
      <c r="Z39" s="137" t="str">
        <f t="shared" ca="1" si="18"/>
        <v/>
      </c>
      <c r="AA39" s="138" t="str">
        <f t="shared" ca="1" si="8"/>
        <v/>
      </c>
      <c r="AB39" s="138" t="str">
        <f t="shared" ca="1" si="9"/>
        <v/>
      </c>
      <c r="AC39" s="138" t="str">
        <f t="shared" ca="1" si="10"/>
        <v/>
      </c>
    </row>
    <row r="40" spans="1:29" ht="30" customHeight="1" x14ac:dyDescent="0.3">
      <c r="A40" s="68"/>
      <c r="B40" s="68"/>
      <c r="C40" s="68"/>
      <c r="D40" s="46"/>
      <c r="E40" s="91"/>
      <c r="F40" s="48"/>
      <c r="G40" s="43"/>
      <c r="H40" s="43"/>
      <c r="I40" s="43"/>
      <c r="J40" s="43"/>
      <c r="K40" s="44"/>
      <c r="L40" s="44"/>
      <c r="M40" s="236"/>
      <c r="N40" s="46"/>
      <c r="O40" s="48"/>
      <c r="P40" s="44"/>
      <c r="Q40" s="46"/>
      <c r="R40" s="182" t="str">
        <f t="shared" ca="1" si="0"/>
        <v/>
      </c>
      <c r="S40" s="183" t="str">
        <f t="shared" ca="1" si="11"/>
        <v/>
      </c>
      <c r="T40" s="183" t="str">
        <f t="shared" ca="1" si="12"/>
        <v/>
      </c>
      <c r="U40" s="138" t="str">
        <f t="shared" ca="1" si="13"/>
        <v/>
      </c>
      <c r="V40" s="138" t="str">
        <f t="shared" ca="1" si="14"/>
        <v/>
      </c>
      <c r="W40" s="138" t="str">
        <f t="shared" ca="1" si="15"/>
        <v/>
      </c>
      <c r="X40" s="138" t="str">
        <f t="shared" ca="1" si="16"/>
        <v/>
      </c>
      <c r="Y40" s="137" t="str">
        <f t="shared" ca="1" si="17"/>
        <v/>
      </c>
      <c r="Z40" s="137" t="str">
        <f t="shared" ca="1" si="18"/>
        <v/>
      </c>
      <c r="AA40" s="138" t="str">
        <f t="shared" ca="1" si="8"/>
        <v/>
      </c>
      <c r="AB40" s="138" t="str">
        <f t="shared" ca="1" si="9"/>
        <v/>
      </c>
      <c r="AC40" s="138" t="str">
        <f t="shared" ca="1" si="10"/>
        <v/>
      </c>
    </row>
    <row r="41" spans="1:29" ht="30" customHeight="1" x14ac:dyDescent="0.3">
      <c r="A41" s="68"/>
      <c r="B41" s="68"/>
      <c r="C41" s="68"/>
      <c r="D41" s="46"/>
      <c r="E41" s="91"/>
      <c r="F41" s="48"/>
      <c r="G41" s="43"/>
      <c r="H41" s="43"/>
      <c r="I41" s="43"/>
      <c r="J41" s="43"/>
      <c r="K41" s="44"/>
      <c r="L41" s="44"/>
      <c r="M41" s="236"/>
      <c r="N41" s="46"/>
      <c r="O41" s="48"/>
      <c r="P41" s="44"/>
      <c r="Q41" s="46"/>
      <c r="R41" s="182" t="str">
        <f t="shared" ca="1" si="0"/>
        <v/>
      </c>
      <c r="S41" s="183" t="str">
        <f t="shared" ca="1" si="11"/>
        <v/>
      </c>
      <c r="T41" s="183" t="str">
        <f t="shared" ca="1" si="12"/>
        <v/>
      </c>
      <c r="U41" s="138" t="str">
        <f t="shared" ca="1" si="13"/>
        <v/>
      </c>
      <c r="V41" s="138" t="str">
        <f t="shared" ca="1" si="14"/>
        <v/>
      </c>
      <c r="W41" s="138" t="str">
        <f t="shared" ca="1" si="15"/>
        <v/>
      </c>
      <c r="X41" s="138" t="str">
        <f t="shared" ca="1" si="16"/>
        <v/>
      </c>
      <c r="Y41" s="137" t="str">
        <f t="shared" ca="1" si="17"/>
        <v/>
      </c>
      <c r="Z41" s="137" t="str">
        <f t="shared" ca="1" si="18"/>
        <v/>
      </c>
      <c r="AA41" s="138" t="str">
        <f t="shared" ca="1" si="8"/>
        <v/>
      </c>
      <c r="AB41" s="138" t="str">
        <f t="shared" ca="1" si="9"/>
        <v/>
      </c>
      <c r="AC41" s="138" t="str">
        <f t="shared" ca="1" si="10"/>
        <v/>
      </c>
    </row>
    <row r="42" spans="1:29" ht="30" customHeight="1" x14ac:dyDescent="0.3">
      <c r="A42" s="68"/>
      <c r="B42" s="68"/>
      <c r="C42" s="68"/>
      <c r="D42" s="46"/>
      <c r="E42" s="91"/>
      <c r="F42" s="48"/>
      <c r="G42" s="43"/>
      <c r="H42" s="43"/>
      <c r="I42" s="43"/>
      <c r="J42" s="43"/>
      <c r="K42" s="44"/>
      <c r="L42" s="44"/>
      <c r="M42" s="236"/>
      <c r="N42" s="46"/>
      <c r="O42" s="48"/>
      <c r="P42" s="44"/>
      <c r="Q42" s="46"/>
      <c r="R42" s="182" t="str">
        <f t="shared" ca="1" si="0"/>
        <v/>
      </c>
      <c r="S42" s="183" t="str">
        <f t="shared" ca="1" si="11"/>
        <v/>
      </c>
      <c r="T42" s="183" t="str">
        <f t="shared" ca="1" si="12"/>
        <v/>
      </c>
      <c r="U42" s="138" t="str">
        <f t="shared" ca="1" si="13"/>
        <v/>
      </c>
      <c r="V42" s="138" t="str">
        <f t="shared" ca="1" si="14"/>
        <v/>
      </c>
      <c r="W42" s="138" t="str">
        <f t="shared" ca="1" si="15"/>
        <v/>
      </c>
      <c r="X42" s="138" t="str">
        <f t="shared" ca="1" si="16"/>
        <v/>
      </c>
      <c r="Y42" s="137" t="str">
        <f t="shared" ca="1" si="17"/>
        <v/>
      </c>
      <c r="Z42" s="137" t="str">
        <f t="shared" ca="1" si="18"/>
        <v/>
      </c>
      <c r="AA42" s="138" t="str">
        <f t="shared" ca="1" si="8"/>
        <v/>
      </c>
      <c r="AB42" s="138" t="str">
        <f t="shared" ca="1" si="9"/>
        <v/>
      </c>
      <c r="AC42" s="138" t="str">
        <f t="shared" ca="1" si="10"/>
        <v/>
      </c>
    </row>
    <row r="43" spans="1:29" ht="30" customHeight="1" x14ac:dyDescent="0.3">
      <c r="A43" s="68"/>
      <c r="B43" s="68"/>
      <c r="C43" s="68"/>
      <c r="D43" s="46"/>
      <c r="E43" s="91"/>
      <c r="F43" s="48"/>
      <c r="G43" s="43"/>
      <c r="H43" s="43"/>
      <c r="I43" s="43"/>
      <c r="J43" s="43"/>
      <c r="K43" s="44"/>
      <c r="L43" s="44"/>
      <c r="M43" s="236"/>
      <c r="N43" s="46"/>
      <c r="O43" s="48"/>
      <c r="P43" s="44"/>
      <c r="Q43" s="46"/>
      <c r="R43" s="182" t="str">
        <f t="shared" ref="R43:R74" ca="1" si="19">IF(ISBLANK($D43), "", IF(N43="핵심운용인력",                    SUMPRODUCT((OFFSET(핵심인력_경력,0,0,ROWS(핵심인력_경력),1)=$D43)*1, OFFSET(핵심인력_경력,0,9,ROWS(핵심인력_경력),1), (OFFSET(핵심인력_경력,0,10,ROWS(핵심인력_경력),1)="A")*1)+SUMPRODUCT((OFFSET(핵심인력_경력,0,0,ROWS(핵심인력_경력),1)=$D43)*1, OFFSET(핵심인력_경력,0,9,ROWS(핵심인력_경력),1), (OFFSET(핵심인력_경력,0,10,ROWS(핵심인력_경력),1)="B")*1)*0.7,                                           SUMPRODUCT((OFFSET(일반인력_경력,0,0,ROWS(일반인력_경력),1)=$D43)*1, OFFSET(일반인력_경력,0,9,ROWS(일반인력_경력),1), (OFFSET(일반인력_경력,0,10,ROWS(일반인력_경력),1)="A")*1)+SUMPRODUCT((OFFSET(일반인력_경력,0,0,ROWS(일반인력_경력),1)=$D43)*1, OFFSET(일반인력_경력,0,9,ROWS(일반인력_경력),1), (OFFSET(일반인력_경력,0,10,ROWS(일반인력_경력),1)="B")*1)*0.7 ) )</f>
        <v/>
      </c>
      <c r="S43" s="183" t="str">
        <f t="shared" ca="1" si="11"/>
        <v/>
      </c>
      <c r="T43" s="183" t="str">
        <f t="shared" ca="1" si="12"/>
        <v/>
      </c>
      <c r="U43" s="138" t="str">
        <f t="shared" ca="1" si="13"/>
        <v/>
      </c>
      <c r="V43" s="138" t="str">
        <f t="shared" ca="1" si="14"/>
        <v/>
      </c>
      <c r="W43" s="138" t="str">
        <f t="shared" ca="1" si="15"/>
        <v/>
      </c>
      <c r="X43" s="138" t="str">
        <f t="shared" ca="1" si="16"/>
        <v/>
      </c>
      <c r="Y43" s="137" t="str">
        <f t="shared" ca="1" si="17"/>
        <v/>
      </c>
      <c r="Z43" s="137" t="str">
        <f t="shared" ca="1" si="18"/>
        <v/>
      </c>
      <c r="AA43" s="138" t="str">
        <f t="shared" ca="1" si="8"/>
        <v/>
      </c>
      <c r="AB43" s="138" t="str">
        <f t="shared" ca="1" si="9"/>
        <v/>
      </c>
      <c r="AC43" s="138" t="str">
        <f t="shared" ca="1" si="10"/>
        <v/>
      </c>
    </row>
    <row r="44" spans="1:29" ht="30" customHeight="1" x14ac:dyDescent="0.3">
      <c r="A44" s="68"/>
      <c r="B44" s="68"/>
      <c r="C44" s="68"/>
      <c r="D44" s="46"/>
      <c r="E44" s="91"/>
      <c r="F44" s="48"/>
      <c r="G44" s="43"/>
      <c r="H44" s="43"/>
      <c r="I44" s="43"/>
      <c r="J44" s="43"/>
      <c r="K44" s="44"/>
      <c r="L44" s="44"/>
      <c r="M44" s="236"/>
      <c r="N44" s="46"/>
      <c r="O44" s="48"/>
      <c r="P44" s="44"/>
      <c r="Q44" s="46"/>
      <c r="R44" s="182" t="str">
        <f t="shared" ca="1" si="19"/>
        <v/>
      </c>
      <c r="S44" s="183" t="str">
        <f t="shared" ca="1" si="11"/>
        <v/>
      </c>
      <c r="T44" s="183" t="str">
        <f t="shared" ca="1" si="12"/>
        <v/>
      </c>
      <c r="U44" s="138" t="str">
        <f t="shared" ca="1" si="13"/>
        <v/>
      </c>
      <c r="V44" s="138" t="str">
        <f t="shared" ca="1" si="14"/>
        <v/>
      </c>
      <c r="W44" s="138" t="str">
        <f t="shared" ca="1" si="15"/>
        <v/>
      </c>
      <c r="X44" s="138" t="str">
        <f t="shared" ca="1" si="16"/>
        <v/>
      </c>
      <c r="Y44" s="137" t="str">
        <f t="shared" ca="1" si="17"/>
        <v/>
      </c>
      <c r="Z44" s="137" t="str">
        <f t="shared" ca="1" si="18"/>
        <v/>
      </c>
      <c r="AA44" s="138" t="str">
        <f t="shared" ca="1" si="8"/>
        <v/>
      </c>
      <c r="AB44" s="138" t="str">
        <f t="shared" ca="1" si="9"/>
        <v/>
      </c>
      <c r="AC44" s="138" t="str">
        <f t="shared" ca="1" si="10"/>
        <v/>
      </c>
    </row>
    <row r="45" spans="1:29" ht="30" customHeight="1" x14ac:dyDescent="0.3">
      <c r="A45" s="68"/>
      <c r="B45" s="68"/>
      <c r="C45" s="68"/>
      <c r="D45" s="46"/>
      <c r="E45" s="91"/>
      <c r="F45" s="48"/>
      <c r="G45" s="43"/>
      <c r="H45" s="43"/>
      <c r="I45" s="43"/>
      <c r="J45" s="43"/>
      <c r="K45" s="44"/>
      <c r="L45" s="44"/>
      <c r="M45" s="236"/>
      <c r="N45" s="46"/>
      <c r="O45" s="48"/>
      <c r="P45" s="44"/>
      <c r="Q45" s="46"/>
      <c r="R45" s="182" t="str">
        <f t="shared" ca="1" si="19"/>
        <v/>
      </c>
      <c r="S45" s="183" t="str">
        <f t="shared" ca="1" si="11"/>
        <v/>
      </c>
      <c r="T45" s="183" t="str">
        <f t="shared" ca="1" si="12"/>
        <v/>
      </c>
      <c r="U45" s="138" t="str">
        <f t="shared" ca="1" si="13"/>
        <v/>
      </c>
      <c r="V45" s="138" t="str">
        <f t="shared" ca="1" si="14"/>
        <v/>
      </c>
      <c r="W45" s="138" t="str">
        <f t="shared" ca="1" si="15"/>
        <v/>
      </c>
      <c r="X45" s="138" t="str">
        <f t="shared" ca="1" si="16"/>
        <v/>
      </c>
      <c r="Y45" s="137" t="str">
        <f t="shared" ca="1" si="17"/>
        <v/>
      </c>
      <c r="Z45" s="137" t="str">
        <f t="shared" ca="1" si="18"/>
        <v/>
      </c>
      <c r="AA45" s="138" t="str">
        <f t="shared" ca="1" si="8"/>
        <v/>
      </c>
      <c r="AB45" s="138" t="str">
        <f t="shared" ca="1" si="9"/>
        <v/>
      </c>
      <c r="AC45" s="138" t="str">
        <f t="shared" ca="1" si="10"/>
        <v/>
      </c>
    </row>
    <row r="46" spans="1:29" ht="30" customHeight="1" x14ac:dyDescent="0.3">
      <c r="A46" s="68"/>
      <c r="B46" s="68"/>
      <c r="C46" s="68"/>
      <c r="D46" s="46"/>
      <c r="E46" s="91"/>
      <c r="F46" s="48"/>
      <c r="G46" s="43"/>
      <c r="H46" s="43"/>
      <c r="I46" s="43"/>
      <c r="J46" s="43"/>
      <c r="K46" s="44"/>
      <c r="L46" s="44"/>
      <c r="M46" s="236"/>
      <c r="N46" s="46"/>
      <c r="O46" s="48"/>
      <c r="P46" s="44"/>
      <c r="Q46" s="46"/>
      <c r="R46" s="182" t="str">
        <f t="shared" ca="1" si="19"/>
        <v/>
      </c>
      <c r="S46" s="183" t="str">
        <f t="shared" ca="1" si="11"/>
        <v/>
      </c>
      <c r="T46" s="183" t="str">
        <f t="shared" ca="1" si="12"/>
        <v/>
      </c>
      <c r="U46" s="138" t="str">
        <f t="shared" ca="1" si="13"/>
        <v/>
      </c>
      <c r="V46" s="138" t="str">
        <f t="shared" ca="1" si="14"/>
        <v/>
      </c>
      <c r="W46" s="138" t="str">
        <f t="shared" ca="1" si="15"/>
        <v/>
      </c>
      <c r="X46" s="138" t="str">
        <f t="shared" ca="1" si="16"/>
        <v/>
      </c>
      <c r="Y46" s="137" t="str">
        <f t="shared" ca="1" si="17"/>
        <v/>
      </c>
      <c r="Z46" s="137" t="str">
        <f t="shared" ca="1" si="18"/>
        <v/>
      </c>
      <c r="AA46" s="138" t="str">
        <f t="shared" ca="1" si="8"/>
        <v/>
      </c>
      <c r="AB46" s="138" t="str">
        <f t="shared" ca="1" si="9"/>
        <v/>
      </c>
      <c r="AC46" s="138" t="str">
        <f t="shared" ca="1" si="10"/>
        <v/>
      </c>
    </row>
    <row r="47" spans="1:29" ht="30" customHeight="1" x14ac:dyDescent="0.3">
      <c r="A47" s="68"/>
      <c r="B47" s="68"/>
      <c r="C47" s="68"/>
      <c r="D47" s="46"/>
      <c r="E47" s="91"/>
      <c r="F47" s="48"/>
      <c r="G47" s="43"/>
      <c r="H47" s="43"/>
      <c r="I47" s="43"/>
      <c r="J47" s="43"/>
      <c r="K47" s="44"/>
      <c r="L47" s="44"/>
      <c r="M47" s="236"/>
      <c r="N47" s="46"/>
      <c r="O47" s="48"/>
      <c r="P47" s="44"/>
      <c r="Q47" s="46"/>
      <c r="R47" s="182" t="str">
        <f t="shared" ca="1" si="19"/>
        <v/>
      </c>
      <c r="S47" s="183" t="str">
        <f t="shared" ca="1" si="11"/>
        <v/>
      </c>
      <c r="T47" s="183" t="str">
        <f t="shared" ca="1" si="12"/>
        <v/>
      </c>
      <c r="U47" s="138" t="str">
        <f t="shared" ca="1" si="13"/>
        <v/>
      </c>
      <c r="V47" s="138" t="str">
        <f t="shared" ca="1" si="14"/>
        <v/>
      </c>
      <c r="W47" s="138" t="str">
        <f t="shared" ca="1" si="15"/>
        <v/>
      </c>
      <c r="X47" s="138" t="str">
        <f t="shared" ca="1" si="16"/>
        <v/>
      </c>
      <c r="Y47" s="137" t="str">
        <f t="shared" ca="1" si="17"/>
        <v/>
      </c>
      <c r="Z47" s="137" t="str">
        <f t="shared" ca="1" si="18"/>
        <v/>
      </c>
      <c r="AA47" s="138" t="str">
        <f t="shared" ca="1" si="8"/>
        <v/>
      </c>
      <c r="AB47" s="138" t="str">
        <f t="shared" ca="1" si="9"/>
        <v/>
      </c>
      <c r="AC47" s="138" t="str">
        <f t="shared" ca="1" si="10"/>
        <v/>
      </c>
    </row>
    <row r="48" spans="1:29" ht="30" customHeight="1" x14ac:dyDescent="0.3">
      <c r="A48" s="68"/>
      <c r="B48" s="68"/>
      <c r="C48" s="68"/>
      <c r="D48" s="46"/>
      <c r="E48" s="91"/>
      <c r="F48" s="48"/>
      <c r="G48" s="43"/>
      <c r="H48" s="43"/>
      <c r="I48" s="43"/>
      <c r="J48" s="43"/>
      <c r="K48" s="44"/>
      <c r="L48" s="44"/>
      <c r="M48" s="236"/>
      <c r="N48" s="46"/>
      <c r="O48" s="48"/>
      <c r="P48" s="44"/>
      <c r="Q48" s="46"/>
      <c r="R48" s="182" t="str">
        <f t="shared" ca="1" si="19"/>
        <v/>
      </c>
      <c r="S48" s="183" t="str">
        <f t="shared" ca="1" si="11"/>
        <v/>
      </c>
      <c r="T48" s="183" t="str">
        <f t="shared" ca="1" si="12"/>
        <v/>
      </c>
      <c r="U48" s="138" t="str">
        <f t="shared" ca="1" si="13"/>
        <v/>
      </c>
      <c r="V48" s="138" t="str">
        <f t="shared" ca="1" si="14"/>
        <v/>
      </c>
      <c r="W48" s="138" t="str">
        <f t="shared" ca="1" si="15"/>
        <v/>
      </c>
      <c r="X48" s="138" t="str">
        <f t="shared" ca="1" si="16"/>
        <v/>
      </c>
      <c r="Y48" s="137" t="str">
        <f t="shared" ca="1" si="17"/>
        <v/>
      </c>
      <c r="Z48" s="137" t="str">
        <f t="shared" ca="1" si="18"/>
        <v/>
      </c>
      <c r="AA48" s="138" t="str">
        <f t="shared" ca="1" si="8"/>
        <v/>
      </c>
      <c r="AB48" s="138" t="str">
        <f t="shared" ca="1" si="9"/>
        <v/>
      </c>
      <c r="AC48" s="138" t="str">
        <f t="shared" ca="1" si="10"/>
        <v/>
      </c>
    </row>
    <row r="49" spans="1:29" ht="30" customHeight="1" x14ac:dyDescent="0.3">
      <c r="A49" s="68"/>
      <c r="B49" s="68"/>
      <c r="C49" s="68"/>
      <c r="D49" s="46"/>
      <c r="E49" s="91"/>
      <c r="F49" s="48"/>
      <c r="G49" s="43"/>
      <c r="H49" s="43"/>
      <c r="I49" s="43"/>
      <c r="J49" s="43"/>
      <c r="K49" s="44"/>
      <c r="L49" s="44"/>
      <c r="M49" s="236"/>
      <c r="N49" s="46"/>
      <c r="O49" s="48"/>
      <c r="P49" s="44"/>
      <c r="Q49" s="46"/>
      <c r="R49" s="182" t="str">
        <f t="shared" ca="1" si="19"/>
        <v/>
      </c>
      <c r="S49" s="183" t="str">
        <f t="shared" ca="1" si="11"/>
        <v/>
      </c>
      <c r="T49" s="183" t="str">
        <f t="shared" ca="1" si="12"/>
        <v/>
      </c>
      <c r="U49" s="138" t="str">
        <f t="shared" ca="1" si="13"/>
        <v/>
      </c>
      <c r="V49" s="138" t="str">
        <f t="shared" ca="1" si="14"/>
        <v/>
      </c>
      <c r="W49" s="138" t="str">
        <f t="shared" ca="1" si="15"/>
        <v/>
      </c>
      <c r="X49" s="138" t="str">
        <f t="shared" ca="1" si="16"/>
        <v/>
      </c>
      <c r="Y49" s="137" t="str">
        <f t="shared" ca="1" si="17"/>
        <v/>
      </c>
      <c r="Z49" s="137" t="str">
        <f t="shared" ca="1" si="18"/>
        <v/>
      </c>
      <c r="AA49" s="138" t="str">
        <f t="shared" ca="1" si="8"/>
        <v/>
      </c>
      <c r="AB49" s="138" t="str">
        <f t="shared" ca="1" si="9"/>
        <v/>
      </c>
      <c r="AC49" s="138" t="str">
        <f t="shared" ca="1" si="10"/>
        <v/>
      </c>
    </row>
    <row r="50" spans="1:29" ht="30" customHeight="1" x14ac:dyDescent="0.3">
      <c r="A50" s="68"/>
      <c r="B50" s="68"/>
      <c r="C50" s="68"/>
      <c r="D50" s="46"/>
      <c r="E50" s="91"/>
      <c r="F50" s="48"/>
      <c r="G50" s="43"/>
      <c r="H50" s="43"/>
      <c r="I50" s="43"/>
      <c r="J50" s="43"/>
      <c r="K50" s="44"/>
      <c r="L50" s="44"/>
      <c r="M50" s="236"/>
      <c r="N50" s="46"/>
      <c r="O50" s="48"/>
      <c r="P50" s="44"/>
      <c r="Q50" s="46"/>
      <c r="R50" s="182" t="str">
        <f t="shared" ca="1" si="19"/>
        <v/>
      </c>
      <c r="S50" s="183" t="str">
        <f t="shared" ca="1" si="11"/>
        <v/>
      </c>
      <c r="T50" s="183" t="str">
        <f t="shared" ca="1" si="12"/>
        <v/>
      </c>
      <c r="U50" s="138" t="str">
        <f t="shared" ca="1" si="13"/>
        <v/>
      </c>
      <c r="V50" s="138" t="str">
        <f t="shared" ca="1" si="14"/>
        <v/>
      </c>
      <c r="W50" s="138" t="str">
        <f t="shared" ca="1" si="15"/>
        <v/>
      </c>
      <c r="X50" s="138" t="str">
        <f t="shared" ca="1" si="16"/>
        <v/>
      </c>
      <c r="Y50" s="137" t="str">
        <f t="shared" ca="1" si="17"/>
        <v/>
      </c>
      <c r="Z50" s="137" t="str">
        <f t="shared" ca="1" si="18"/>
        <v/>
      </c>
      <c r="AA50" s="138" t="str">
        <f t="shared" ca="1" si="8"/>
        <v/>
      </c>
      <c r="AB50" s="138" t="str">
        <f t="shared" ca="1" si="9"/>
        <v/>
      </c>
      <c r="AC50" s="138" t="str">
        <f t="shared" ca="1" si="10"/>
        <v/>
      </c>
    </row>
    <row r="51" spans="1:29" ht="30" customHeight="1" x14ac:dyDescent="0.3">
      <c r="A51" s="68"/>
      <c r="B51" s="68"/>
      <c r="C51" s="68"/>
      <c r="D51" s="46"/>
      <c r="E51" s="91"/>
      <c r="F51" s="48"/>
      <c r="G51" s="43"/>
      <c r="H51" s="43"/>
      <c r="I51" s="43"/>
      <c r="J51" s="43"/>
      <c r="K51" s="44"/>
      <c r="L51" s="44"/>
      <c r="M51" s="236"/>
      <c r="N51" s="46"/>
      <c r="O51" s="48"/>
      <c r="P51" s="44"/>
      <c r="Q51" s="46"/>
      <c r="R51" s="182" t="str">
        <f t="shared" ca="1" si="19"/>
        <v/>
      </c>
      <c r="S51" s="183" t="str">
        <f t="shared" ca="1" si="11"/>
        <v/>
      </c>
      <c r="T51" s="183" t="str">
        <f t="shared" ca="1" si="12"/>
        <v/>
      </c>
      <c r="U51" s="138" t="str">
        <f t="shared" ca="1" si="13"/>
        <v/>
      </c>
      <c r="V51" s="138" t="str">
        <f t="shared" ca="1" si="14"/>
        <v/>
      </c>
      <c r="W51" s="138" t="str">
        <f t="shared" ca="1" si="15"/>
        <v/>
      </c>
      <c r="X51" s="138" t="str">
        <f t="shared" ca="1" si="16"/>
        <v/>
      </c>
      <c r="Y51" s="137" t="str">
        <f t="shared" ca="1" si="17"/>
        <v/>
      </c>
      <c r="Z51" s="137" t="str">
        <f t="shared" ca="1" si="18"/>
        <v/>
      </c>
      <c r="AA51" s="138" t="str">
        <f t="shared" ca="1" si="8"/>
        <v/>
      </c>
      <c r="AB51" s="138" t="str">
        <f t="shared" ca="1" si="9"/>
        <v/>
      </c>
      <c r="AC51" s="138" t="str">
        <f t="shared" ca="1" si="10"/>
        <v/>
      </c>
    </row>
    <row r="52" spans="1:29" ht="30" customHeight="1" x14ac:dyDescent="0.3">
      <c r="A52" s="68"/>
      <c r="B52" s="68"/>
      <c r="C52" s="68"/>
      <c r="D52" s="46"/>
      <c r="E52" s="91"/>
      <c r="F52" s="48"/>
      <c r="G52" s="43"/>
      <c r="H52" s="43"/>
      <c r="I52" s="43"/>
      <c r="J52" s="43"/>
      <c r="K52" s="44"/>
      <c r="L52" s="44"/>
      <c r="M52" s="236"/>
      <c r="N52" s="46"/>
      <c r="O52" s="48"/>
      <c r="P52" s="44"/>
      <c r="Q52" s="46"/>
      <c r="R52" s="182" t="str">
        <f t="shared" ca="1" si="19"/>
        <v/>
      </c>
      <c r="S52" s="183" t="str">
        <f t="shared" ca="1" si="11"/>
        <v/>
      </c>
      <c r="T52" s="183" t="str">
        <f t="shared" ca="1" si="12"/>
        <v/>
      </c>
      <c r="U52" s="138" t="str">
        <f t="shared" ca="1" si="13"/>
        <v/>
      </c>
      <c r="V52" s="138" t="str">
        <f t="shared" ca="1" si="14"/>
        <v/>
      </c>
      <c r="W52" s="138" t="str">
        <f t="shared" ca="1" si="15"/>
        <v/>
      </c>
      <c r="X52" s="138" t="str">
        <f t="shared" ca="1" si="16"/>
        <v/>
      </c>
      <c r="Y52" s="137" t="str">
        <f t="shared" ca="1" si="17"/>
        <v/>
      </c>
      <c r="Z52" s="137" t="str">
        <f t="shared" ca="1" si="18"/>
        <v/>
      </c>
      <c r="AA52" s="138" t="str">
        <f t="shared" ca="1" si="8"/>
        <v/>
      </c>
      <c r="AB52" s="138" t="str">
        <f t="shared" ca="1" si="9"/>
        <v/>
      </c>
      <c r="AC52" s="138" t="str">
        <f t="shared" ca="1" si="10"/>
        <v/>
      </c>
    </row>
    <row r="53" spans="1:29" ht="30" customHeight="1" x14ac:dyDescent="0.3">
      <c r="A53" s="68"/>
      <c r="B53" s="68"/>
      <c r="C53" s="68"/>
      <c r="D53" s="46"/>
      <c r="E53" s="91"/>
      <c r="F53" s="48"/>
      <c r="G53" s="43"/>
      <c r="H53" s="43"/>
      <c r="I53" s="43"/>
      <c r="J53" s="43"/>
      <c r="K53" s="44"/>
      <c r="L53" s="44"/>
      <c r="M53" s="236"/>
      <c r="N53" s="46"/>
      <c r="O53" s="48"/>
      <c r="P53" s="44"/>
      <c r="Q53" s="46"/>
      <c r="R53" s="182" t="str">
        <f t="shared" ca="1" si="19"/>
        <v/>
      </c>
      <c r="S53" s="183" t="str">
        <f t="shared" ca="1" si="11"/>
        <v/>
      </c>
      <c r="T53" s="183" t="str">
        <f t="shared" ca="1" si="12"/>
        <v/>
      </c>
      <c r="U53" s="138" t="str">
        <f t="shared" ca="1" si="13"/>
        <v/>
      </c>
      <c r="V53" s="138" t="str">
        <f t="shared" ca="1" si="14"/>
        <v/>
      </c>
      <c r="W53" s="138" t="str">
        <f t="shared" ca="1" si="15"/>
        <v/>
      </c>
      <c r="X53" s="138" t="str">
        <f t="shared" ca="1" si="16"/>
        <v/>
      </c>
      <c r="Y53" s="137" t="str">
        <f t="shared" ca="1" si="17"/>
        <v/>
      </c>
      <c r="Z53" s="137" t="str">
        <f t="shared" ca="1" si="18"/>
        <v/>
      </c>
      <c r="AA53" s="138" t="str">
        <f t="shared" ca="1" si="8"/>
        <v/>
      </c>
      <c r="AB53" s="138" t="str">
        <f t="shared" ca="1" si="9"/>
        <v/>
      </c>
      <c r="AC53" s="138" t="str">
        <f t="shared" ca="1" si="10"/>
        <v/>
      </c>
    </row>
    <row r="54" spans="1:29" ht="30" customHeight="1" x14ac:dyDescent="0.3">
      <c r="A54" s="68"/>
      <c r="B54" s="68"/>
      <c r="C54" s="68"/>
      <c r="D54" s="46"/>
      <c r="E54" s="91"/>
      <c r="F54" s="48"/>
      <c r="G54" s="43"/>
      <c r="H54" s="43"/>
      <c r="I54" s="43"/>
      <c r="J54" s="43"/>
      <c r="K54" s="44"/>
      <c r="L54" s="44"/>
      <c r="M54" s="236"/>
      <c r="N54" s="46"/>
      <c r="O54" s="48"/>
      <c r="P54" s="44"/>
      <c r="Q54" s="46"/>
      <c r="R54" s="182" t="str">
        <f t="shared" ca="1" si="19"/>
        <v/>
      </c>
      <c r="S54" s="183" t="str">
        <f t="shared" ca="1" si="11"/>
        <v/>
      </c>
      <c r="T54" s="183" t="str">
        <f t="shared" ca="1" si="12"/>
        <v/>
      </c>
      <c r="U54" s="138" t="str">
        <f t="shared" ca="1" si="13"/>
        <v/>
      </c>
      <c r="V54" s="138" t="str">
        <f t="shared" ca="1" si="14"/>
        <v/>
      </c>
      <c r="W54" s="138" t="str">
        <f t="shared" ca="1" si="15"/>
        <v/>
      </c>
      <c r="X54" s="138" t="str">
        <f t="shared" ca="1" si="16"/>
        <v/>
      </c>
      <c r="Y54" s="137" t="str">
        <f t="shared" ca="1" si="17"/>
        <v/>
      </c>
      <c r="Z54" s="137" t="str">
        <f t="shared" ca="1" si="18"/>
        <v/>
      </c>
      <c r="AA54" s="138" t="str">
        <f t="shared" ca="1" si="8"/>
        <v/>
      </c>
      <c r="AB54" s="138" t="str">
        <f t="shared" ca="1" si="9"/>
        <v/>
      </c>
      <c r="AC54" s="138" t="str">
        <f t="shared" ca="1" si="10"/>
        <v/>
      </c>
    </row>
    <row r="55" spans="1:29" ht="30" customHeight="1" x14ac:dyDescent="0.3">
      <c r="A55" s="68"/>
      <c r="B55" s="68"/>
      <c r="C55" s="68"/>
      <c r="D55" s="46"/>
      <c r="E55" s="91"/>
      <c r="F55" s="48"/>
      <c r="G55" s="43"/>
      <c r="H55" s="43"/>
      <c r="I55" s="43"/>
      <c r="J55" s="43"/>
      <c r="K55" s="44"/>
      <c r="L55" s="44"/>
      <c r="M55" s="236"/>
      <c r="N55" s="46"/>
      <c r="O55" s="48"/>
      <c r="P55" s="44"/>
      <c r="Q55" s="46"/>
      <c r="R55" s="182" t="str">
        <f t="shared" ca="1" si="19"/>
        <v/>
      </c>
      <c r="S55" s="183" t="str">
        <f t="shared" ca="1" si="11"/>
        <v/>
      </c>
      <c r="T55" s="183" t="str">
        <f t="shared" ca="1" si="12"/>
        <v/>
      </c>
      <c r="U55" s="138" t="str">
        <f t="shared" ca="1" si="13"/>
        <v/>
      </c>
      <c r="V55" s="138" t="str">
        <f t="shared" ca="1" si="14"/>
        <v/>
      </c>
      <c r="W55" s="138" t="str">
        <f t="shared" ca="1" si="15"/>
        <v/>
      </c>
      <c r="X55" s="138" t="str">
        <f t="shared" ca="1" si="16"/>
        <v/>
      </c>
      <c r="Y55" s="137" t="str">
        <f t="shared" ca="1" si="17"/>
        <v/>
      </c>
      <c r="Z55" s="137" t="str">
        <f t="shared" ca="1" si="18"/>
        <v/>
      </c>
      <c r="AA55" s="138" t="str">
        <f t="shared" ca="1" si="8"/>
        <v/>
      </c>
      <c r="AB55" s="138" t="str">
        <f t="shared" ca="1" si="9"/>
        <v/>
      </c>
      <c r="AC55" s="138" t="str">
        <f t="shared" ca="1" si="10"/>
        <v/>
      </c>
    </row>
    <row r="56" spans="1:29" ht="30" customHeight="1" x14ac:dyDescent="0.3">
      <c r="A56" s="68"/>
      <c r="B56" s="68"/>
      <c r="C56" s="68"/>
      <c r="D56" s="46"/>
      <c r="E56" s="91"/>
      <c r="F56" s="48"/>
      <c r="G56" s="43"/>
      <c r="H56" s="43"/>
      <c r="I56" s="43"/>
      <c r="J56" s="43"/>
      <c r="K56" s="44"/>
      <c r="L56" s="44"/>
      <c r="M56" s="236"/>
      <c r="N56" s="46"/>
      <c r="O56" s="48"/>
      <c r="P56" s="44"/>
      <c r="Q56" s="46"/>
      <c r="R56" s="182" t="str">
        <f t="shared" ca="1" si="19"/>
        <v/>
      </c>
      <c r="S56" s="183" t="str">
        <f t="shared" ca="1" si="11"/>
        <v/>
      </c>
      <c r="T56" s="183" t="str">
        <f t="shared" ca="1" si="12"/>
        <v/>
      </c>
      <c r="U56" s="138" t="str">
        <f t="shared" ca="1" si="13"/>
        <v/>
      </c>
      <c r="V56" s="138" t="str">
        <f t="shared" ca="1" si="14"/>
        <v/>
      </c>
      <c r="W56" s="138" t="str">
        <f t="shared" ca="1" si="15"/>
        <v/>
      </c>
      <c r="X56" s="138" t="str">
        <f t="shared" ca="1" si="16"/>
        <v/>
      </c>
      <c r="Y56" s="137" t="str">
        <f t="shared" ca="1" si="17"/>
        <v/>
      </c>
      <c r="Z56" s="137" t="str">
        <f t="shared" ca="1" si="18"/>
        <v/>
      </c>
      <c r="AA56" s="138" t="str">
        <f t="shared" ca="1" si="8"/>
        <v/>
      </c>
      <c r="AB56" s="138" t="str">
        <f t="shared" ca="1" si="9"/>
        <v/>
      </c>
      <c r="AC56" s="138" t="str">
        <f t="shared" ca="1" si="10"/>
        <v/>
      </c>
    </row>
    <row r="57" spans="1:29" ht="30" customHeight="1" x14ac:dyDescent="0.3">
      <c r="A57" s="68"/>
      <c r="B57" s="68"/>
      <c r="C57" s="68"/>
      <c r="D57" s="46"/>
      <c r="E57" s="91"/>
      <c r="F57" s="48"/>
      <c r="G57" s="43"/>
      <c r="H57" s="43"/>
      <c r="I57" s="43"/>
      <c r="J57" s="43"/>
      <c r="K57" s="44"/>
      <c r="L57" s="44"/>
      <c r="M57" s="236"/>
      <c r="N57" s="46"/>
      <c r="O57" s="48"/>
      <c r="P57" s="44"/>
      <c r="Q57" s="46"/>
      <c r="R57" s="182" t="str">
        <f t="shared" ca="1" si="19"/>
        <v/>
      </c>
      <c r="S57" s="183" t="str">
        <f t="shared" ca="1" si="11"/>
        <v/>
      </c>
      <c r="T57" s="183" t="str">
        <f t="shared" ca="1" si="12"/>
        <v/>
      </c>
      <c r="U57" s="138" t="str">
        <f t="shared" ca="1" si="13"/>
        <v/>
      </c>
      <c r="V57" s="138" t="str">
        <f t="shared" ca="1" si="14"/>
        <v/>
      </c>
      <c r="W57" s="138" t="str">
        <f t="shared" ca="1" si="15"/>
        <v/>
      </c>
      <c r="X57" s="138" t="str">
        <f t="shared" ca="1" si="16"/>
        <v/>
      </c>
      <c r="Y57" s="137" t="str">
        <f t="shared" ca="1" si="17"/>
        <v/>
      </c>
      <c r="Z57" s="137" t="str">
        <f t="shared" ca="1" si="18"/>
        <v/>
      </c>
      <c r="AA57" s="138" t="str">
        <f t="shared" ca="1" si="8"/>
        <v/>
      </c>
      <c r="AB57" s="138" t="str">
        <f t="shared" ca="1" si="9"/>
        <v/>
      </c>
      <c r="AC57" s="138" t="str">
        <f t="shared" ca="1" si="10"/>
        <v/>
      </c>
    </row>
    <row r="58" spans="1:29" ht="30" customHeight="1" x14ac:dyDescent="0.3">
      <c r="A58" s="68"/>
      <c r="B58" s="68"/>
      <c r="C58" s="68"/>
      <c r="D58" s="46"/>
      <c r="E58" s="91"/>
      <c r="F58" s="48"/>
      <c r="G58" s="43"/>
      <c r="H58" s="43"/>
      <c r="I58" s="43"/>
      <c r="J58" s="43"/>
      <c r="K58" s="44"/>
      <c r="L58" s="44"/>
      <c r="M58" s="236"/>
      <c r="N58" s="46"/>
      <c r="O58" s="48"/>
      <c r="P58" s="44"/>
      <c r="Q58" s="46"/>
      <c r="R58" s="182" t="str">
        <f t="shared" ca="1" si="19"/>
        <v/>
      </c>
      <c r="S58" s="183" t="str">
        <f t="shared" ca="1" si="11"/>
        <v/>
      </c>
      <c r="T58" s="183" t="str">
        <f t="shared" ca="1" si="12"/>
        <v/>
      </c>
      <c r="U58" s="138" t="str">
        <f t="shared" ca="1" si="13"/>
        <v/>
      </c>
      <c r="V58" s="138" t="str">
        <f t="shared" ca="1" si="14"/>
        <v/>
      </c>
      <c r="W58" s="138" t="str">
        <f t="shared" ca="1" si="15"/>
        <v/>
      </c>
      <c r="X58" s="138" t="str">
        <f t="shared" ca="1" si="16"/>
        <v/>
      </c>
      <c r="Y58" s="137" t="str">
        <f t="shared" ca="1" si="17"/>
        <v/>
      </c>
      <c r="Z58" s="137" t="str">
        <f t="shared" ca="1" si="18"/>
        <v/>
      </c>
      <c r="AA58" s="138" t="str">
        <f t="shared" ca="1" si="8"/>
        <v/>
      </c>
      <c r="AB58" s="138" t="str">
        <f t="shared" ca="1" si="9"/>
        <v/>
      </c>
      <c r="AC58" s="138" t="str">
        <f t="shared" ca="1" si="10"/>
        <v/>
      </c>
    </row>
    <row r="59" spans="1:29" ht="30" customHeight="1" x14ac:dyDescent="0.3">
      <c r="A59" s="68"/>
      <c r="B59" s="68"/>
      <c r="C59" s="68"/>
      <c r="D59" s="46"/>
      <c r="E59" s="91"/>
      <c r="F59" s="48"/>
      <c r="G59" s="43"/>
      <c r="H59" s="43"/>
      <c r="I59" s="43"/>
      <c r="J59" s="43"/>
      <c r="K59" s="44"/>
      <c r="L59" s="44"/>
      <c r="M59" s="236"/>
      <c r="N59" s="46"/>
      <c r="O59" s="48"/>
      <c r="P59" s="44"/>
      <c r="Q59" s="46"/>
      <c r="R59" s="182" t="str">
        <f t="shared" ca="1" si="19"/>
        <v/>
      </c>
      <c r="S59" s="183" t="str">
        <f t="shared" ca="1" si="11"/>
        <v/>
      </c>
      <c r="T59" s="183" t="str">
        <f t="shared" ca="1" si="12"/>
        <v/>
      </c>
      <c r="U59" s="138" t="str">
        <f t="shared" ca="1" si="13"/>
        <v/>
      </c>
      <c r="V59" s="138" t="str">
        <f t="shared" ca="1" si="14"/>
        <v/>
      </c>
      <c r="W59" s="138" t="str">
        <f t="shared" ca="1" si="15"/>
        <v/>
      </c>
      <c r="X59" s="138" t="str">
        <f t="shared" ca="1" si="16"/>
        <v/>
      </c>
      <c r="Y59" s="137" t="str">
        <f t="shared" ca="1" si="17"/>
        <v/>
      </c>
      <c r="Z59" s="137" t="str">
        <f t="shared" ca="1" si="18"/>
        <v/>
      </c>
      <c r="AA59" s="138" t="str">
        <f t="shared" ca="1" si="8"/>
        <v/>
      </c>
      <c r="AB59" s="138" t="str">
        <f t="shared" ca="1" si="9"/>
        <v/>
      </c>
      <c r="AC59" s="138" t="str">
        <f t="shared" ca="1" si="10"/>
        <v/>
      </c>
    </row>
    <row r="60" spans="1:29" ht="30" customHeight="1" x14ac:dyDescent="0.3">
      <c r="A60" s="68"/>
      <c r="B60" s="68"/>
      <c r="C60" s="68"/>
      <c r="D60" s="46"/>
      <c r="E60" s="91"/>
      <c r="F60" s="48"/>
      <c r="G60" s="43"/>
      <c r="H60" s="43"/>
      <c r="I60" s="43"/>
      <c r="J60" s="43"/>
      <c r="K60" s="44"/>
      <c r="L60" s="44"/>
      <c r="M60" s="236"/>
      <c r="N60" s="46"/>
      <c r="O60" s="48"/>
      <c r="P60" s="44"/>
      <c r="Q60" s="46"/>
      <c r="R60" s="182" t="str">
        <f t="shared" ca="1" si="19"/>
        <v/>
      </c>
      <c r="S60" s="183" t="str">
        <f t="shared" ca="1" si="11"/>
        <v/>
      </c>
      <c r="T60" s="183" t="str">
        <f t="shared" ca="1" si="12"/>
        <v/>
      </c>
      <c r="U60" s="138" t="str">
        <f t="shared" ca="1" si="13"/>
        <v/>
      </c>
      <c r="V60" s="138" t="str">
        <f t="shared" ca="1" si="14"/>
        <v/>
      </c>
      <c r="W60" s="138" t="str">
        <f t="shared" ca="1" si="15"/>
        <v/>
      </c>
      <c r="X60" s="138" t="str">
        <f t="shared" ca="1" si="16"/>
        <v/>
      </c>
      <c r="Y60" s="137" t="str">
        <f t="shared" ca="1" si="17"/>
        <v/>
      </c>
      <c r="Z60" s="137" t="str">
        <f t="shared" ca="1" si="18"/>
        <v/>
      </c>
      <c r="AA60" s="138" t="str">
        <f t="shared" ca="1" si="8"/>
        <v/>
      </c>
      <c r="AB60" s="138" t="str">
        <f t="shared" ca="1" si="9"/>
        <v/>
      </c>
      <c r="AC60" s="138" t="str">
        <f t="shared" ca="1" si="10"/>
        <v/>
      </c>
    </row>
    <row r="61" spans="1:29" ht="30" customHeight="1" x14ac:dyDescent="0.3">
      <c r="A61" s="68"/>
      <c r="B61" s="68"/>
      <c r="C61" s="68"/>
      <c r="D61" s="46"/>
      <c r="E61" s="91"/>
      <c r="F61" s="48"/>
      <c r="G61" s="43"/>
      <c r="H61" s="43"/>
      <c r="I61" s="43"/>
      <c r="J61" s="43"/>
      <c r="K61" s="44"/>
      <c r="L61" s="44"/>
      <c r="M61" s="236"/>
      <c r="N61" s="46"/>
      <c r="O61" s="48"/>
      <c r="P61" s="44"/>
      <c r="Q61" s="46"/>
      <c r="R61" s="182" t="str">
        <f t="shared" ca="1" si="19"/>
        <v/>
      </c>
      <c r="S61" s="183" t="str">
        <f t="shared" ca="1" si="11"/>
        <v/>
      </c>
      <c r="T61" s="183" t="str">
        <f t="shared" ca="1" si="12"/>
        <v/>
      </c>
      <c r="U61" s="138" t="str">
        <f t="shared" ca="1" si="13"/>
        <v/>
      </c>
      <c r="V61" s="138" t="str">
        <f t="shared" ca="1" si="14"/>
        <v/>
      </c>
      <c r="W61" s="138" t="str">
        <f t="shared" ca="1" si="15"/>
        <v/>
      </c>
      <c r="X61" s="138" t="str">
        <f t="shared" ca="1" si="16"/>
        <v/>
      </c>
      <c r="Y61" s="137" t="str">
        <f t="shared" ca="1" si="17"/>
        <v/>
      </c>
      <c r="Z61" s="137" t="str">
        <f t="shared" ca="1" si="18"/>
        <v/>
      </c>
      <c r="AA61" s="138" t="str">
        <f t="shared" ca="1" si="8"/>
        <v/>
      </c>
      <c r="AB61" s="138" t="str">
        <f t="shared" ca="1" si="9"/>
        <v/>
      </c>
      <c r="AC61" s="138" t="str">
        <f t="shared" ca="1" si="10"/>
        <v/>
      </c>
    </row>
    <row r="62" spans="1:29" ht="30" customHeight="1" x14ac:dyDescent="0.3">
      <c r="A62" s="68"/>
      <c r="B62" s="68"/>
      <c r="C62" s="68"/>
      <c r="D62" s="46"/>
      <c r="E62" s="91"/>
      <c r="F62" s="48"/>
      <c r="G62" s="43"/>
      <c r="H62" s="43"/>
      <c r="I62" s="43"/>
      <c r="J62" s="43"/>
      <c r="K62" s="44"/>
      <c r="L62" s="44"/>
      <c r="M62" s="236"/>
      <c r="N62" s="46"/>
      <c r="O62" s="48"/>
      <c r="P62" s="44"/>
      <c r="Q62" s="46"/>
      <c r="R62" s="182" t="str">
        <f t="shared" ca="1" si="19"/>
        <v/>
      </c>
      <c r="S62" s="183" t="str">
        <f t="shared" ca="1" si="11"/>
        <v/>
      </c>
      <c r="T62" s="183" t="str">
        <f t="shared" ca="1" si="12"/>
        <v/>
      </c>
      <c r="U62" s="138" t="str">
        <f t="shared" ca="1" si="13"/>
        <v/>
      </c>
      <c r="V62" s="138" t="str">
        <f t="shared" ca="1" si="14"/>
        <v/>
      </c>
      <c r="W62" s="138" t="str">
        <f t="shared" ca="1" si="15"/>
        <v/>
      </c>
      <c r="X62" s="138" t="str">
        <f t="shared" ca="1" si="16"/>
        <v/>
      </c>
      <c r="Y62" s="137" t="str">
        <f t="shared" ca="1" si="17"/>
        <v/>
      </c>
      <c r="Z62" s="137" t="str">
        <f t="shared" ca="1" si="18"/>
        <v/>
      </c>
      <c r="AA62" s="138" t="str">
        <f t="shared" ca="1" si="8"/>
        <v/>
      </c>
      <c r="AB62" s="138" t="str">
        <f t="shared" ca="1" si="9"/>
        <v/>
      </c>
      <c r="AC62" s="138" t="str">
        <f t="shared" ca="1" si="10"/>
        <v/>
      </c>
    </row>
    <row r="63" spans="1:29" ht="30" customHeight="1" x14ac:dyDescent="0.3">
      <c r="A63" s="68"/>
      <c r="B63" s="68"/>
      <c r="C63" s="68"/>
      <c r="D63" s="46"/>
      <c r="E63" s="91"/>
      <c r="F63" s="48"/>
      <c r="G63" s="43"/>
      <c r="H63" s="43"/>
      <c r="I63" s="43"/>
      <c r="J63" s="43"/>
      <c r="K63" s="44"/>
      <c r="L63" s="44"/>
      <c r="M63" s="236"/>
      <c r="N63" s="46"/>
      <c r="O63" s="48"/>
      <c r="P63" s="44"/>
      <c r="Q63" s="46"/>
      <c r="R63" s="182" t="str">
        <f t="shared" ca="1" si="19"/>
        <v/>
      </c>
      <c r="S63" s="183" t="str">
        <f t="shared" ca="1" si="11"/>
        <v/>
      </c>
      <c r="T63" s="183" t="str">
        <f t="shared" ca="1" si="12"/>
        <v/>
      </c>
      <c r="U63" s="138" t="str">
        <f t="shared" ca="1" si="13"/>
        <v/>
      </c>
      <c r="V63" s="138" t="str">
        <f t="shared" ca="1" si="14"/>
        <v/>
      </c>
      <c r="W63" s="138" t="str">
        <f t="shared" ca="1" si="15"/>
        <v/>
      </c>
      <c r="X63" s="138" t="str">
        <f t="shared" ca="1" si="16"/>
        <v/>
      </c>
      <c r="Y63" s="137" t="str">
        <f t="shared" ca="1" si="17"/>
        <v/>
      </c>
      <c r="Z63" s="137" t="str">
        <f t="shared" ca="1" si="18"/>
        <v/>
      </c>
      <c r="AA63" s="138" t="str">
        <f t="shared" ca="1" si="8"/>
        <v/>
      </c>
      <c r="AB63" s="138" t="str">
        <f t="shared" ca="1" si="9"/>
        <v/>
      </c>
      <c r="AC63" s="138" t="str">
        <f t="shared" ca="1" si="10"/>
        <v/>
      </c>
    </row>
    <row r="64" spans="1:29" ht="30" customHeight="1" x14ac:dyDescent="0.3">
      <c r="A64" s="68"/>
      <c r="B64" s="68"/>
      <c r="C64" s="68"/>
      <c r="D64" s="46"/>
      <c r="E64" s="91"/>
      <c r="F64" s="48"/>
      <c r="G64" s="43"/>
      <c r="H64" s="43"/>
      <c r="I64" s="43"/>
      <c r="J64" s="43"/>
      <c r="K64" s="44"/>
      <c r="L64" s="44"/>
      <c r="M64" s="236"/>
      <c r="N64" s="46"/>
      <c r="O64" s="48"/>
      <c r="P64" s="44"/>
      <c r="Q64" s="46"/>
      <c r="R64" s="182" t="str">
        <f t="shared" ca="1" si="19"/>
        <v/>
      </c>
      <c r="S64" s="183" t="str">
        <f t="shared" ca="1" si="11"/>
        <v/>
      </c>
      <c r="T64" s="183" t="str">
        <f t="shared" ca="1" si="12"/>
        <v/>
      </c>
      <c r="U64" s="138" t="str">
        <f t="shared" ca="1" si="13"/>
        <v/>
      </c>
      <c r="V64" s="138" t="str">
        <f t="shared" ca="1" si="14"/>
        <v/>
      </c>
      <c r="W64" s="138" t="str">
        <f t="shared" ca="1" si="15"/>
        <v/>
      </c>
      <c r="X64" s="138" t="str">
        <f t="shared" ca="1" si="16"/>
        <v/>
      </c>
      <c r="Y64" s="137" t="str">
        <f t="shared" ca="1" si="17"/>
        <v/>
      </c>
      <c r="Z64" s="137" t="str">
        <f t="shared" ca="1" si="18"/>
        <v/>
      </c>
      <c r="AA64" s="138" t="str">
        <f t="shared" ca="1" si="8"/>
        <v/>
      </c>
      <c r="AB64" s="138" t="str">
        <f t="shared" ca="1" si="9"/>
        <v/>
      </c>
      <c r="AC64" s="138" t="str">
        <f t="shared" ca="1" si="10"/>
        <v/>
      </c>
    </row>
    <row r="65" spans="1:29" ht="30" customHeight="1" x14ac:dyDescent="0.3">
      <c r="A65" s="68"/>
      <c r="B65" s="68"/>
      <c r="C65" s="68"/>
      <c r="D65" s="46"/>
      <c r="E65" s="91"/>
      <c r="F65" s="48"/>
      <c r="G65" s="43"/>
      <c r="H65" s="43"/>
      <c r="I65" s="43"/>
      <c r="J65" s="43"/>
      <c r="K65" s="44"/>
      <c r="L65" s="44"/>
      <c r="M65" s="236"/>
      <c r="N65" s="46"/>
      <c r="O65" s="48"/>
      <c r="P65" s="44"/>
      <c r="Q65" s="46"/>
      <c r="R65" s="182" t="str">
        <f t="shared" ca="1" si="19"/>
        <v/>
      </c>
      <c r="S65" s="183" t="str">
        <f t="shared" ca="1" si="11"/>
        <v/>
      </c>
      <c r="T65" s="183" t="str">
        <f t="shared" ca="1" si="12"/>
        <v/>
      </c>
      <c r="U65" s="138" t="str">
        <f t="shared" ca="1" si="13"/>
        <v/>
      </c>
      <c r="V65" s="138" t="str">
        <f t="shared" ca="1" si="14"/>
        <v/>
      </c>
      <c r="W65" s="138" t="str">
        <f t="shared" ca="1" si="15"/>
        <v/>
      </c>
      <c r="X65" s="138" t="str">
        <f t="shared" ca="1" si="16"/>
        <v/>
      </c>
      <c r="Y65" s="137" t="str">
        <f t="shared" ca="1" si="17"/>
        <v/>
      </c>
      <c r="Z65" s="137" t="str">
        <f t="shared" ca="1" si="18"/>
        <v/>
      </c>
      <c r="AA65" s="138" t="str">
        <f t="shared" ca="1" si="8"/>
        <v/>
      </c>
      <c r="AB65" s="138" t="str">
        <f t="shared" ca="1" si="9"/>
        <v/>
      </c>
      <c r="AC65" s="138" t="str">
        <f t="shared" ca="1" si="10"/>
        <v/>
      </c>
    </row>
    <row r="66" spans="1:29" ht="30" customHeight="1" x14ac:dyDescent="0.3">
      <c r="A66" s="68"/>
      <c r="B66" s="68"/>
      <c r="C66" s="68"/>
      <c r="D66" s="46"/>
      <c r="E66" s="91"/>
      <c r="F66" s="48"/>
      <c r="G66" s="43"/>
      <c r="H66" s="43"/>
      <c r="I66" s="43"/>
      <c r="J66" s="43"/>
      <c r="K66" s="44"/>
      <c r="L66" s="44"/>
      <c r="M66" s="236"/>
      <c r="N66" s="46"/>
      <c r="O66" s="48"/>
      <c r="P66" s="44"/>
      <c r="Q66" s="46"/>
      <c r="R66" s="182" t="str">
        <f t="shared" ca="1" si="19"/>
        <v/>
      </c>
      <c r="S66" s="183" t="str">
        <f t="shared" ca="1" si="11"/>
        <v/>
      </c>
      <c r="T66" s="183" t="str">
        <f t="shared" ca="1" si="12"/>
        <v/>
      </c>
      <c r="U66" s="138" t="str">
        <f t="shared" ca="1" si="13"/>
        <v/>
      </c>
      <c r="V66" s="138" t="str">
        <f t="shared" ca="1" si="14"/>
        <v/>
      </c>
      <c r="W66" s="138" t="str">
        <f t="shared" ca="1" si="15"/>
        <v/>
      </c>
      <c r="X66" s="138" t="str">
        <f t="shared" ca="1" si="16"/>
        <v/>
      </c>
      <c r="Y66" s="137" t="str">
        <f t="shared" ca="1" si="17"/>
        <v/>
      </c>
      <c r="Z66" s="137" t="str">
        <f t="shared" ca="1" si="18"/>
        <v/>
      </c>
      <c r="AA66" s="138" t="str">
        <f t="shared" ca="1" si="8"/>
        <v/>
      </c>
      <c r="AB66" s="138" t="str">
        <f t="shared" ca="1" si="9"/>
        <v/>
      </c>
      <c r="AC66" s="138" t="str">
        <f t="shared" ca="1" si="10"/>
        <v/>
      </c>
    </row>
    <row r="67" spans="1:29" ht="30" customHeight="1" x14ac:dyDescent="0.3">
      <c r="A67" s="68"/>
      <c r="B67" s="68"/>
      <c r="C67" s="68"/>
      <c r="D67" s="46"/>
      <c r="E67" s="91"/>
      <c r="F67" s="48"/>
      <c r="G67" s="43"/>
      <c r="H67" s="43"/>
      <c r="I67" s="43"/>
      <c r="J67" s="43"/>
      <c r="K67" s="44"/>
      <c r="L67" s="44"/>
      <c r="M67" s="236"/>
      <c r="N67" s="46"/>
      <c r="O67" s="48"/>
      <c r="P67" s="44"/>
      <c r="Q67" s="46"/>
      <c r="R67" s="182" t="str">
        <f t="shared" ca="1" si="19"/>
        <v/>
      </c>
      <c r="S67" s="183" t="str">
        <f t="shared" ca="1" si="11"/>
        <v/>
      </c>
      <c r="T67" s="183" t="str">
        <f t="shared" ca="1" si="12"/>
        <v/>
      </c>
      <c r="U67" s="138" t="str">
        <f t="shared" ca="1" si="13"/>
        <v/>
      </c>
      <c r="V67" s="138" t="str">
        <f t="shared" ca="1" si="14"/>
        <v/>
      </c>
      <c r="W67" s="138" t="str">
        <f t="shared" ca="1" si="15"/>
        <v/>
      </c>
      <c r="X67" s="138" t="str">
        <f t="shared" ca="1" si="16"/>
        <v/>
      </c>
      <c r="Y67" s="137" t="str">
        <f t="shared" ca="1" si="17"/>
        <v/>
      </c>
      <c r="Z67" s="137" t="str">
        <f t="shared" ca="1" si="18"/>
        <v/>
      </c>
      <c r="AA67" s="138" t="str">
        <f t="shared" ca="1" si="8"/>
        <v/>
      </c>
      <c r="AB67" s="138" t="str">
        <f t="shared" ca="1" si="9"/>
        <v/>
      </c>
      <c r="AC67" s="138" t="str">
        <f t="shared" ca="1" si="10"/>
        <v/>
      </c>
    </row>
    <row r="68" spans="1:29" ht="30" customHeight="1" x14ac:dyDescent="0.3">
      <c r="A68" s="68"/>
      <c r="B68" s="68"/>
      <c r="C68" s="68"/>
      <c r="D68" s="46"/>
      <c r="E68" s="91"/>
      <c r="F68" s="48"/>
      <c r="G68" s="43"/>
      <c r="H68" s="43"/>
      <c r="I68" s="43"/>
      <c r="J68" s="43"/>
      <c r="K68" s="44"/>
      <c r="L68" s="44"/>
      <c r="M68" s="236"/>
      <c r="N68" s="46"/>
      <c r="O68" s="48"/>
      <c r="P68" s="44"/>
      <c r="Q68" s="46"/>
      <c r="R68" s="182" t="str">
        <f t="shared" ca="1" si="19"/>
        <v/>
      </c>
      <c r="S68" s="183" t="str">
        <f t="shared" ca="1" si="11"/>
        <v/>
      </c>
      <c r="T68" s="183" t="str">
        <f t="shared" ca="1" si="12"/>
        <v/>
      </c>
      <c r="U68" s="138" t="str">
        <f t="shared" ca="1" si="13"/>
        <v/>
      </c>
      <c r="V68" s="138" t="str">
        <f t="shared" ca="1" si="14"/>
        <v/>
      </c>
      <c r="W68" s="138" t="str">
        <f t="shared" ca="1" si="15"/>
        <v/>
      </c>
      <c r="X68" s="138" t="str">
        <f t="shared" ca="1" si="16"/>
        <v/>
      </c>
      <c r="Y68" s="137" t="str">
        <f t="shared" ca="1" si="17"/>
        <v/>
      </c>
      <c r="Z68" s="137" t="str">
        <f t="shared" ca="1" si="18"/>
        <v/>
      </c>
      <c r="AA68" s="138" t="str">
        <f t="shared" ca="1" si="8"/>
        <v/>
      </c>
      <c r="AB68" s="138" t="str">
        <f t="shared" ca="1" si="9"/>
        <v/>
      </c>
      <c r="AC68" s="138" t="str">
        <f t="shared" ca="1" si="10"/>
        <v/>
      </c>
    </row>
    <row r="69" spans="1:29" ht="30" customHeight="1" x14ac:dyDescent="0.3">
      <c r="A69" s="68"/>
      <c r="B69" s="68"/>
      <c r="C69" s="68"/>
      <c r="D69" s="46"/>
      <c r="E69" s="91"/>
      <c r="F69" s="48"/>
      <c r="G69" s="43"/>
      <c r="H69" s="43"/>
      <c r="I69" s="43"/>
      <c r="J69" s="43"/>
      <c r="K69" s="44"/>
      <c r="L69" s="44"/>
      <c r="M69" s="236"/>
      <c r="N69" s="46"/>
      <c r="O69" s="48"/>
      <c r="P69" s="44"/>
      <c r="Q69" s="46"/>
      <c r="R69" s="182" t="str">
        <f t="shared" ca="1" si="19"/>
        <v/>
      </c>
      <c r="S69" s="183" t="str">
        <f t="shared" ca="1" si="11"/>
        <v/>
      </c>
      <c r="T69" s="183" t="str">
        <f t="shared" ca="1" si="12"/>
        <v/>
      </c>
      <c r="U69" s="138" t="str">
        <f t="shared" ca="1" si="13"/>
        <v/>
      </c>
      <c r="V69" s="138" t="str">
        <f t="shared" ca="1" si="14"/>
        <v/>
      </c>
      <c r="W69" s="138" t="str">
        <f t="shared" ca="1" si="15"/>
        <v/>
      </c>
      <c r="X69" s="138" t="str">
        <f t="shared" ca="1" si="16"/>
        <v/>
      </c>
      <c r="Y69" s="137" t="str">
        <f t="shared" ca="1" si="17"/>
        <v/>
      </c>
      <c r="Z69" s="137" t="str">
        <f t="shared" ca="1" si="18"/>
        <v/>
      </c>
      <c r="AA69" s="138" t="str">
        <f t="shared" ca="1" si="8"/>
        <v/>
      </c>
      <c r="AB69" s="138" t="str">
        <f t="shared" ca="1" si="9"/>
        <v/>
      </c>
      <c r="AC69" s="138" t="str">
        <f t="shared" ca="1" si="10"/>
        <v/>
      </c>
    </row>
    <row r="70" spans="1:29" ht="30" customHeight="1" x14ac:dyDescent="0.3">
      <c r="A70" s="68"/>
      <c r="B70" s="68"/>
      <c r="C70" s="68"/>
      <c r="D70" s="46"/>
      <c r="E70" s="91"/>
      <c r="F70" s="48"/>
      <c r="G70" s="43"/>
      <c r="H70" s="43"/>
      <c r="I70" s="43"/>
      <c r="J70" s="43"/>
      <c r="K70" s="44"/>
      <c r="L70" s="44"/>
      <c r="M70" s="236"/>
      <c r="N70" s="46"/>
      <c r="O70" s="48"/>
      <c r="P70" s="44"/>
      <c r="Q70" s="46"/>
      <c r="R70" s="182" t="str">
        <f t="shared" ca="1" si="19"/>
        <v/>
      </c>
      <c r="S70" s="183" t="str">
        <f t="shared" ca="1" si="11"/>
        <v/>
      </c>
      <c r="T70" s="183" t="str">
        <f t="shared" ca="1" si="12"/>
        <v/>
      </c>
      <c r="U70" s="138" t="str">
        <f t="shared" ca="1" si="13"/>
        <v/>
      </c>
      <c r="V70" s="138" t="str">
        <f t="shared" ca="1" si="14"/>
        <v/>
      </c>
      <c r="W70" s="138" t="str">
        <f t="shared" ca="1" si="15"/>
        <v/>
      </c>
      <c r="X70" s="138" t="str">
        <f t="shared" ca="1" si="16"/>
        <v/>
      </c>
      <c r="Y70" s="137" t="str">
        <f t="shared" ca="1" si="17"/>
        <v/>
      </c>
      <c r="Z70" s="137" t="str">
        <f t="shared" ca="1" si="18"/>
        <v/>
      </c>
      <c r="AA70" s="138" t="str">
        <f t="shared" ca="1" si="8"/>
        <v/>
      </c>
      <c r="AB70" s="138" t="str">
        <f t="shared" ca="1" si="9"/>
        <v/>
      </c>
      <c r="AC70" s="138" t="str">
        <f t="shared" ca="1" si="10"/>
        <v/>
      </c>
    </row>
    <row r="71" spans="1:29" ht="30" customHeight="1" x14ac:dyDescent="0.3">
      <c r="A71" s="68"/>
      <c r="B71" s="68"/>
      <c r="C71" s="68"/>
      <c r="D71" s="46"/>
      <c r="E71" s="91"/>
      <c r="F71" s="48"/>
      <c r="G71" s="43"/>
      <c r="H71" s="43"/>
      <c r="I71" s="43"/>
      <c r="J71" s="43"/>
      <c r="K71" s="44"/>
      <c r="L71" s="44"/>
      <c r="M71" s="236"/>
      <c r="N71" s="46"/>
      <c r="O71" s="48"/>
      <c r="P71" s="44"/>
      <c r="Q71" s="46"/>
      <c r="R71" s="182" t="str">
        <f t="shared" ca="1" si="19"/>
        <v/>
      </c>
      <c r="S71" s="183" t="str">
        <f t="shared" ca="1" si="11"/>
        <v/>
      </c>
      <c r="T71" s="183" t="str">
        <f t="shared" ca="1" si="12"/>
        <v/>
      </c>
      <c r="U71" s="138" t="str">
        <f t="shared" ca="1" si="13"/>
        <v/>
      </c>
      <c r="V71" s="138" t="str">
        <f t="shared" ca="1" si="14"/>
        <v/>
      </c>
      <c r="W71" s="138" t="str">
        <f t="shared" ca="1" si="15"/>
        <v/>
      </c>
      <c r="X71" s="138" t="str">
        <f t="shared" ca="1" si="16"/>
        <v/>
      </c>
      <c r="Y71" s="137" t="str">
        <f t="shared" ca="1" si="17"/>
        <v/>
      </c>
      <c r="Z71" s="137" t="str">
        <f t="shared" ca="1" si="18"/>
        <v/>
      </c>
      <c r="AA71" s="138" t="str">
        <f t="shared" ca="1" si="8"/>
        <v/>
      </c>
      <c r="AB71" s="138" t="str">
        <f t="shared" ca="1" si="9"/>
        <v/>
      </c>
      <c r="AC71" s="138" t="str">
        <f t="shared" ca="1" si="10"/>
        <v/>
      </c>
    </row>
    <row r="72" spans="1:29" ht="30" customHeight="1" x14ac:dyDescent="0.3">
      <c r="A72" s="68"/>
      <c r="B72" s="68"/>
      <c r="C72" s="68"/>
      <c r="D72" s="46"/>
      <c r="E72" s="91"/>
      <c r="F72" s="48"/>
      <c r="G72" s="43"/>
      <c r="H72" s="43"/>
      <c r="I72" s="43"/>
      <c r="J72" s="43"/>
      <c r="K72" s="44"/>
      <c r="L72" s="44"/>
      <c r="M72" s="236"/>
      <c r="N72" s="46"/>
      <c r="O72" s="48"/>
      <c r="P72" s="44"/>
      <c r="Q72" s="46"/>
      <c r="R72" s="182" t="str">
        <f t="shared" ca="1" si="19"/>
        <v/>
      </c>
      <c r="S72" s="183" t="str">
        <f t="shared" ca="1" si="11"/>
        <v/>
      </c>
      <c r="T72" s="183" t="str">
        <f t="shared" ca="1" si="12"/>
        <v/>
      </c>
      <c r="U72" s="138" t="str">
        <f t="shared" ca="1" si="13"/>
        <v/>
      </c>
      <c r="V72" s="138" t="str">
        <f t="shared" ca="1" si="14"/>
        <v/>
      </c>
      <c r="W72" s="138" t="str">
        <f t="shared" ca="1" si="15"/>
        <v/>
      </c>
      <c r="X72" s="138" t="str">
        <f t="shared" ca="1" si="16"/>
        <v/>
      </c>
      <c r="Y72" s="137" t="str">
        <f t="shared" ca="1" si="17"/>
        <v/>
      </c>
      <c r="Z72" s="137" t="str">
        <f t="shared" ca="1" si="18"/>
        <v/>
      </c>
      <c r="AA72" s="138" t="str">
        <f t="shared" ca="1" si="8"/>
        <v/>
      </c>
      <c r="AB72" s="138" t="str">
        <f t="shared" ca="1" si="9"/>
        <v/>
      </c>
      <c r="AC72" s="138" t="str">
        <f t="shared" ca="1" si="10"/>
        <v/>
      </c>
    </row>
    <row r="73" spans="1:29" ht="30" customHeight="1" x14ac:dyDescent="0.3">
      <c r="A73" s="68"/>
      <c r="B73" s="68"/>
      <c r="C73" s="68"/>
      <c r="D73" s="46"/>
      <c r="E73" s="91"/>
      <c r="F73" s="48"/>
      <c r="G73" s="43"/>
      <c r="H73" s="43"/>
      <c r="I73" s="43"/>
      <c r="J73" s="43"/>
      <c r="K73" s="44"/>
      <c r="L73" s="44"/>
      <c r="M73" s="236"/>
      <c r="N73" s="46"/>
      <c r="O73" s="48"/>
      <c r="P73" s="44"/>
      <c r="Q73" s="46"/>
      <c r="R73" s="182" t="str">
        <f t="shared" ca="1" si="19"/>
        <v/>
      </c>
      <c r="S73" s="183" t="str">
        <f t="shared" ca="1" si="11"/>
        <v/>
      </c>
      <c r="T73" s="183" t="str">
        <f t="shared" ca="1" si="12"/>
        <v/>
      </c>
      <c r="U73" s="138" t="str">
        <f t="shared" ca="1" si="13"/>
        <v/>
      </c>
      <c r="V73" s="138" t="str">
        <f t="shared" ca="1" si="14"/>
        <v/>
      </c>
      <c r="W73" s="138" t="str">
        <f t="shared" ca="1" si="15"/>
        <v/>
      </c>
      <c r="X73" s="138" t="str">
        <f t="shared" ca="1" si="16"/>
        <v/>
      </c>
      <c r="Y73" s="137" t="str">
        <f t="shared" ca="1" si="17"/>
        <v/>
      </c>
      <c r="Z73" s="137" t="str">
        <f t="shared" ca="1" si="18"/>
        <v/>
      </c>
      <c r="AA73" s="138" t="str">
        <f t="shared" ca="1" si="8"/>
        <v/>
      </c>
      <c r="AB73" s="138" t="str">
        <f t="shared" ca="1" si="9"/>
        <v/>
      </c>
      <c r="AC73" s="138" t="str">
        <f t="shared" ca="1" si="10"/>
        <v/>
      </c>
    </row>
    <row r="74" spans="1:29" ht="30" customHeight="1" x14ac:dyDescent="0.3">
      <c r="A74" s="68"/>
      <c r="B74" s="68"/>
      <c r="C74" s="68"/>
      <c r="D74" s="46"/>
      <c r="E74" s="91"/>
      <c r="F74" s="48"/>
      <c r="G74" s="43"/>
      <c r="H74" s="43"/>
      <c r="I74" s="43"/>
      <c r="J74" s="43"/>
      <c r="K74" s="44"/>
      <c r="L74" s="44"/>
      <c r="M74" s="236"/>
      <c r="N74" s="46"/>
      <c r="O74" s="48"/>
      <c r="P74" s="44"/>
      <c r="Q74" s="46"/>
      <c r="R74" s="182" t="str">
        <f t="shared" ca="1" si="19"/>
        <v/>
      </c>
      <c r="S74" s="183" t="str">
        <f t="shared" ca="1" si="11"/>
        <v/>
      </c>
      <c r="T74" s="183" t="str">
        <f t="shared" ca="1" si="12"/>
        <v/>
      </c>
      <c r="U74" s="138" t="str">
        <f t="shared" ca="1" si="13"/>
        <v/>
      </c>
      <c r="V74" s="138" t="str">
        <f t="shared" ca="1" si="14"/>
        <v/>
      </c>
      <c r="W74" s="138" t="str">
        <f t="shared" ca="1" si="15"/>
        <v/>
      </c>
      <c r="X74" s="138" t="str">
        <f t="shared" ca="1" si="16"/>
        <v/>
      </c>
      <c r="Y74" s="137" t="str">
        <f t="shared" ca="1" si="17"/>
        <v/>
      </c>
      <c r="Z74" s="137" t="str">
        <f t="shared" ca="1" si="18"/>
        <v/>
      </c>
      <c r="AA74" s="138" t="str">
        <f t="shared" ca="1" si="8"/>
        <v/>
      </c>
      <c r="AB74" s="138" t="str">
        <f t="shared" ca="1" si="9"/>
        <v/>
      </c>
      <c r="AC74" s="138" t="str">
        <f t="shared" ca="1" si="10"/>
        <v/>
      </c>
    </row>
    <row r="75" spans="1:29" ht="30" customHeight="1" x14ac:dyDescent="0.3">
      <c r="A75" s="68"/>
      <c r="B75" s="68"/>
      <c r="C75" s="68"/>
      <c r="D75" s="46"/>
      <c r="E75" s="91"/>
      <c r="F75" s="48"/>
      <c r="G75" s="43"/>
      <c r="H75" s="43"/>
      <c r="I75" s="43"/>
      <c r="J75" s="43"/>
      <c r="K75" s="44"/>
      <c r="L75" s="44"/>
      <c r="M75" s="236"/>
      <c r="N75" s="46"/>
      <c r="O75" s="48"/>
      <c r="P75" s="44"/>
      <c r="Q75" s="46"/>
      <c r="R75" s="182" t="str">
        <f t="shared" ref="R75:R106" ca="1" si="20">IF(ISBLANK($D75), "", IF(N75="핵심운용인력",                    SUMPRODUCT((OFFSET(핵심인력_경력,0,0,ROWS(핵심인력_경력),1)=$D75)*1, OFFSET(핵심인력_경력,0,9,ROWS(핵심인력_경력),1), (OFFSET(핵심인력_경력,0,10,ROWS(핵심인력_경력),1)="A")*1)+SUMPRODUCT((OFFSET(핵심인력_경력,0,0,ROWS(핵심인력_경력),1)=$D75)*1, OFFSET(핵심인력_경력,0,9,ROWS(핵심인력_경력),1), (OFFSET(핵심인력_경력,0,10,ROWS(핵심인력_경력),1)="B")*1)*0.7,                                           SUMPRODUCT((OFFSET(일반인력_경력,0,0,ROWS(일반인력_경력),1)=$D75)*1, OFFSET(일반인력_경력,0,9,ROWS(일반인력_경력),1), (OFFSET(일반인력_경력,0,10,ROWS(일반인력_경력),1)="A")*1)+SUMPRODUCT((OFFSET(일반인력_경력,0,0,ROWS(일반인력_경력),1)=$D75)*1, OFFSET(일반인력_경력,0,9,ROWS(일반인력_경력),1), (OFFSET(일반인력_경력,0,10,ROWS(일반인력_경력),1)="B")*1)*0.7 ) )</f>
        <v/>
      </c>
      <c r="S75" s="183" t="str">
        <f t="shared" ca="1" si="11"/>
        <v/>
      </c>
      <c r="T75" s="183" t="str">
        <f t="shared" ca="1" si="12"/>
        <v/>
      </c>
      <c r="U75" s="138" t="str">
        <f t="shared" ca="1" si="13"/>
        <v/>
      </c>
      <c r="V75" s="138" t="str">
        <f t="shared" ca="1" si="14"/>
        <v/>
      </c>
      <c r="W75" s="138" t="str">
        <f t="shared" ca="1" si="15"/>
        <v/>
      </c>
      <c r="X75" s="138" t="str">
        <f t="shared" ca="1" si="16"/>
        <v/>
      </c>
      <c r="Y75" s="137" t="str">
        <f t="shared" ca="1" si="17"/>
        <v/>
      </c>
      <c r="Z75" s="137" t="str">
        <f t="shared" ca="1" si="18"/>
        <v/>
      </c>
      <c r="AA75" s="138" t="str">
        <f t="shared" ca="1" si="8"/>
        <v/>
      </c>
      <c r="AB75" s="138" t="str">
        <f t="shared" ca="1" si="9"/>
        <v/>
      </c>
      <c r="AC75" s="138" t="str">
        <f t="shared" ca="1" si="10"/>
        <v/>
      </c>
    </row>
    <row r="76" spans="1:29" ht="30" customHeight="1" x14ac:dyDescent="0.3">
      <c r="A76" s="68"/>
      <c r="B76" s="68"/>
      <c r="C76" s="68"/>
      <c r="D76" s="46"/>
      <c r="E76" s="91"/>
      <c r="F76" s="48"/>
      <c r="G76" s="43"/>
      <c r="H76" s="43"/>
      <c r="I76" s="43"/>
      <c r="J76" s="43"/>
      <c r="K76" s="44"/>
      <c r="L76" s="44"/>
      <c r="M76" s="236"/>
      <c r="N76" s="46"/>
      <c r="O76" s="48"/>
      <c r="P76" s="44"/>
      <c r="Q76" s="46"/>
      <c r="R76" s="182" t="str">
        <f t="shared" ca="1" si="20"/>
        <v/>
      </c>
      <c r="S76" s="183" t="str">
        <f t="shared" ref="S76:S139" ca="1" si="21">IF(ISBLANK($D76), "", IF(VLOOKUP($D76,참여인력_개요,11,FALSE)="관리인력", "", IF(N76="핵심운용인력", SUMPRODUCT((OFFSET(핵심인력_투자현황,0,0,ROWS(핵심인력_투자현황),1)=$D76)*1, ISTEXT(OFFSET(핵심인력_투자현황,0,10,ROWS(핵심인력_투자현황),1))*1), SUMPRODUCT((OFFSET(일반인력_투자현황,0,0,ROWS(일반인력_투자현황),1)=$D76)*1, ISTEXT(OFFSET(일반인력_투자현황,0,10,ROWS(일반인력_투자현황),1))*1)) ) )</f>
        <v/>
      </c>
      <c r="T76" s="183" t="str">
        <f t="shared" ref="T76:T139" ca="1" si="22">IF(ISBLANK($D76), "", IF(VLOOKUP($D76,참여인력_개요,11,FALSE)="관리인력", "", IF(N76="핵심운용인력", SUMPRODUCT((OFFSET(핵심인력_투자현황,0,0,ROWS(핵심인력_투자현황),1)=$D76)*1, (OFFSET(핵심인력_투자현황,0,16,ROWS(핵심인력_투자현황),1)="회수료")*1), SUMPRODUCT((OFFSET(일반인력_투자현황,0,0,ROWS(일반인력_투자현황),1)=$D76)*1, (OFFSET(일반인력_투자현황,0,16,ROWS(일반인력_투자현황),1)="회수료")*1))))</f>
        <v/>
      </c>
      <c r="U76" s="138" t="str">
        <f t="shared" ref="U76:U139" ca="1" si="23">IF(ISBLANK($D76), "", IF(VLOOKUP($D76,참여인력_개요,11,FALSE)="관리인력", "", IF(N76="핵심운용인력", SUMPRODUCT((OFFSET(핵심인력_투자현황,0,0,ROWS(핵심인력_투자현황),1)=$D76)*1, OFFSET(핵심인력_투자현황,0,15,ROWS(핵심인력_투자현황),1)),  SUMPRODUCT((OFFSET(일반인력_투자현황,0,0,ROWS(일반인력_투자현황),1)=$D76)*1, OFFSET(일반인력_투자현황,0,15,ROWS(일반인력_투자현황),1)) )))</f>
        <v/>
      </c>
      <c r="V76" s="138" t="str">
        <f t="shared" ref="V76:V139" ca="1" si="24">IF(ISBLANK($D76), "", IF(VLOOKUP($D76,참여인력_개요,11,FALSE)="관리인력", "", IF(N76="핵심운용인력", SUMPRODUCT((OFFSET(핵심인력_투자현황,0,0,ROWS(핵심인력_투자현황),1)=$D76)*1, OFFSET(핵심인력_투자현황,0,19,ROWS(핵심인력_투자현황),1)), SUMPRODUCT((OFFSET(일반인력_투자현황,0,0,ROWS(일반인력_투자현황),1)=$D76)*1, OFFSET(일반인력_투자현황,0,19,ROWS(일반인력_투자현황),1))  )))</f>
        <v/>
      </c>
      <c r="W76" s="138" t="str">
        <f t="shared" ref="W76:W139" ca="1" si="25">IF(ISBLANK($D76), "", IF(VLOOKUP($D76,참여인력_개요,11,FALSE)="관리인력", "", IF(N76="핵심운용인력", SUMPRODUCT((OFFSET(핵심인력_투자현황,0,0,ROWS(핵심인력_투자현황),1)=$D76)*1, OFFSET(핵심인력_투자현황,0,24,ROWS(핵심인력_투자현황),1)), SUMPRODUCT((OFFSET(일반인력_투자현황,0,0,ROWS(일반인력_투자현황),1)=$D76)*1, OFFSET(일반인력_투자현황,0,24,ROWS(일반인력_투자현황),1)) )))</f>
        <v/>
      </c>
      <c r="X76" s="138" t="str">
        <f t="shared" ref="X76:X139" ca="1" si="26">IF(ISBLANK($D76), "", IF(VLOOKUP($D76,참여인력_개요,11,FALSE)="관리인력", "", IF(N76="핵심운용인력", SUMPRODUCT((OFFSET(핵심인력_투자현황,0,0,ROWS(핵심인력_투자현황),1)=$D76)*1, OFFSET(핵심인력_투자현황,0,25,ROWS(핵심인력_투자현황),1)), SUMPRODUCT((OFFSET(일반인력_투자현황,0,0,ROWS(일반인력_투자현황),1)=$D76)*1, OFFSET(일반인력_투자현황,0,25,ROWS(일반인력_투자현황),1)) )))</f>
        <v/>
      </c>
      <c r="Y76" s="137" t="str">
        <f t="shared" ref="Y76:Y139" ca="1" si="27">IF(ISBLANK($D76), "", IF(VLOOKUP($D76,참여인력_개요,11,FALSE)="관리인력", "", IF(N76="핵심운용인력", SUMPRODUCT((OFFSET(핵심인력_투자현황,0,0,ROWS(핵심인력_투자현황),1)=$D76)*1, OFFSET(핵심인력_투자현황,0,15,ROWS(핵심인력_투자현황),1), OFFSET(핵심인력_투자현황,0,17,ROWS(핵심인력_투자현황),1))/U76, SUMPRODUCT((OFFSET(일반인력_투자현황,0,0,ROWS(일반인력_투자현황),1)=$D76)*1, OFFSET(일반인력_투자현황,0,15,ROWS(일반인력_투자현황),1), OFFSET(일반인력_투자현황,0,17,ROWS(일반인력_투자현황),1))/U76 )))</f>
        <v/>
      </c>
      <c r="Z76" s="137" t="str">
        <f t="shared" ref="Z76:Z139" ca="1" si="28">IF(ISBLANK($D76), "",IF(VLOOKUP($D76,참여인력_개요,11,FALSE)="관리인력", "", IF(N76="핵심운용인력", IF(SUMPRODUCT( (OFFSET(핵심인력_투자현황,0,0,ROWS(핵심인력_투자현황),1)=$D76)*1, OFFSET(핵심인력_투자현황,0,15,ROWS(핵심인력_투자현황),1), (OFFSET(핵심인력_투자현황,0,16,ROWS(핵심인력_투자현황),1)="회수료")*1 ) = 0,    "N/A",    SUMPRODUCT( (OFFSET(핵심인력_투자현황,0,0,ROWS(핵심인력_투자현황),1)=$D76)*1, OFFSET(핵심인력_투자현황,0,15,ROWS(핵심인력_투자현황),1), (OFFSET(핵심인력_투자현황,0,16,ROWS(핵심인력_투자현황),1)="회수료")*1, OFFSET(핵심인력_투자현황,0,17,ROWS(핵심인력_투자현황),1) ) / SUMPRODUCT( (OFFSET(핵심인력_투자현황,0,0,ROWS(핵심인력_투자현황),1)=$D76)*1, OFFSET(핵심인력_투자현황,0,15,ROWS(핵심인력_투자현황),1), (OFFSET(핵심인력_투자현황,0,16,ROWS(핵심인력_투자현황),1)="회수료")*1 ) ),   IF(SUMPRODUCT( (OFFSET(일반인력_투자현황,0,0,ROWS(일반인력_투자현황),1)=$D76)*1, OFFSET(일반인력_투자현황,0,15,ROWS(일반인력_투자현황),1), (OFFSET(일반인력_투자현황,0,16,ROWS(일반인력_투자현황),1)="회수료")*1 ) = 0,    "N/A",    SUMPRODUCT( (OFFSET(일반인력_투자현황,0,0,ROWS(일반인력_투자현황),1)=$D76)*1, OFFSET(일반인력_투자현황,0,15,ROWS(일반인력_투자현황),1), (OFFSET(일반인력_투자현황,0,16,ROWS(일반인력_투자현황),1)="회수료")*1, OFFSET(일반인력_투자현황,0,17,ROWS(일반인력_투자현황),1) ) / SUMPRODUCT( (OFFSET(일반인력_투자현황,0,0,ROWS(일반인력_투자현황),1)=$D76)*1, OFFSET(일반인력_투자현황,0,15,ROWS(일반인력_투자현황),1), (OFFSET(일반인력_투자현황,0,16,ROWS(일반인력_투자현황),1)="회수료")*1 ) ) )))</f>
        <v/>
      </c>
      <c r="AA76" s="138" t="str">
        <f t="shared" ca="1" si="8"/>
        <v/>
      </c>
      <c r="AB76" s="138" t="str">
        <f t="shared" ca="1" si="9"/>
        <v/>
      </c>
      <c r="AC76" s="138" t="str">
        <f t="shared" ca="1" si="10"/>
        <v/>
      </c>
    </row>
    <row r="77" spans="1:29" ht="30" customHeight="1" x14ac:dyDescent="0.3">
      <c r="A77" s="68"/>
      <c r="B77" s="68"/>
      <c r="C77" s="68"/>
      <c r="D77" s="46"/>
      <c r="E77" s="91"/>
      <c r="F77" s="48"/>
      <c r="G77" s="43"/>
      <c r="H77" s="43"/>
      <c r="I77" s="43"/>
      <c r="J77" s="43"/>
      <c r="K77" s="44"/>
      <c r="L77" s="44"/>
      <c r="M77" s="236"/>
      <c r="N77" s="46"/>
      <c r="O77" s="48"/>
      <c r="P77" s="44"/>
      <c r="Q77" s="46"/>
      <c r="R77" s="182" t="str">
        <f t="shared" ca="1" si="20"/>
        <v/>
      </c>
      <c r="S77" s="183" t="str">
        <f t="shared" ca="1" si="21"/>
        <v/>
      </c>
      <c r="T77" s="183" t="str">
        <f t="shared" ca="1" si="22"/>
        <v/>
      </c>
      <c r="U77" s="138" t="str">
        <f t="shared" ca="1" si="23"/>
        <v/>
      </c>
      <c r="V77" s="138" t="str">
        <f t="shared" ca="1" si="24"/>
        <v/>
      </c>
      <c r="W77" s="138" t="str">
        <f t="shared" ca="1" si="25"/>
        <v/>
      </c>
      <c r="X77" s="138" t="str">
        <f t="shared" ca="1" si="26"/>
        <v/>
      </c>
      <c r="Y77" s="137" t="str">
        <f t="shared" ca="1" si="27"/>
        <v/>
      </c>
      <c r="Z77" s="137" t="str">
        <f t="shared" ca="1" si="28"/>
        <v/>
      </c>
      <c r="AA77" s="138" t="str">
        <f t="shared" ca="1" si="8"/>
        <v/>
      </c>
      <c r="AB77" s="138" t="str">
        <f t="shared" ca="1" si="9"/>
        <v/>
      </c>
      <c r="AC77" s="138" t="str">
        <f t="shared" ca="1" si="10"/>
        <v/>
      </c>
    </row>
    <row r="78" spans="1:29" ht="30" customHeight="1" x14ac:dyDescent="0.3">
      <c r="A78" s="68"/>
      <c r="B78" s="68"/>
      <c r="C78" s="68"/>
      <c r="D78" s="46"/>
      <c r="E78" s="91"/>
      <c r="F78" s="48"/>
      <c r="G78" s="43"/>
      <c r="H78" s="43"/>
      <c r="I78" s="43"/>
      <c r="J78" s="43"/>
      <c r="K78" s="44"/>
      <c r="L78" s="44"/>
      <c r="M78" s="236"/>
      <c r="N78" s="46"/>
      <c r="O78" s="48"/>
      <c r="P78" s="44"/>
      <c r="Q78" s="46"/>
      <c r="R78" s="182" t="str">
        <f t="shared" ca="1" si="20"/>
        <v/>
      </c>
      <c r="S78" s="183" t="str">
        <f t="shared" ca="1" si="21"/>
        <v/>
      </c>
      <c r="T78" s="183" t="str">
        <f t="shared" ca="1" si="22"/>
        <v/>
      </c>
      <c r="U78" s="138" t="str">
        <f t="shared" ca="1" si="23"/>
        <v/>
      </c>
      <c r="V78" s="138" t="str">
        <f t="shared" ca="1" si="24"/>
        <v/>
      </c>
      <c r="W78" s="138" t="str">
        <f t="shared" ca="1" si="25"/>
        <v/>
      </c>
      <c r="X78" s="138" t="str">
        <f t="shared" ca="1" si="26"/>
        <v/>
      </c>
      <c r="Y78" s="137" t="str">
        <f t="shared" ca="1" si="27"/>
        <v/>
      </c>
      <c r="Z78" s="137" t="str">
        <f t="shared" ca="1" si="28"/>
        <v/>
      </c>
      <c r="AA78" s="138" t="str">
        <f t="shared" ca="1" si="8"/>
        <v/>
      </c>
      <c r="AB78" s="138" t="str">
        <f t="shared" ca="1" si="9"/>
        <v/>
      </c>
      <c r="AC78" s="138" t="str">
        <f t="shared" ca="1" si="10"/>
        <v/>
      </c>
    </row>
    <row r="79" spans="1:29" ht="30" customHeight="1" x14ac:dyDescent="0.3">
      <c r="A79" s="68"/>
      <c r="B79" s="68"/>
      <c r="C79" s="68"/>
      <c r="D79" s="46"/>
      <c r="E79" s="91"/>
      <c r="F79" s="48"/>
      <c r="G79" s="43"/>
      <c r="H79" s="43"/>
      <c r="I79" s="43"/>
      <c r="J79" s="43"/>
      <c r="K79" s="44"/>
      <c r="L79" s="44"/>
      <c r="M79" s="236"/>
      <c r="N79" s="46"/>
      <c r="O79" s="48"/>
      <c r="P79" s="44"/>
      <c r="Q79" s="46"/>
      <c r="R79" s="182" t="str">
        <f t="shared" ca="1" si="20"/>
        <v/>
      </c>
      <c r="S79" s="183" t="str">
        <f t="shared" ca="1" si="21"/>
        <v/>
      </c>
      <c r="T79" s="183" t="str">
        <f t="shared" ca="1" si="22"/>
        <v/>
      </c>
      <c r="U79" s="138" t="str">
        <f t="shared" ca="1" si="23"/>
        <v/>
      </c>
      <c r="V79" s="138" t="str">
        <f t="shared" ca="1" si="24"/>
        <v/>
      </c>
      <c r="W79" s="138" t="str">
        <f t="shared" ca="1" si="25"/>
        <v/>
      </c>
      <c r="X79" s="138" t="str">
        <f t="shared" ca="1" si="26"/>
        <v/>
      </c>
      <c r="Y79" s="137" t="str">
        <f t="shared" ca="1" si="27"/>
        <v/>
      </c>
      <c r="Z79" s="137" t="str">
        <f t="shared" ca="1" si="28"/>
        <v/>
      </c>
      <c r="AA79" s="138" t="str">
        <f t="shared" ca="1" si="8"/>
        <v/>
      </c>
      <c r="AB79" s="138" t="str">
        <f t="shared" ca="1" si="9"/>
        <v/>
      </c>
      <c r="AC79" s="138" t="str">
        <f t="shared" ca="1" si="10"/>
        <v/>
      </c>
    </row>
    <row r="80" spans="1:29" ht="30" customHeight="1" x14ac:dyDescent="0.3">
      <c r="A80" s="68"/>
      <c r="B80" s="68"/>
      <c r="C80" s="68"/>
      <c r="D80" s="46"/>
      <c r="E80" s="91"/>
      <c r="F80" s="48"/>
      <c r="G80" s="43"/>
      <c r="H80" s="43"/>
      <c r="I80" s="43"/>
      <c r="J80" s="43"/>
      <c r="K80" s="44"/>
      <c r="L80" s="44"/>
      <c r="M80" s="236"/>
      <c r="N80" s="46"/>
      <c r="O80" s="48"/>
      <c r="P80" s="44"/>
      <c r="Q80" s="46"/>
      <c r="R80" s="182" t="str">
        <f t="shared" ca="1" si="20"/>
        <v/>
      </c>
      <c r="S80" s="183" t="str">
        <f t="shared" ca="1" si="21"/>
        <v/>
      </c>
      <c r="T80" s="183" t="str">
        <f t="shared" ca="1" si="22"/>
        <v/>
      </c>
      <c r="U80" s="138" t="str">
        <f t="shared" ca="1" si="23"/>
        <v/>
      </c>
      <c r="V80" s="138" t="str">
        <f t="shared" ca="1" si="24"/>
        <v/>
      </c>
      <c r="W80" s="138" t="str">
        <f t="shared" ca="1" si="25"/>
        <v/>
      </c>
      <c r="X80" s="138" t="str">
        <f t="shared" ca="1" si="26"/>
        <v/>
      </c>
      <c r="Y80" s="137" t="str">
        <f t="shared" ca="1" si="27"/>
        <v/>
      </c>
      <c r="Z80" s="137" t="str">
        <f t="shared" ca="1" si="28"/>
        <v/>
      </c>
      <c r="AA80" s="138" t="str">
        <f t="shared" ca="1" si="8"/>
        <v/>
      </c>
      <c r="AB80" s="138" t="str">
        <f t="shared" ca="1" si="9"/>
        <v/>
      </c>
      <c r="AC80" s="138" t="str">
        <f t="shared" ca="1" si="10"/>
        <v/>
      </c>
    </row>
    <row r="81" spans="1:29" ht="30" customHeight="1" x14ac:dyDescent="0.3">
      <c r="A81" s="68"/>
      <c r="B81" s="68"/>
      <c r="C81" s="68"/>
      <c r="D81" s="46"/>
      <c r="E81" s="91"/>
      <c r="F81" s="48"/>
      <c r="G81" s="43"/>
      <c r="H81" s="43"/>
      <c r="I81" s="43"/>
      <c r="J81" s="43"/>
      <c r="K81" s="44"/>
      <c r="L81" s="44"/>
      <c r="M81" s="236"/>
      <c r="N81" s="46"/>
      <c r="O81" s="48"/>
      <c r="P81" s="44"/>
      <c r="Q81" s="46"/>
      <c r="R81" s="182" t="str">
        <f t="shared" ca="1" si="20"/>
        <v/>
      </c>
      <c r="S81" s="183" t="str">
        <f t="shared" ca="1" si="21"/>
        <v/>
      </c>
      <c r="T81" s="183" t="str">
        <f t="shared" ca="1" si="22"/>
        <v/>
      </c>
      <c r="U81" s="138" t="str">
        <f t="shared" ca="1" si="23"/>
        <v/>
      </c>
      <c r="V81" s="138" t="str">
        <f t="shared" ca="1" si="24"/>
        <v/>
      </c>
      <c r="W81" s="138" t="str">
        <f t="shared" ca="1" si="25"/>
        <v/>
      </c>
      <c r="X81" s="138" t="str">
        <f t="shared" ca="1" si="26"/>
        <v/>
      </c>
      <c r="Y81" s="137" t="str">
        <f t="shared" ca="1" si="27"/>
        <v/>
      </c>
      <c r="Z81" s="137" t="str">
        <f t="shared" ca="1" si="28"/>
        <v/>
      </c>
      <c r="AA81" s="138" t="str">
        <f t="shared" ca="1" si="8"/>
        <v/>
      </c>
      <c r="AB81" s="138" t="str">
        <f t="shared" ca="1" si="9"/>
        <v/>
      </c>
      <c r="AC81" s="138" t="str">
        <f t="shared" ca="1" si="10"/>
        <v/>
      </c>
    </row>
    <row r="82" spans="1:29" ht="30" customHeight="1" x14ac:dyDescent="0.3">
      <c r="A82" s="68"/>
      <c r="B82" s="68"/>
      <c r="C82" s="68"/>
      <c r="D82" s="46"/>
      <c r="E82" s="91"/>
      <c r="F82" s="48"/>
      <c r="G82" s="43"/>
      <c r="H82" s="43"/>
      <c r="I82" s="43"/>
      <c r="J82" s="43"/>
      <c r="K82" s="44"/>
      <c r="L82" s="44"/>
      <c r="M82" s="236"/>
      <c r="N82" s="46"/>
      <c r="O82" s="48"/>
      <c r="P82" s="44"/>
      <c r="Q82" s="46"/>
      <c r="R82" s="182" t="str">
        <f t="shared" ca="1" si="20"/>
        <v/>
      </c>
      <c r="S82" s="183" t="str">
        <f t="shared" ca="1" si="21"/>
        <v/>
      </c>
      <c r="T82" s="183" t="str">
        <f t="shared" ca="1" si="22"/>
        <v/>
      </c>
      <c r="U82" s="138" t="str">
        <f t="shared" ca="1" si="23"/>
        <v/>
      </c>
      <c r="V82" s="138" t="str">
        <f t="shared" ca="1" si="24"/>
        <v/>
      </c>
      <c r="W82" s="138" t="str">
        <f t="shared" ca="1" si="25"/>
        <v/>
      </c>
      <c r="X82" s="138" t="str">
        <f t="shared" ca="1" si="26"/>
        <v/>
      </c>
      <c r="Y82" s="137" t="str">
        <f t="shared" ca="1" si="27"/>
        <v/>
      </c>
      <c r="Z82" s="137" t="str">
        <f t="shared" ca="1" si="28"/>
        <v/>
      </c>
      <c r="AA82" s="138" t="str">
        <f t="shared" ca="1" si="8"/>
        <v/>
      </c>
      <c r="AB82" s="138" t="str">
        <f t="shared" ca="1" si="9"/>
        <v/>
      </c>
      <c r="AC82" s="138" t="str">
        <f t="shared" ca="1" si="10"/>
        <v/>
      </c>
    </row>
    <row r="83" spans="1:29" ht="30" customHeight="1" x14ac:dyDescent="0.3">
      <c r="A83" s="68"/>
      <c r="B83" s="68"/>
      <c r="C83" s="68"/>
      <c r="D83" s="46"/>
      <c r="E83" s="91"/>
      <c r="F83" s="48"/>
      <c r="G83" s="43"/>
      <c r="H83" s="43"/>
      <c r="I83" s="43"/>
      <c r="J83" s="43"/>
      <c r="K83" s="44"/>
      <c r="L83" s="44"/>
      <c r="M83" s="236"/>
      <c r="N83" s="46"/>
      <c r="O83" s="48"/>
      <c r="P83" s="44"/>
      <c r="Q83" s="46"/>
      <c r="R83" s="182" t="str">
        <f t="shared" ca="1" si="20"/>
        <v/>
      </c>
      <c r="S83" s="183" t="str">
        <f t="shared" ca="1" si="21"/>
        <v/>
      </c>
      <c r="T83" s="183" t="str">
        <f t="shared" ca="1" si="22"/>
        <v/>
      </c>
      <c r="U83" s="138" t="str">
        <f t="shared" ca="1" si="23"/>
        <v/>
      </c>
      <c r="V83" s="138" t="str">
        <f t="shared" ca="1" si="24"/>
        <v/>
      </c>
      <c r="W83" s="138" t="str">
        <f t="shared" ca="1" si="25"/>
        <v/>
      </c>
      <c r="X83" s="138" t="str">
        <f t="shared" ca="1" si="26"/>
        <v/>
      </c>
      <c r="Y83" s="137" t="str">
        <f t="shared" ca="1" si="27"/>
        <v/>
      </c>
      <c r="Z83" s="137" t="str">
        <f t="shared" ca="1" si="28"/>
        <v/>
      </c>
      <c r="AA83" s="138" t="str">
        <f t="shared" ca="1" si="8"/>
        <v/>
      </c>
      <c r="AB83" s="138" t="str">
        <f t="shared" ca="1" si="9"/>
        <v/>
      </c>
      <c r="AC83" s="138" t="str">
        <f t="shared" ca="1" si="10"/>
        <v/>
      </c>
    </row>
    <row r="84" spans="1:29" ht="30" customHeight="1" x14ac:dyDescent="0.3">
      <c r="A84" s="68"/>
      <c r="B84" s="68"/>
      <c r="C84" s="68"/>
      <c r="D84" s="46"/>
      <c r="E84" s="91"/>
      <c r="F84" s="48"/>
      <c r="G84" s="43"/>
      <c r="H84" s="43"/>
      <c r="I84" s="43"/>
      <c r="J84" s="43"/>
      <c r="K84" s="44"/>
      <c r="L84" s="44"/>
      <c r="M84" s="236"/>
      <c r="N84" s="46"/>
      <c r="O84" s="48"/>
      <c r="P84" s="44"/>
      <c r="Q84" s="46"/>
      <c r="R84" s="182" t="str">
        <f t="shared" ca="1" si="20"/>
        <v/>
      </c>
      <c r="S84" s="183" t="str">
        <f t="shared" ca="1" si="21"/>
        <v/>
      </c>
      <c r="T84" s="183" t="str">
        <f t="shared" ca="1" si="22"/>
        <v/>
      </c>
      <c r="U84" s="138" t="str">
        <f t="shared" ca="1" si="23"/>
        <v/>
      </c>
      <c r="V84" s="138" t="str">
        <f t="shared" ca="1" si="24"/>
        <v/>
      </c>
      <c r="W84" s="138" t="str">
        <f t="shared" ca="1" si="25"/>
        <v/>
      </c>
      <c r="X84" s="138" t="str">
        <f t="shared" ca="1" si="26"/>
        <v/>
      </c>
      <c r="Y84" s="137" t="str">
        <f t="shared" ca="1" si="27"/>
        <v/>
      </c>
      <c r="Z84" s="137" t="str">
        <f t="shared" ca="1" si="28"/>
        <v/>
      </c>
      <c r="AA84" s="138" t="str">
        <f t="shared" ca="1" si="8"/>
        <v/>
      </c>
      <c r="AB84" s="138" t="str">
        <f t="shared" ca="1" si="9"/>
        <v/>
      </c>
      <c r="AC84" s="138" t="str">
        <f t="shared" ca="1" si="10"/>
        <v/>
      </c>
    </row>
    <row r="85" spans="1:29" ht="30" customHeight="1" x14ac:dyDescent="0.3">
      <c r="A85" s="68"/>
      <c r="B85" s="68"/>
      <c r="C85" s="68"/>
      <c r="D85" s="46"/>
      <c r="E85" s="91"/>
      <c r="F85" s="48"/>
      <c r="G85" s="43"/>
      <c r="H85" s="43"/>
      <c r="I85" s="43"/>
      <c r="J85" s="43"/>
      <c r="K85" s="44"/>
      <c r="L85" s="44"/>
      <c r="M85" s="236"/>
      <c r="N85" s="46"/>
      <c r="O85" s="48"/>
      <c r="P85" s="44"/>
      <c r="Q85" s="46"/>
      <c r="R85" s="182" t="str">
        <f t="shared" ca="1" si="20"/>
        <v/>
      </c>
      <c r="S85" s="183" t="str">
        <f t="shared" ca="1" si="21"/>
        <v/>
      </c>
      <c r="T85" s="183" t="str">
        <f t="shared" ca="1" si="22"/>
        <v/>
      </c>
      <c r="U85" s="138" t="str">
        <f t="shared" ca="1" si="23"/>
        <v/>
      </c>
      <c r="V85" s="138" t="str">
        <f t="shared" ca="1" si="24"/>
        <v/>
      </c>
      <c r="W85" s="138" t="str">
        <f t="shared" ca="1" si="25"/>
        <v/>
      </c>
      <c r="X85" s="138" t="str">
        <f t="shared" ca="1" si="26"/>
        <v/>
      </c>
      <c r="Y85" s="137" t="str">
        <f t="shared" ca="1" si="27"/>
        <v/>
      </c>
      <c r="Z85" s="137" t="str">
        <f t="shared" ca="1" si="28"/>
        <v/>
      </c>
      <c r="AA85" s="138" t="str">
        <f t="shared" ca="1" si="8"/>
        <v/>
      </c>
      <c r="AB85" s="138" t="str">
        <f t="shared" ca="1" si="9"/>
        <v/>
      </c>
      <c r="AC85" s="138" t="str">
        <f t="shared" ca="1" si="10"/>
        <v/>
      </c>
    </row>
    <row r="86" spans="1:29" ht="30" customHeight="1" x14ac:dyDescent="0.3">
      <c r="A86" s="68"/>
      <c r="B86" s="68"/>
      <c r="C86" s="68"/>
      <c r="D86" s="46"/>
      <c r="E86" s="91"/>
      <c r="F86" s="48"/>
      <c r="G86" s="43"/>
      <c r="H86" s="43"/>
      <c r="I86" s="43"/>
      <c r="J86" s="43"/>
      <c r="K86" s="44"/>
      <c r="L86" s="44"/>
      <c r="M86" s="236"/>
      <c r="N86" s="46"/>
      <c r="O86" s="48"/>
      <c r="P86" s="44"/>
      <c r="Q86" s="46"/>
      <c r="R86" s="182" t="str">
        <f t="shared" ca="1" si="20"/>
        <v/>
      </c>
      <c r="S86" s="183" t="str">
        <f t="shared" ca="1" si="21"/>
        <v/>
      </c>
      <c r="T86" s="183" t="str">
        <f t="shared" ca="1" si="22"/>
        <v/>
      </c>
      <c r="U86" s="138" t="str">
        <f t="shared" ca="1" si="23"/>
        <v/>
      </c>
      <c r="V86" s="138" t="str">
        <f t="shared" ca="1" si="24"/>
        <v/>
      </c>
      <c r="W86" s="138" t="str">
        <f t="shared" ca="1" si="25"/>
        <v/>
      </c>
      <c r="X86" s="138" t="str">
        <f t="shared" ca="1" si="26"/>
        <v/>
      </c>
      <c r="Y86" s="137" t="str">
        <f t="shared" ca="1" si="27"/>
        <v/>
      </c>
      <c r="Z86" s="137" t="str">
        <f t="shared" ca="1" si="28"/>
        <v/>
      </c>
      <c r="AA86" s="138" t="str">
        <f t="shared" ca="1" si="8"/>
        <v/>
      </c>
      <c r="AB86" s="138" t="str">
        <f t="shared" ca="1" si="9"/>
        <v/>
      </c>
      <c r="AC86" s="138" t="str">
        <f t="shared" ca="1" si="10"/>
        <v/>
      </c>
    </row>
    <row r="87" spans="1:29" ht="30" customHeight="1" x14ac:dyDescent="0.3">
      <c r="A87" s="68"/>
      <c r="B87" s="68"/>
      <c r="C87" s="68"/>
      <c r="D87" s="46"/>
      <c r="E87" s="91"/>
      <c r="F87" s="48"/>
      <c r="G87" s="43"/>
      <c r="H87" s="43"/>
      <c r="I87" s="43"/>
      <c r="J87" s="43"/>
      <c r="K87" s="44"/>
      <c r="L87" s="44"/>
      <c r="M87" s="236"/>
      <c r="N87" s="46"/>
      <c r="O87" s="48"/>
      <c r="P87" s="44"/>
      <c r="Q87" s="46"/>
      <c r="R87" s="182" t="str">
        <f t="shared" ca="1" si="20"/>
        <v/>
      </c>
      <c r="S87" s="183" t="str">
        <f t="shared" ca="1" si="21"/>
        <v/>
      </c>
      <c r="T87" s="183" t="str">
        <f t="shared" ca="1" si="22"/>
        <v/>
      </c>
      <c r="U87" s="138" t="str">
        <f t="shared" ca="1" si="23"/>
        <v/>
      </c>
      <c r="V87" s="138" t="str">
        <f t="shared" ca="1" si="24"/>
        <v/>
      </c>
      <c r="W87" s="138" t="str">
        <f t="shared" ca="1" si="25"/>
        <v/>
      </c>
      <c r="X87" s="138" t="str">
        <f t="shared" ca="1" si="26"/>
        <v/>
      </c>
      <c r="Y87" s="137" t="str">
        <f t="shared" ca="1" si="27"/>
        <v/>
      </c>
      <c r="Z87" s="137" t="str">
        <f t="shared" ca="1" si="28"/>
        <v/>
      </c>
      <c r="AA87" s="138" t="str">
        <f t="shared" ca="1" si="8"/>
        <v/>
      </c>
      <c r="AB87" s="138" t="str">
        <f t="shared" ca="1" si="9"/>
        <v/>
      </c>
      <c r="AC87" s="138" t="str">
        <f t="shared" ca="1" si="10"/>
        <v/>
      </c>
    </row>
    <row r="88" spans="1:29" ht="30" customHeight="1" x14ac:dyDescent="0.3">
      <c r="A88" s="68"/>
      <c r="B88" s="68"/>
      <c r="C88" s="68"/>
      <c r="D88" s="46"/>
      <c r="E88" s="91"/>
      <c r="F88" s="48"/>
      <c r="G88" s="43"/>
      <c r="H88" s="43"/>
      <c r="I88" s="43"/>
      <c r="J88" s="43"/>
      <c r="K88" s="44"/>
      <c r="L88" s="44"/>
      <c r="M88" s="236"/>
      <c r="N88" s="46"/>
      <c r="O88" s="48"/>
      <c r="P88" s="44"/>
      <c r="Q88" s="46"/>
      <c r="R88" s="182" t="str">
        <f t="shared" ca="1" si="20"/>
        <v/>
      </c>
      <c r="S88" s="183" t="str">
        <f t="shared" ca="1" si="21"/>
        <v/>
      </c>
      <c r="T88" s="183" t="str">
        <f t="shared" ca="1" si="22"/>
        <v/>
      </c>
      <c r="U88" s="138" t="str">
        <f t="shared" ca="1" si="23"/>
        <v/>
      </c>
      <c r="V88" s="138" t="str">
        <f t="shared" ca="1" si="24"/>
        <v/>
      </c>
      <c r="W88" s="138" t="str">
        <f t="shared" ca="1" si="25"/>
        <v/>
      </c>
      <c r="X88" s="138" t="str">
        <f t="shared" ca="1" si="26"/>
        <v/>
      </c>
      <c r="Y88" s="137" t="str">
        <f t="shared" ca="1" si="27"/>
        <v/>
      </c>
      <c r="Z88" s="137" t="str">
        <f t="shared" ca="1" si="28"/>
        <v/>
      </c>
      <c r="AA88" s="138" t="str">
        <f t="shared" ca="1" si="8"/>
        <v/>
      </c>
      <c r="AB88" s="138" t="str">
        <f t="shared" ca="1" si="9"/>
        <v/>
      </c>
      <c r="AC88" s="138" t="str">
        <f t="shared" ca="1" si="10"/>
        <v/>
      </c>
    </row>
    <row r="89" spans="1:29" ht="30" customHeight="1" x14ac:dyDescent="0.3">
      <c r="A89" s="68"/>
      <c r="B89" s="68"/>
      <c r="C89" s="68"/>
      <c r="D89" s="46"/>
      <c r="E89" s="91"/>
      <c r="F89" s="48"/>
      <c r="G89" s="43"/>
      <c r="H89" s="43"/>
      <c r="I89" s="43"/>
      <c r="J89" s="43"/>
      <c r="K89" s="44"/>
      <c r="L89" s="44"/>
      <c r="M89" s="236"/>
      <c r="N89" s="46"/>
      <c r="O89" s="48"/>
      <c r="P89" s="44"/>
      <c r="Q89" s="46"/>
      <c r="R89" s="182" t="str">
        <f t="shared" ca="1" si="20"/>
        <v/>
      </c>
      <c r="S89" s="183" t="str">
        <f t="shared" ca="1" si="21"/>
        <v/>
      </c>
      <c r="T89" s="183" t="str">
        <f t="shared" ca="1" si="22"/>
        <v/>
      </c>
      <c r="U89" s="138" t="str">
        <f t="shared" ca="1" si="23"/>
        <v/>
      </c>
      <c r="V89" s="138" t="str">
        <f t="shared" ca="1" si="24"/>
        <v/>
      </c>
      <c r="W89" s="138" t="str">
        <f t="shared" ca="1" si="25"/>
        <v/>
      </c>
      <c r="X89" s="138" t="str">
        <f t="shared" ca="1" si="26"/>
        <v/>
      </c>
      <c r="Y89" s="137" t="str">
        <f t="shared" ca="1" si="27"/>
        <v/>
      </c>
      <c r="Z89" s="137" t="str">
        <f t="shared" ca="1" si="28"/>
        <v/>
      </c>
      <c r="AA89" s="138" t="str">
        <f t="shared" ca="1" si="8"/>
        <v/>
      </c>
      <c r="AB89" s="138" t="str">
        <f t="shared" ca="1" si="9"/>
        <v/>
      </c>
      <c r="AC89" s="138" t="str">
        <f t="shared" ca="1" si="10"/>
        <v/>
      </c>
    </row>
    <row r="90" spans="1:29" ht="30" customHeight="1" x14ac:dyDescent="0.3">
      <c r="A90" s="68"/>
      <c r="B90" s="68"/>
      <c r="C90" s="68"/>
      <c r="D90" s="46"/>
      <c r="E90" s="91"/>
      <c r="F90" s="48"/>
      <c r="G90" s="43"/>
      <c r="H90" s="43"/>
      <c r="I90" s="43"/>
      <c r="J90" s="43"/>
      <c r="K90" s="44"/>
      <c r="L90" s="44"/>
      <c r="M90" s="236"/>
      <c r="N90" s="46"/>
      <c r="O90" s="48"/>
      <c r="P90" s="44"/>
      <c r="Q90" s="46"/>
      <c r="R90" s="182" t="str">
        <f t="shared" ca="1" si="20"/>
        <v/>
      </c>
      <c r="S90" s="183" t="str">
        <f t="shared" ca="1" si="21"/>
        <v/>
      </c>
      <c r="T90" s="183" t="str">
        <f t="shared" ca="1" si="22"/>
        <v/>
      </c>
      <c r="U90" s="138" t="str">
        <f t="shared" ca="1" si="23"/>
        <v/>
      </c>
      <c r="V90" s="138" t="str">
        <f t="shared" ca="1" si="24"/>
        <v/>
      </c>
      <c r="W90" s="138" t="str">
        <f t="shared" ca="1" si="25"/>
        <v/>
      </c>
      <c r="X90" s="138" t="str">
        <f t="shared" ca="1" si="26"/>
        <v/>
      </c>
      <c r="Y90" s="137" t="str">
        <f t="shared" ca="1" si="27"/>
        <v/>
      </c>
      <c r="Z90" s="137" t="str">
        <f t="shared" ca="1" si="28"/>
        <v/>
      </c>
      <c r="AA90" s="138" t="str">
        <f t="shared" ca="1" si="8"/>
        <v/>
      </c>
      <c r="AB90" s="138" t="str">
        <f t="shared" ca="1" si="9"/>
        <v/>
      </c>
      <c r="AC90" s="138" t="str">
        <f t="shared" ca="1" si="10"/>
        <v/>
      </c>
    </row>
    <row r="91" spans="1:29" ht="30" customHeight="1" x14ac:dyDescent="0.3">
      <c r="A91" s="68"/>
      <c r="B91" s="68"/>
      <c r="C91" s="68"/>
      <c r="D91" s="46"/>
      <c r="E91" s="91"/>
      <c r="F91" s="48"/>
      <c r="G91" s="43"/>
      <c r="H91" s="43"/>
      <c r="I91" s="43"/>
      <c r="J91" s="43"/>
      <c r="K91" s="44"/>
      <c r="L91" s="44"/>
      <c r="M91" s="236"/>
      <c r="N91" s="46"/>
      <c r="O91" s="48"/>
      <c r="P91" s="44"/>
      <c r="Q91" s="46"/>
      <c r="R91" s="182" t="str">
        <f t="shared" ca="1" si="20"/>
        <v/>
      </c>
      <c r="S91" s="183" t="str">
        <f t="shared" ca="1" si="21"/>
        <v/>
      </c>
      <c r="T91" s="183" t="str">
        <f t="shared" ca="1" si="22"/>
        <v/>
      </c>
      <c r="U91" s="138" t="str">
        <f t="shared" ca="1" si="23"/>
        <v/>
      </c>
      <c r="V91" s="138" t="str">
        <f t="shared" ca="1" si="24"/>
        <v/>
      </c>
      <c r="W91" s="138" t="str">
        <f t="shared" ca="1" si="25"/>
        <v/>
      </c>
      <c r="X91" s="138" t="str">
        <f t="shared" ca="1" si="26"/>
        <v/>
      </c>
      <c r="Y91" s="137" t="str">
        <f t="shared" ca="1" si="27"/>
        <v/>
      </c>
      <c r="Z91" s="137" t="str">
        <f t="shared" ca="1" si="28"/>
        <v/>
      </c>
      <c r="AA91" s="138" t="str">
        <f t="shared" ca="1" si="8"/>
        <v/>
      </c>
      <c r="AB91" s="138" t="str">
        <f t="shared" ca="1" si="9"/>
        <v/>
      </c>
      <c r="AC91" s="138" t="str">
        <f t="shared" ca="1" si="10"/>
        <v/>
      </c>
    </row>
    <row r="92" spans="1:29" ht="30" customHeight="1" x14ac:dyDescent="0.3">
      <c r="A92" s="68"/>
      <c r="B92" s="68"/>
      <c r="C92" s="68"/>
      <c r="D92" s="46"/>
      <c r="E92" s="91"/>
      <c r="F92" s="48"/>
      <c r="G92" s="43"/>
      <c r="H92" s="43"/>
      <c r="I92" s="43"/>
      <c r="J92" s="43"/>
      <c r="K92" s="44"/>
      <c r="L92" s="44"/>
      <c r="M92" s="236"/>
      <c r="N92" s="46"/>
      <c r="O92" s="48"/>
      <c r="P92" s="44"/>
      <c r="Q92" s="46"/>
      <c r="R92" s="182" t="str">
        <f t="shared" ca="1" si="20"/>
        <v/>
      </c>
      <c r="S92" s="183" t="str">
        <f t="shared" ca="1" si="21"/>
        <v/>
      </c>
      <c r="T92" s="183" t="str">
        <f t="shared" ca="1" si="22"/>
        <v/>
      </c>
      <c r="U92" s="138" t="str">
        <f t="shared" ca="1" si="23"/>
        <v/>
      </c>
      <c r="V92" s="138" t="str">
        <f t="shared" ca="1" si="24"/>
        <v/>
      </c>
      <c r="W92" s="138" t="str">
        <f t="shared" ca="1" si="25"/>
        <v/>
      </c>
      <c r="X92" s="138" t="str">
        <f t="shared" ca="1" si="26"/>
        <v/>
      </c>
      <c r="Y92" s="137" t="str">
        <f t="shared" ca="1" si="27"/>
        <v/>
      </c>
      <c r="Z92" s="137" t="str">
        <f t="shared" ca="1" si="28"/>
        <v/>
      </c>
      <c r="AA92" s="138" t="str">
        <f t="shared" ca="1" si="8"/>
        <v/>
      </c>
      <c r="AB92" s="138" t="str">
        <f t="shared" ca="1" si="9"/>
        <v/>
      </c>
      <c r="AC92" s="138" t="str">
        <f t="shared" ca="1" si="10"/>
        <v/>
      </c>
    </row>
    <row r="93" spans="1:29" ht="30" customHeight="1" x14ac:dyDescent="0.3">
      <c r="A93" s="68"/>
      <c r="B93" s="68"/>
      <c r="C93" s="68"/>
      <c r="D93" s="46"/>
      <c r="E93" s="91"/>
      <c r="F93" s="48"/>
      <c r="G93" s="43"/>
      <c r="H93" s="43"/>
      <c r="I93" s="43"/>
      <c r="J93" s="43"/>
      <c r="K93" s="44"/>
      <c r="L93" s="44"/>
      <c r="M93" s="236"/>
      <c r="N93" s="46"/>
      <c r="O93" s="48"/>
      <c r="P93" s="44"/>
      <c r="Q93" s="46"/>
      <c r="R93" s="182" t="str">
        <f t="shared" ca="1" si="20"/>
        <v/>
      </c>
      <c r="S93" s="183" t="str">
        <f t="shared" ca="1" si="21"/>
        <v/>
      </c>
      <c r="T93" s="183" t="str">
        <f t="shared" ca="1" si="22"/>
        <v/>
      </c>
      <c r="U93" s="138" t="str">
        <f t="shared" ca="1" si="23"/>
        <v/>
      </c>
      <c r="V93" s="138" t="str">
        <f t="shared" ca="1" si="24"/>
        <v/>
      </c>
      <c r="W93" s="138" t="str">
        <f t="shared" ca="1" si="25"/>
        <v/>
      </c>
      <c r="X93" s="138" t="str">
        <f t="shared" ca="1" si="26"/>
        <v/>
      </c>
      <c r="Y93" s="137" t="str">
        <f t="shared" ca="1" si="27"/>
        <v/>
      </c>
      <c r="Z93" s="137" t="str">
        <f t="shared" ca="1" si="28"/>
        <v/>
      </c>
      <c r="AA93" s="138" t="str">
        <f t="shared" ca="1" si="8"/>
        <v/>
      </c>
      <c r="AB93" s="138" t="str">
        <f t="shared" ca="1" si="9"/>
        <v/>
      </c>
      <c r="AC93" s="138" t="str">
        <f t="shared" ca="1" si="10"/>
        <v/>
      </c>
    </row>
    <row r="94" spans="1:29" ht="30" customHeight="1" x14ac:dyDescent="0.3">
      <c r="A94" s="68"/>
      <c r="B94" s="68"/>
      <c r="C94" s="68"/>
      <c r="D94" s="46"/>
      <c r="E94" s="91"/>
      <c r="F94" s="48"/>
      <c r="G94" s="43"/>
      <c r="H94" s="43"/>
      <c r="I94" s="43"/>
      <c r="J94" s="43"/>
      <c r="K94" s="44"/>
      <c r="L94" s="44"/>
      <c r="M94" s="236"/>
      <c r="N94" s="46"/>
      <c r="O94" s="48"/>
      <c r="P94" s="44"/>
      <c r="Q94" s="46"/>
      <c r="R94" s="182" t="str">
        <f t="shared" ca="1" si="20"/>
        <v/>
      </c>
      <c r="S94" s="183" t="str">
        <f t="shared" ca="1" si="21"/>
        <v/>
      </c>
      <c r="T94" s="183" t="str">
        <f t="shared" ca="1" si="22"/>
        <v/>
      </c>
      <c r="U94" s="138" t="str">
        <f t="shared" ca="1" si="23"/>
        <v/>
      </c>
      <c r="V94" s="138" t="str">
        <f t="shared" ca="1" si="24"/>
        <v/>
      </c>
      <c r="W94" s="138" t="str">
        <f t="shared" ca="1" si="25"/>
        <v/>
      </c>
      <c r="X94" s="138" t="str">
        <f t="shared" ca="1" si="26"/>
        <v/>
      </c>
      <c r="Y94" s="137" t="str">
        <f t="shared" ca="1" si="27"/>
        <v/>
      </c>
      <c r="Z94" s="137" t="str">
        <f t="shared" ca="1" si="28"/>
        <v/>
      </c>
      <c r="AA94" s="138" t="str">
        <f t="shared" ca="1" si="8"/>
        <v/>
      </c>
      <c r="AB94" s="138" t="str">
        <f t="shared" ca="1" si="9"/>
        <v/>
      </c>
      <c r="AC94" s="138" t="str">
        <f t="shared" ca="1" si="10"/>
        <v/>
      </c>
    </row>
    <row r="95" spans="1:29" ht="30" customHeight="1" x14ac:dyDescent="0.3">
      <c r="A95" s="68"/>
      <c r="B95" s="68"/>
      <c r="C95" s="68"/>
      <c r="D95" s="46"/>
      <c r="E95" s="91"/>
      <c r="F95" s="48"/>
      <c r="G95" s="43"/>
      <c r="H95" s="43"/>
      <c r="I95" s="43"/>
      <c r="J95" s="43"/>
      <c r="K95" s="44"/>
      <c r="L95" s="44"/>
      <c r="M95" s="236"/>
      <c r="N95" s="46"/>
      <c r="O95" s="48"/>
      <c r="P95" s="44"/>
      <c r="Q95" s="46"/>
      <c r="R95" s="182" t="str">
        <f t="shared" ca="1" si="20"/>
        <v/>
      </c>
      <c r="S95" s="183" t="str">
        <f t="shared" ca="1" si="21"/>
        <v/>
      </c>
      <c r="T95" s="183" t="str">
        <f t="shared" ca="1" si="22"/>
        <v/>
      </c>
      <c r="U95" s="138" t="str">
        <f t="shared" ca="1" si="23"/>
        <v/>
      </c>
      <c r="V95" s="138" t="str">
        <f t="shared" ca="1" si="24"/>
        <v/>
      </c>
      <c r="W95" s="138" t="str">
        <f t="shared" ca="1" si="25"/>
        <v/>
      </c>
      <c r="X95" s="138" t="str">
        <f t="shared" ca="1" si="26"/>
        <v/>
      </c>
      <c r="Y95" s="137" t="str">
        <f t="shared" ca="1" si="27"/>
        <v/>
      </c>
      <c r="Z95" s="137" t="str">
        <f t="shared" ca="1" si="28"/>
        <v/>
      </c>
      <c r="AA95" s="138" t="str">
        <f t="shared" ca="1" si="8"/>
        <v/>
      </c>
      <c r="AB95" s="138" t="str">
        <f t="shared" ca="1" si="9"/>
        <v/>
      </c>
      <c r="AC95" s="138" t="str">
        <f t="shared" ca="1" si="10"/>
        <v/>
      </c>
    </row>
    <row r="96" spans="1:29" ht="30" customHeight="1" x14ac:dyDescent="0.3">
      <c r="A96" s="68"/>
      <c r="B96" s="68"/>
      <c r="C96" s="68"/>
      <c r="D96" s="46"/>
      <c r="E96" s="91"/>
      <c r="F96" s="48"/>
      <c r="G96" s="43"/>
      <c r="H96" s="43"/>
      <c r="I96" s="43"/>
      <c r="J96" s="43"/>
      <c r="K96" s="44"/>
      <c r="L96" s="44"/>
      <c r="M96" s="236"/>
      <c r="N96" s="46"/>
      <c r="O96" s="48"/>
      <c r="P96" s="44"/>
      <c r="Q96" s="46"/>
      <c r="R96" s="182" t="str">
        <f t="shared" ca="1" si="20"/>
        <v/>
      </c>
      <c r="S96" s="183" t="str">
        <f t="shared" ca="1" si="21"/>
        <v/>
      </c>
      <c r="T96" s="183" t="str">
        <f t="shared" ca="1" si="22"/>
        <v/>
      </c>
      <c r="U96" s="138" t="str">
        <f t="shared" ca="1" si="23"/>
        <v/>
      </c>
      <c r="V96" s="138" t="str">
        <f t="shared" ca="1" si="24"/>
        <v/>
      </c>
      <c r="W96" s="138" t="str">
        <f t="shared" ca="1" si="25"/>
        <v/>
      </c>
      <c r="X96" s="138" t="str">
        <f t="shared" ca="1" si="26"/>
        <v/>
      </c>
      <c r="Y96" s="137" t="str">
        <f t="shared" ca="1" si="27"/>
        <v/>
      </c>
      <c r="Z96" s="137" t="str">
        <f t="shared" ca="1" si="28"/>
        <v/>
      </c>
      <c r="AA96" s="138" t="str">
        <f t="shared" ca="1" si="8"/>
        <v/>
      </c>
      <c r="AB96" s="138" t="str">
        <f t="shared" ca="1" si="9"/>
        <v/>
      </c>
      <c r="AC96" s="138" t="str">
        <f t="shared" ca="1" si="10"/>
        <v/>
      </c>
    </row>
    <row r="97" spans="1:29" ht="30" customHeight="1" x14ac:dyDescent="0.3">
      <c r="A97" s="68"/>
      <c r="B97" s="68"/>
      <c r="C97" s="68"/>
      <c r="D97" s="46"/>
      <c r="E97" s="91"/>
      <c r="F97" s="48"/>
      <c r="G97" s="43"/>
      <c r="H97" s="43"/>
      <c r="I97" s="43"/>
      <c r="J97" s="43"/>
      <c r="K97" s="44"/>
      <c r="L97" s="44"/>
      <c r="M97" s="236"/>
      <c r="N97" s="46"/>
      <c r="O97" s="48"/>
      <c r="P97" s="44"/>
      <c r="Q97" s="46"/>
      <c r="R97" s="182" t="str">
        <f t="shared" ca="1" si="20"/>
        <v/>
      </c>
      <c r="S97" s="183" t="str">
        <f t="shared" ca="1" si="21"/>
        <v/>
      </c>
      <c r="T97" s="183" t="str">
        <f t="shared" ca="1" si="22"/>
        <v/>
      </c>
      <c r="U97" s="138" t="str">
        <f t="shared" ca="1" si="23"/>
        <v/>
      </c>
      <c r="V97" s="138" t="str">
        <f t="shared" ca="1" si="24"/>
        <v/>
      </c>
      <c r="W97" s="138" t="str">
        <f t="shared" ca="1" si="25"/>
        <v/>
      </c>
      <c r="X97" s="138" t="str">
        <f t="shared" ca="1" si="26"/>
        <v/>
      </c>
      <c r="Y97" s="137" t="str">
        <f t="shared" ca="1" si="27"/>
        <v/>
      </c>
      <c r="Z97" s="137" t="str">
        <f t="shared" ca="1" si="28"/>
        <v/>
      </c>
      <c r="AA97" s="138" t="str">
        <f t="shared" ca="1" si="8"/>
        <v/>
      </c>
      <c r="AB97" s="138" t="str">
        <f t="shared" ca="1" si="9"/>
        <v/>
      </c>
      <c r="AC97" s="138" t="str">
        <f t="shared" ca="1" si="10"/>
        <v/>
      </c>
    </row>
    <row r="98" spans="1:29" ht="30" customHeight="1" x14ac:dyDescent="0.3">
      <c r="A98" s="68"/>
      <c r="B98" s="68"/>
      <c r="C98" s="68"/>
      <c r="D98" s="46"/>
      <c r="E98" s="91"/>
      <c r="F98" s="48"/>
      <c r="G98" s="43"/>
      <c r="H98" s="43"/>
      <c r="I98" s="43"/>
      <c r="J98" s="43"/>
      <c r="K98" s="44"/>
      <c r="L98" s="44"/>
      <c r="M98" s="236"/>
      <c r="N98" s="46"/>
      <c r="O98" s="48"/>
      <c r="P98" s="44"/>
      <c r="Q98" s="46"/>
      <c r="R98" s="182" t="str">
        <f t="shared" ca="1" si="20"/>
        <v/>
      </c>
      <c r="S98" s="183" t="str">
        <f t="shared" ca="1" si="21"/>
        <v/>
      </c>
      <c r="T98" s="183" t="str">
        <f t="shared" ca="1" si="22"/>
        <v/>
      </c>
      <c r="U98" s="138" t="str">
        <f t="shared" ca="1" si="23"/>
        <v/>
      </c>
      <c r="V98" s="138" t="str">
        <f t="shared" ca="1" si="24"/>
        <v/>
      </c>
      <c r="W98" s="138" t="str">
        <f t="shared" ca="1" si="25"/>
        <v/>
      </c>
      <c r="X98" s="138" t="str">
        <f t="shared" ca="1" si="26"/>
        <v/>
      </c>
      <c r="Y98" s="137" t="str">
        <f t="shared" ca="1" si="27"/>
        <v/>
      </c>
      <c r="Z98" s="137" t="str">
        <f t="shared" ca="1" si="28"/>
        <v/>
      </c>
      <c r="AA98" s="138" t="str">
        <f t="shared" ca="1" si="8"/>
        <v/>
      </c>
      <c r="AB98" s="138" t="str">
        <f t="shared" ca="1" si="9"/>
        <v/>
      </c>
      <c r="AC98" s="138" t="str">
        <f t="shared" ca="1" si="10"/>
        <v/>
      </c>
    </row>
    <row r="99" spans="1:29" ht="30" customHeight="1" x14ac:dyDescent="0.3">
      <c r="A99" s="68"/>
      <c r="B99" s="68"/>
      <c r="C99" s="68"/>
      <c r="D99" s="46"/>
      <c r="E99" s="91"/>
      <c r="F99" s="48"/>
      <c r="G99" s="43"/>
      <c r="H99" s="43"/>
      <c r="I99" s="43"/>
      <c r="J99" s="43"/>
      <c r="K99" s="44"/>
      <c r="L99" s="44"/>
      <c r="M99" s="236"/>
      <c r="N99" s="46"/>
      <c r="O99" s="48"/>
      <c r="P99" s="44"/>
      <c r="Q99" s="46"/>
      <c r="R99" s="182" t="str">
        <f t="shared" ca="1" si="20"/>
        <v/>
      </c>
      <c r="S99" s="183" t="str">
        <f t="shared" ca="1" si="21"/>
        <v/>
      </c>
      <c r="T99" s="183" t="str">
        <f t="shared" ca="1" si="22"/>
        <v/>
      </c>
      <c r="U99" s="138" t="str">
        <f t="shared" ca="1" si="23"/>
        <v/>
      </c>
      <c r="V99" s="138" t="str">
        <f t="shared" ca="1" si="24"/>
        <v/>
      </c>
      <c r="W99" s="138" t="str">
        <f t="shared" ca="1" si="25"/>
        <v/>
      </c>
      <c r="X99" s="138" t="str">
        <f t="shared" ca="1" si="26"/>
        <v/>
      </c>
      <c r="Y99" s="137" t="str">
        <f t="shared" ca="1" si="27"/>
        <v/>
      </c>
      <c r="Z99" s="137" t="str">
        <f t="shared" ca="1" si="28"/>
        <v/>
      </c>
      <c r="AA99" s="138" t="str">
        <f t="shared" ca="1" si="8"/>
        <v/>
      </c>
      <c r="AB99" s="138" t="str">
        <f t="shared" ca="1" si="9"/>
        <v/>
      </c>
      <c r="AC99" s="138" t="str">
        <f t="shared" ca="1" si="10"/>
        <v/>
      </c>
    </row>
    <row r="100" spans="1:29" ht="30" customHeight="1" x14ac:dyDescent="0.3">
      <c r="A100" s="68"/>
      <c r="B100" s="68"/>
      <c r="C100" s="68"/>
      <c r="D100" s="46"/>
      <c r="E100" s="91"/>
      <c r="F100" s="48"/>
      <c r="G100" s="43"/>
      <c r="H100" s="43"/>
      <c r="I100" s="43"/>
      <c r="J100" s="43"/>
      <c r="K100" s="44"/>
      <c r="L100" s="44"/>
      <c r="M100" s="236"/>
      <c r="N100" s="46"/>
      <c r="O100" s="48"/>
      <c r="P100" s="44"/>
      <c r="Q100" s="46"/>
      <c r="R100" s="182" t="str">
        <f t="shared" ca="1" si="20"/>
        <v/>
      </c>
      <c r="S100" s="183" t="str">
        <f t="shared" ca="1" si="21"/>
        <v/>
      </c>
      <c r="T100" s="183" t="str">
        <f t="shared" ca="1" si="22"/>
        <v/>
      </c>
      <c r="U100" s="138" t="str">
        <f t="shared" ca="1" si="23"/>
        <v/>
      </c>
      <c r="V100" s="138" t="str">
        <f t="shared" ca="1" si="24"/>
        <v/>
      </c>
      <c r="W100" s="138" t="str">
        <f t="shared" ca="1" si="25"/>
        <v/>
      </c>
      <c r="X100" s="138" t="str">
        <f t="shared" ca="1" si="26"/>
        <v/>
      </c>
      <c r="Y100" s="137" t="str">
        <f t="shared" ca="1" si="27"/>
        <v/>
      </c>
      <c r="Z100" s="137" t="str">
        <f t="shared" ca="1" si="28"/>
        <v/>
      </c>
      <c r="AA100" s="138" t="str">
        <f t="shared" ca="1" si="8"/>
        <v/>
      </c>
      <c r="AB100" s="138" t="str">
        <f t="shared" ca="1" si="9"/>
        <v/>
      </c>
      <c r="AC100" s="138" t="str">
        <f t="shared" ca="1" si="10"/>
        <v/>
      </c>
    </row>
    <row r="101" spans="1:29" ht="30" customHeight="1" x14ac:dyDescent="0.3">
      <c r="A101" s="68"/>
      <c r="B101" s="68"/>
      <c r="C101" s="68"/>
      <c r="D101" s="46"/>
      <c r="E101" s="91"/>
      <c r="F101" s="48"/>
      <c r="G101" s="43"/>
      <c r="H101" s="43"/>
      <c r="I101" s="43"/>
      <c r="J101" s="43"/>
      <c r="K101" s="44"/>
      <c r="L101" s="44"/>
      <c r="M101" s="236"/>
      <c r="N101" s="46"/>
      <c r="O101" s="48"/>
      <c r="P101" s="44"/>
      <c r="Q101" s="46"/>
      <c r="R101" s="182" t="str">
        <f t="shared" ca="1" si="20"/>
        <v/>
      </c>
      <c r="S101" s="183" t="str">
        <f t="shared" ca="1" si="21"/>
        <v/>
      </c>
      <c r="T101" s="183" t="str">
        <f t="shared" ca="1" si="22"/>
        <v/>
      </c>
      <c r="U101" s="138" t="str">
        <f t="shared" ca="1" si="23"/>
        <v/>
      </c>
      <c r="V101" s="138" t="str">
        <f t="shared" ca="1" si="24"/>
        <v/>
      </c>
      <c r="W101" s="138" t="str">
        <f t="shared" ca="1" si="25"/>
        <v/>
      </c>
      <c r="X101" s="138" t="str">
        <f t="shared" ca="1" si="26"/>
        <v/>
      </c>
      <c r="Y101" s="137" t="str">
        <f t="shared" ca="1" si="27"/>
        <v/>
      </c>
      <c r="Z101" s="137" t="str">
        <f t="shared" ca="1" si="28"/>
        <v/>
      </c>
      <c r="AA101" s="138" t="str">
        <f t="shared" ca="1" si="8"/>
        <v/>
      </c>
      <c r="AB101" s="138" t="str">
        <f t="shared" ca="1" si="9"/>
        <v/>
      </c>
      <c r="AC101" s="138" t="str">
        <f t="shared" ca="1" si="10"/>
        <v/>
      </c>
    </row>
    <row r="102" spans="1:29" ht="30" customHeight="1" x14ac:dyDescent="0.3">
      <c r="A102" s="68"/>
      <c r="B102" s="68"/>
      <c r="C102" s="68"/>
      <c r="D102" s="46"/>
      <c r="E102" s="91"/>
      <c r="F102" s="48"/>
      <c r="G102" s="43"/>
      <c r="H102" s="43"/>
      <c r="I102" s="43"/>
      <c r="J102" s="43"/>
      <c r="K102" s="44"/>
      <c r="L102" s="44"/>
      <c r="M102" s="236"/>
      <c r="N102" s="46"/>
      <c r="O102" s="48"/>
      <c r="P102" s="44"/>
      <c r="Q102" s="46"/>
      <c r="R102" s="182" t="str">
        <f t="shared" ca="1" si="20"/>
        <v/>
      </c>
      <c r="S102" s="183" t="str">
        <f t="shared" ca="1" si="21"/>
        <v/>
      </c>
      <c r="T102" s="183" t="str">
        <f t="shared" ca="1" si="22"/>
        <v/>
      </c>
      <c r="U102" s="138" t="str">
        <f t="shared" ca="1" si="23"/>
        <v/>
      </c>
      <c r="V102" s="138" t="str">
        <f t="shared" ca="1" si="24"/>
        <v/>
      </c>
      <c r="W102" s="138" t="str">
        <f t="shared" ca="1" si="25"/>
        <v/>
      </c>
      <c r="X102" s="138" t="str">
        <f t="shared" ca="1" si="26"/>
        <v/>
      </c>
      <c r="Y102" s="137" t="str">
        <f t="shared" ca="1" si="27"/>
        <v/>
      </c>
      <c r="Z102" s="137" t="str">
        <f t="shared" ca="1" si="28"/>
        <v/>
      </c>
      <c r="AA102" s="138" t="str">
        <f t="shared" ca="1" si="8"/>
        <v/>
      </c>
      <c r="AB102" s="138" t="str">
        <f t="shared" ca="1" si="9"/>
        <v/>
      </c>
      <c r="AC102" s="138" t="str">
        <f t="shared" ca="1" si="10"/>
        <v/>
      </c>
    </row>
    <row r="103" spans="1:29" ht="30" customHeight="1" x14ac:dyDescent="0.3">
      <c r="A103" s="68"/>
      <c r="B103" s="68"/>
      <c r="C103" s="68"/>
      <c r="D103" s="46"/>
      <c r="E103" s="91"/>
      <c r="F103" s="48"/>
      <c r="G103" s="43"/>
      <c r="H103" s="43"/>
      <c r="I103" s="43"/>
      <c r="J103" s="43"/>
      <c r="K103" s="44"/>
      <c r="L103" s="44"/>
      <c r="M103" s="236"/>
      <c r="N103" s="46"/>
      <c r="O103" s="48"/>
      <c r="P103" s="44"/>
      <c r="Q103" s="46"/>
      <c r="R103" s="182" t="str">
        <f t="shared" ca="1" si="20"/>
        <v/>
      </c>
      <c r="S103" s="183" t="str">
        <f t="shared" ca="1" si="21"/>
        <v/>
      </c>
      <c r="T103" s="183" t="str">
        <f t="shared" ca="1" si="22"/>
        <v/>
      </c>
      <c r="U103" s="138" t="str">
        <f t="shared" ca="1" si="23"/>
        <v/>
      </c>
      <c r="V103" s="138" t="str">
        <f t="shared" ca="1" si="24"/>
        <v/>
      </c>
      <c r="W103" s="138" t="str">
        <f t="shared" ca="1" si="25"/>
        <v/>
      </c>
      <c r="X103" s="138" t="str">
        <f t="shared" ca="1" si="26"/>
        <v/>
      </c>
      <c r="Y103" s="137" t="str">
        <f t="shared" ca="1" si="27"/>
        <v/>
      </c>
      <c r="Z103" s="137" t="str">
        <f t="shared" ca="1" si="28"/>
        <v/>
      </c>
      <c r="AA103" s="138" t="str">
        <f t="shared" ca="1" si="8"/>
        <v/>
      </c>
      <c r="AB103" s="138" t="str">
        <f t="shared" ca="1" si="9"/>
        <v/>
      </c>
      <c r="AC103" s="138" t="str">
        <f t="shared" ca="1" si="10"/>
        <v/>
      </c>
    </row>
    <row r="104" spans="1:29" ht="30" customHeight="1" x14ac:dyDescent="0.3">
      <c r="A104" s="68"/>
      <c r="B104" s="68"/>
      <c r="C104" s="68"/>
      <c r="D104" s="46"/>
      <c r="E104" s="91"/>
      <c r="F104" s="48"/>
      <c r="G104" s="43"/>
      <c r="H104" s="43"/>
      <c r="I104" s="43"/>
      <c r="J104" s="43"/>
      <c r="K104" s="44"/>
      <c r="L104" s="44"/>
      <c r="M104" s="236"/>
      <c r="N104" s="46"/>
      <c r="O104" s="48"/>
      <c r="P104" s="44"/>
      <c r="Q104" s="46"/>
      <c r="R104" s="182" t="str">
        <f t="shared" ca="1" si="20"/>
        <v/>
      </c>
      <c r="S104" s="183" t="str">
        <f t="shared" ca="1" si="21"/>
        <v/>
      </c>
      <c r="T104" s="183" t="str">
        <f t="shared" ca="1" si="22"/>
        <v/>
      </c>
      <c r="U104" s="138" t="str">
        <f t="shared" ca="1" si="23"/>
        <v/>
      </c>
      <c r="V104" s="138" t="str">
        <f t="shared" ca="1" si="24"/>
        <v/>
      </c>
      <c r="W104" s="138" t="str">
        <f t="shared" ca="1" si="25"/>
        <v/>
      </c>
      <c r="X104" s="138" t="str">
        <f t="shared" ca="1" si="26"/>
        <v/>
      </c>
      <c r="Y104" s="137" t="str">
        <f t="shared" ca="1" si="27"/>
        <v/>
      </c>
      <c r="Z104" s="137" t="str">
        <f t="shared" ca="1" si="28"/>
        <v/>
      </c>
      <c r="AA104" s="138" t="str">
        <f t="shared" ca="1" si="8"/>
        <v/>
      </c>
      <c r="AB104" s="138" t="str">
        <f t="shared" ca="1" si="9"/>
        <v/>
      </c>
      <c r="AC104" s="138" t="str">
        <f t="shared" ca="1" si="10"/>
        <v/>
      </c>
    </row>
    <row r="105" spans="1:29" ht="30" customHeight="1" x14ac:dyDescent="0.3">
      <c r="A105" s="68"/>
      <c r="B105" s="68"/>
      <c r="C105" s="68"/>
      <c r="D105" s="46"/>
      <c r="E105" s="91"/>
      <c r="F105" s="48"/>
      <c r="G105" s="43"/>
      <c r="H105" s="43"/>
      <c r="I105" s="43"/>
      <c r="J105" s="43"/>
      <c r="K105" s="44"/>
      <c r="L105" s="44"/>
      <c r="M105" s="236"/>
      <c r="N105" s="46"/>
      <c r="O105" s="48"/>
      <c r="P105" s="44"/>
      <c r="Q105" s="46"/>
      <c r="R105" s="182" t="str">
        <f t="shared" ca="1" si="20"/>
        <v/>
      </c>
      <c r="S105" s="183" t="str">
        <f t="shared" ca="1" si="21"/>
        <v/>
      </c>
      <c r="T105" s="183" t="str">
        <f t="shared" ca="1" si="22"/>
        <v/>
      </c>
      <c r="U105" s="138" t="str">
        <f t="shared" ca="1" si="23"/>
        <v/>
      </c>
      <c r="V105" s="138" t="str">
        <f t="shared" ca="1" si="24"/>
        <v/>
      </c>
      <c r="W105" s="138" t="str">
        <f t="shared" ca="1" si="25"/>
        <v/>
      </c>
      <c r="X105" s="138" t="str">
        <f t="shared" ca="1" si="26"/>
        <v/>
      </c>
      <c r="Y105" s="137" t="str">
        <f t="shared" ca="1" si="27"/>
        <v/>
      </c>
      <c r="Z105" s="137" t="str">
        <f t="shared" ca="1" si="28"/>
        <v/>
      </c>
      <c r="AA105" s="138" t="str">
        <f t="shared" ca="1" si="8"/>
        <v/>
      </c>
      <c r="AB105" s="138" t="str">
        <f t="shared" ca="1" si="9"/>
        <v/>
      </c>
      <c r="AC105" s="138" t="str">
        <f t="shared" ca="1" si="10"/>
        <v/>
      </c>
    </row>
    <row r="106" spans="1:29" ht="30" customHeight="1" x14ac:dyDescent="0.3">
      <c r="A106" s="68"/>
      <c r="B106" s="68"/>
      <c r="C106" s="68"/>
      <c r="D106" s="46"/>
      <c r="E106" s="91"/>
      <c r="F106" s="48"/>
      <c r="G106" s="43"/>
      <c r="H106" s="43"/>
      <c r="I106" s="43"/>
      <c r="J106" s="43"/>
      <c r="K106" s="44"/>
      <c r="L106" s="44"/>
      <c r="M106" s="236"/>
      <c r="N106" s="46"/>
      <c r="O106" s="48"/>
      <c r="P106" s="44"/>
      <c r="Q106" s="46"/>
      <c r="R106" s="182" t="str">
        <f t="shared" ca="1" si="20"/>
        <v/>
      </c>
      <c r="S106" s="183" t="str">
        <f t="shared" ca="1" si="21"/>
        <v/>
      </c>
      <c r="T106" s="183" t="str">
        <f t="shared" ca="1" si="22"/>
        <v/>
      </c>
      <c r="U106" s="138" t="str">
        <f t="shared" ca="1" si="23"/>
        <v/>
      </c>
      <c r="V106" s="138" t="str">
        <f t="shared" ca="1" si="24"/>
        <v/>
      </c>
      <c r="W106" s="138" t="str">
        <f t="shared" ca="1" si="25"/>
        <v/>
      </c>
      <c r="X106" s="138" t="str">
        <f t="shared" ca="1" si="26"/>
        <v/>
      </c>
      <c r="Y106" s="137" t="str">
        <f t="shared" ca="1" si="27"/>
        <v/>
      </c>
      <c r="Z106" s="137" t="str">
        <f t="shared" ca="1" si="28"/>
        <v/>
      </c>
      <c r="AA106" s="138" t="str">
        <f t="shared" ca="1" si="8"/>
        <v/>
      </c>
      <c r="AB106" s="138" t="str">
        <f t="shared" ca="1" si="9"/>
        <v/>
      </c>
      <c r="AC106" s="138" t="str">
        <f t="shared" ca="1" si="10"/>
        <v/>
      </c>
    </row>
    <row r="107" spans="1:29" ht="30" customHeight="1" x14ac:dyDescent="0.3">
      <c r="A107" s="68"/>
      <c r="B107" s="68"/>
      <c r="C107" s="68"/>
      <c r="D107" s="46"/>
      <c r="E107" s="91"/>
      <c r="F107" s="48"/>
      <c r="G107" s="43"/>
      <c r="H107" s="43"/>
      <c r="I107" s="43"/>
      <c r="J107" s="43"/>
      <c r="K107" s="44"/>
      <c r="L107" s="44"/>
      <c r="M107" s="236"/>
      <c r="N107" s="46"/>
      <c r="O107" s="48"/>
      <c r="P107" s="44"/>
      <c r="Q107" s="46"/>
      <c r="R107" s="182" t="str">
        <f t="shared" ref="R107:R138" ca="1" si="29">IF(ISBLANK($D107), "", IF(N107="핵심운용인력",                    SUMPRODUCT((OFFSET(핵심인력_경력,0,0,ROWS(핵심인력_경력),1)=$D107)*1, OFFSET(핵심인력_경력,0,9,ROWS(핵심인력_경력),1), (OFFSET(핵심인력_경력,0,10,ROWS(핵심인력_경력),1)="A")*1)+SUMPRODUCT((OFFSET(핵심인력_경력,0,0,ROWS(핵심인력_경력),1)=$D107)*1, OFFSET(핵심인력_경력,0,9,ROWS(핵심인력_경력),1), (OFFSET(핵심인력_경력,0,10,ROWS(핵심인력_경력),1)="B")*1)*0.7,                                           SUMPRODUCT((OFFSET(일반인력_경력,0,0,ROWS(일반인력_경력),1)=$D107)*1, OFFSET(일반인력_경력,0,9,ROWS(일반인력_경력),1), (OFFSET(일반인력_경력,0,10,ROWS(일반인력_경력),1)="A")*1)+SUMPRODUCT((OFFSET(일반인력_경력,0,0,ROWS(일반인력_경력),1)=$D107)*1, OFFSET(일반인력_경력,0,9,ROWS(일반인력_경력),1), (OFFSET(일반인력_경력,0,10,ROWS(일반인력_경력),1)="B")*1)*0.7 ) )</f>
        <v/>
      </c>
      <c r="S107" s="183" t="str">
        <f t="shared" ca="1" si="21"/>
        <v/>
      </c>
      <c r="T107" s="183" t="str">
        <f t="shared" ca="1" si="22"/>
        <v/>
      </c>
      <c r="U107" s="138" t="str">
        <f t="shared" ca="1" si="23"/>
        <v/>
      </c>
      <c r="V107" s="138" t="str">
        <f t="shared" ca="1" si="24"/>
        <v/>
      </c>
      <c r="W107" s="138" t="str">
        <f t="shared" ca="1" si="25"/>
        <v/>
      </c>
      <c r="X107" s="138" t="str">
        <f t="shared" ca="1" si="26"/>
        <v/>
      </c>
      <c r="Y107" s="137" t="str">
        <f t="shared" ca="1" si="27"/>
        <v/>
      </c>
      <c r="Z107" s="137" t="str">
        <f t="shared" ca="1" si="28"/>
        <v/>
      </c>
      <c r="AA107" s="138" t="str">
        <f t="shared" ca="1" si="8"/>
        <v/>
      </c>
      <c r="AB107" s="138" t="str">
        <f t="shared" ca="1" si="9"/>
        <v/>
      </c>
      <c r="AC107" s="138" t="str">
        <f t="shared" ca="1" si="10"/>
        <v/>
      </c>
    </row>
    <row r="108" spans="1:29" ht="30" customHeight="1" x14ac:dyDescent="0.3">
      <c r="A108" s="68"/>
      <c r="B108" s="68"/>
      <c r="C108" s="68"/>
      <c r="D108" s="46"/>
      <c r="E108" s="91"/>
      <c r="F108" s="48"/>
      <c r="G108" s="43"/>
      <c r="H108" s="43"/>
      <c r="I108" s="43"/>
      <c r="J108" s="43"/>
      <c r="K108" s="44"/>
      <c r="L108" s="44"/>
      <c r="M108" s="236"/>
      <c r="N108" s="46"/>
      <c r="O108" s="48"/>
      <c r="P108" s="44"/>
      <c r="Q108" s="46"/>
      <c r="R108" s="182" t="str">
        <f t="shared" ca="1" si="29"/>
        <v/>
      </c>
      <c r="S108" s="183" t="str">
        <f t="shared" ca="1" si="21"/>
        <v/>
      </c>
      <c r="T108" s="183" t="str">
        <f t="shared" ca="1" si="22"/>
        <v/>
      </c>
      <c r="U108" s="138" t="str">
        <f t="shared" ca="1" si="23"/>
        <v/>
      </c>
      <c r="V108" s="138" t="str">
        <f t="shared" ca="1" si="24"/>
        <v/>
      </c>
      <c r="W108" s="138" t="str">
        <f t="shared" ca="1" si="25"/>
        <v/>
      </c>
      <c r="X108" s="138" t="str">
        <f t="shared" ca="1" si="26"/>
        <v/>
      </c>
      <c r="Y108" s="137" t="str">
        <f t="shared" ca="1" si="27"/>
        <v/>
      </c>
      <c r="Z108" s="137" t="str">
        <f t="shared" ca="1" si="28"/>
        <v/>
      </c>
      <c r="AA108" s="138" t="str">
        <f t="shared" ca="1" si="8"/>
        <v/>
      </c>
      <c r="AB108" s="138" t="str">
        <f t="shared" ca="1" si="9"/>
        <v/>
      </c>
      <c r="AC108" s="138" t="str">
        <f t="shared" ca="1" si="10"/>
        <v/>
      </c>
    </row>
    <row r="109" spans="1:29" ht="30" customHeight="1" x14ac:dyDescent="0.3">
      <c r="A109" s="68"/>
      <c r="B109" s="68"/>
      <c r="C109" s="68"/>
      <c r="D109" s="46"/>
      <c r="E109" s="91"/>
      <c r="F109" s="48"/>
      <c r="G109" s="43"/>
      <c r="H109" s="43"/>
      <c r="I109" s="43"/>
      <c r="J109" s="43"/>
      <c r="K109" s="44"/>
      <c r="L109" s="44"/>
      <c r="M109" s="236"/>
      <c r="N109" s="46"/>
      <c r="O109" s="48"/>
      <c r="P109" s="44"/>
      <c r="Q109" s="46"/>
      <c r="R109" s="182" t="str">
        <f t="shared" ca="1" si="29"/>
        <v/>
      </c>
      <c r="S109" s="183" t="str">
        <f t="shared" ca="1" si="21"/>
        <v/>
      </c>
      <c r="T109" s="183" t="str">
        <f t="shared" ca="1" si="22"/>
        <v/>
      </c>
      <c r="U109" s="138" t="str">
        <f t="shared" ca="1" si="23"/>
        <v/>
      </c>
      <c r="V109" s="138" t="str">
        <f t="shared" ca="1" si="24"/>
        <v/>
      </c>
      <c r="W109" s="138" t="str">
        <f t="shared" ca="1" si="25"/>
        <v/>
      </c>
      <c r="X109" s="138" t="str">
        <f t="shared" ca="1" si="26"/>
        <v/>
      </c>
      <c r="Y109" s="137" t="str">
        <f t="shared" ca="1" si="27"/>
        <v/>
      </c>
      <c r="Z109" s="137" t="str">
        <f t="shared" ca="1" si="28"/>
        <v/>
      </c>
      <c r="AA109" s="138" t="str">
        <f t="shared" ca="1" si="8"/>
        <v/>
      </c>
      <c r="AB109" s="138" t="str">
        <f t="shared" ca="1" si="9"/>
        <v/>
      </c>
      <c r="AC109" s="138" t="str">
        <f t="shared" ca="1" si="10"/>
        <v/>
      </c>
    </row>
    <row r="110" spans="1:29" ht="30" customHeight="1" x14ac:dyDescent="0.3">
      <c r="A110" s="68"/>
      <c r="B110" s="68"/>
      <c r="C110" s="68"/>
      <c r="D110" s="46"/>
      <c r="E110" s="91"/>
      <c r="F110" s="48"/>
      <c r="G110" s="43"/>
      <c r="H110" s="43"/>
      <c r="I110" s="43"/>
      <c r="J110" s="43"/>
      <c r="K110" s="44"/>
      <c r="L110" s="44"/>
      <c r="M110" s="236"/>
      <c r="N110" s="46"/>
      <c r="O110" s="48"/>
      <c r="P110" s="44"/>
      <c r="Q110" s="46"/>
      <c r="R110" s="182" t="str">
        <f t="shared" ca="1" si="29"/>
        <v/>
      </c>
      <c r="S110" s="183" t="str">
        <f t="shared" ca="1" si="21"/>
        <v/>
      </c>
      <c r="T110" s="183" t="str">
        <f t="shared" ca="1" si="22"/>
        <v/>
      </c>
      <c r="U110" s="138" t="str">
        <f t="shared" ca="1" si="23"/>
        <v/>
      </c>
      <c r="V110" s="138" t="str">
        <f t="shared" ca="1" si="24"/>
        <v/>
      </c>
      <c r="W110" s="138" t="str">
        <f t="shared" ca="1" si="25"/>
        <v/>
      </c>
      <c r="X110" s="138" t="str">
        <f t="shared" ca="1" si="26"/>
        <v/>
      </c>
      <c r="Y110" s="137" t="str">
        <f t="shared" ca="1" si="27"/>
        <v/>
      </c>
      <c r="Z110" s="137" t="str">
        <f t="shared" ca="1" si="28"/>
        <v/>
      </c>
      <c r="AA110" s="138" t="str">
        <f t="shared" ca="1" si="8"/>
        <v/>
      </c>
      <c r="AB110" s="138" t="str">
        <f t="shared" ca="1" si="9"/>
        <v/>
      </c>
      <c r="AC110" s="138" t="str">
        <f t="shared" ca="1" si="10"/>
        <v/>
      </c>
    </row>
    <row r="111" spans="1:29" ht="30" customHeight="1" x14ac:dyDescent="0.3">
      <c r="A111" s="68"/>
      <c r="B111" s="68"/>
      <c r="C111" s="68"/>
      <c r="D111" s="46"/>
      <c r="E111" s="91"/>
      <c r="F111" s="48"/>
      <c r="G111" s="43"/>
      <c r="H111" s="43"/>
      <c r="I111" s="43"/>
      <c r="J111" s="43"/>
      <c r="K111" s="44"/>
      <c r="L111" s="44"/>
      <c r="M111" s="236"/>
      <c r="N111" s="46"/>
      <c r="O111" s="48"/>
      <c r="P111" s="44"/>
      <c r="Q111" s="46"/>
      <c r="R111" s="182" t="str">
        <f t="shared" ca="1" si="29"/>
        <v/>
      </c>
      <c r="S111" s="183" t="str">
        <f t="shared" ca="1" si="21"/>
        <v/>
      </c>
      <c r="T111" s="183" t="str">
        <f t="shared" ca="1" si="22"/>
        <v/>
      </c>
      <c r="U111" s="138" t="str">
        <f t="shared" ca="1" si="23"/>
        <v/>
      </c>
      <c r="V111" s="138" t="str">
        <f t="shared" ca="1" si="24"/>
        <v/>
      </c>
      <c r="W111" s="138" t="str">
        <f t="shared" ca="1" si="25"/>
        <v/>
      </c>
      <c r="X111" s="138" t="str">
        <f t="shared" ca="1" si="26"/>
        <v/>
      </c>
      <c r="Y111" s="137" t="str">
        <f t="shared" ca="1" si="27"/>
        <v/>
      </c>
      <c r="Z111" s="137" t="str">
        <f t="shared" ca="1" si="28"/>
        <v/>
      </c>
      <c r="AA111" s="138" t="str">
        <f t="shared" ca="1" si="8"/>
        <v/>
      </c>
      <c r="AB111" s="138" t="str">
        <f t="shared" ca="1" si="9"/>
        <v/>
      </c>
      <c r="AC111" s="138" t="str">
        <f t="shared" ca="1" si="10"/>
        <v/>
      </c>
    </row>
    <row r="112" spans="1:29" ht="30" customHeight="1" x14ac:dyDescent="0.3">
      <c r="A112" s="68"/>
      <c r="B112" s="68"/>
      <c r="C112" s="68"/>
      <c r="D112" s="46"/>
      <c r="E112" s="91"/>
      <c r="F112" s="48"/>
      <c r="G112" s="43"/>
      <c r="H112" s="43"/>
      <c r="I112" s="43"/>
      <c r="J112" s="43"/>
      <c r="K112" s="44"/>
      <c r="L112" s="44"/>
      <c r="M112" s="236"/>
      <c r="N112" s="46"/>
      <c r="O112" s="48"/>
      <c r="P112" s="44"/>
      <c r="Q112" s="46"/>
      <c r="R112" s="182" t="str">
        <f t="shared" ca="1" si="29"/>
        <v/>
      </c>
      <c r="S112" s="183" t="str">
        <f t="shared" ca="1" si="21"/>
        <v/>
      </c>
      <c r="T112" s="183" t="str">
        <f t="shared" ca="1" si="22"/>
        <v/>
      </c>
      <c r="U112" s="138" t="str">
        <f t="shared" ca="1" si="23"/>
        <v/>
      </c>
      <c r="V112" s="138" t="str">
        <f t="shared" ca="1" si="24"/>
        <v/>
      </c>
      <c r="W112" s="138" t="str">
        <f t="shared" ca="1" si="25"/>
        <v/>
      </c>
      <c r="X112" s="138" t="str">
        <f t="shared" ca="1" si="26"/>
        <v/>
      </c>
      <c r="Y112" s="137" t="str">
        <f t="shared" ca="1" si="27"/>
        <v/>
      </c>
      <c r="Z112" s="137" t="str">
        <f t="shared" ca="1" si="28"/>
        <v/>
      </c>
      <c r="AA112" s="138" t="str">
        <f t="shared" ca="1" si="8"/>
        <v/>
      </c>
      <c r="AB112" s="138" t="str">
        <f t="shared" ca="1" si="9"/>
        <v/>
      </c>
      <c r="AC112" s="138" t="str">
        <f t="shared" ca="1" si="10"/>
        <v/>
      </c>
    </row>
    <row r="113" spans="1:29" ht="30" customHeight="1" x14ac:dyDescent="0.3">
      <c r="A113" s="68"/>
      <c r="B113" s="68"/>
      <c r="C113" s="68"/>
      <c r="D113" s="46"/>
      <c r="E113" s="91"/>
      <c r="F113" s="48"/>
      <c r="G113" s="43"/>
      <c r="H113" s="43"/>
      <c r="I113" s="43"/>
      <c r="J113" s="43"/>
      <c r="K113" s="44"/>
      <c r="L113" s="44"/>
      <c r="M113" s="236"/>
      <c r="N113" s="46"/>
      <c r="O113" s="48"/>
      <c r="P113" s="44"/>
      <c r="Q113" s="46"/>
      <c r="R113" s="182" t="str">
        <f t="shared" ca="1" si="29"/>
        <v/>
      </c>
      <c r="S113" s="183" t="str">
        <f t="shared" ca="1" si="21"/>
        <v/>
      </c>
      <c r="T113" s="183" t="str">
        <f t="shared" ca="1" si="22"/>
        <v/>
      </c>
      <c r="U113" s="138" t="str">
        <f t="shared" ca="1" si="23"/>
        <v/>
      </c>
      <c r="V113" s="138" t="str">
        <f t="shared" ca="1" si="24"/>
        <v/>
      </c>
      <c r="W113" s="138" t="str">
        <f t="shared" ca="1" si="25"/>
        <v/>
      </c>
      <c r="X113" s="138" t="str">
        <f t="shared" ca="1" si="26"/>
        <v/>
      </c>
      <c r="Y113" s="137" t="str">
        <f t="shared" ca="1" si="27"/>
        <v/>
      </c>
      <c r="Z113" s="137" t="str">
        <f t="shared" ca="1" si="28"/>
        <v/>
      </c>
      <c r="AA113" s="138" t="str">
        <f t="shared" ca="1" si="8"/>
        <v/>
      </c>
      <c r="AB113" s="138" t="str">
        <f t="shared" ca="1" si="9"/>
        <v/>
      </c>
      <c r="AC113" s="138" t="str">
        <f t="shared" ca="1" si="10"/>
        <v/>
      </c>
    </row>
    <row r="114" spans="1:29" ht="30" customHeight="1" x14ac:dyDescent="0.3">
      <c r="A114" s="68"/>
      <c r="B114" s="68"/>
      <c r="C114" s="68"/>
      <c r="D114" s="46"/>
      <c r="E114" s="91"/>
      <c r="F114" s="48"/>
      <c r="G114" s="43"/>
      <c r="H114" s="43"/>
      <c r="I114" s="43"/>
      <c r="J114" s="43"/>
      <c r="K114" s="44"/>
      <c r="L114" s="44"/>
      <c r="M114" s="236"/>
      <c r="N114" s="46"/>
      <c r="O114" s="48"/>
      <c r="P114" s="44"/>
      <c r="Q114" s="46"/>
      <c r="R114" s="182" t="str">
        <f t="shared" ca="1" si="29"/>
        <v/>
      </c>
      <c r="S114" s="183" t="str">
        <f t="shared" ca="1" si="21"/>
        <v/>
      </c>
      <c r="T114" s="183" t="str">
        <f t="shared" ca="1" si="22"/>
        <v/>
      </c>
      <c r="U114" s="138" t="str">
        <f t="shared" ca="1" si="23"/>
        <v/>
      </c>
      <c r="V114" s="138" t="str">
        <f t="shared" ca="1" si="24"/>
        <v/>
      </c>
      <c r="W114" s="138" t="str">
        <f t="shared" ca="1" si="25"/>
        <v/>
      </c>
      <c r="X114" s="138" t="str">
        <f t="shared" ca="1" si="26"/>
        <v/>
      </c>
      <c r="Y114" s="137" t="str">
        <f t="shared" ca="1" si="27"/>
        <v/>
      </c>
      <c r="Z114" s="137" t="str">
        <f t="shared" ca="1" si="28"/>
        <v/>
      </c>
      <c r="AA114" s="138" t="str">
        <f t="shared" ca="1" si="8"/>
        <v/>
      </c>
      <c r="AB114" s="138" t="str">
        <f t="shared" ca="1" si="9"/>
        <v/>
      </c>
      <c r="AC114" s="138" t="str">
        <f t="shared" ca="1" si="10"/>
        <v/>
      </c>
    </row>
    <row r="115" spans="1:29" ht="30" customHeight="1" x14ac:dyDescent="0.3">
      <c r="A115" s="68"/>
      <c r="B115" s="68"/>
      <c r="C115" s="68"/>
      <c r="D115" s="46"/>
      <c r="E115" s="91"/>
      <c r="F115" s="48"/>
      <c r="G115" s="43"/>
      <c r="H115" s="43"/>
      <c r="I115" s="43"/>
      <c r="J115" s="43"/>
      <c r="K115" s="44"/>
      <c r="L115" s="44"/>
      <c r="M115" s="236"/>
      <c r="N115" s="46"/>
      <c r="O115" s="48"/>
      <c r="P115" s="44"/>
      <c r="Q115" s="46"/>
      <c r="R115" s="182" t="str">
        <f t="shared" ca="1" si="29"/>
        <v/>
      </c>
      <c r="S115" s="183" t="str">
        <f t="shared" ca="1" si="21"/>
        <v/>
      </c>
      <c r="T115" s="183" t="str">
        <f t="shared" ca="1" si="22"/>
        <v/>
      </c>
      <c r="U115" s="138" t="str">
        <f t="shared" ca="1" si="23"/>
        <v/>
      </c>
      <c r="V115" s="138" t="str">
        <f t="shared" ca="1" si="24"/>
        <v/>
      </c>
      <c r="W115" s="138" t="str">
        <f t="shared" ca="1" si="25"/>
        <v/>
      </c>
      <c r="X115" s="138" t="str">
        <f t="shared" ca="1" si="26"/>
        <v/>
      </c>
      <c r="Y115" s="137" t="str">
        <f t="shared" ca="1" si="27"/>
        <v/>
      </c>
      <c r="Z115" s="137" t="str">
        <f t="shared" ca="1" si="28"/>
        <v/>
      </c>
      <c r="AA115" s="138" t="str">
        <f t="shared" ca="1" si="8"/>
        <v/>
      </c>
      <c r="AB115" s="138" t="str">
        <f t="shared" ca="1" si="9"/>
        <v/>
      </c>
      <c r="AC115" s="138" t="str">
        <f t="shared" ca="1" si="10"/>
        <v/>
      </c>
    </row>
    <row r="116" spans="1:29" ht="30" customHeight="1" x14ac:dyDescent="0.3">
      <c r="A116" s="68"/>
      <c r="B116" s="68"/>
      <c r="C116" s="68"/>
      <c r="D116" s="46"/>
      <c r="E116" s="91"/>
      <c r="F116" s="48"/>
      <c r="G116" s="43"/>
      <c r="H116" s="43"/>
      <c r="I116" s="43"/>
      <c r="J116" s="43"/>
      <c r="K116" s="44"/>
      <c r="L116" s="44"/>
      <c r="M116" s="236"/>
      <c r="N116" s="46"/>
      <c r="O116" s="48"/>
      <c r="P116" s="44"/>
      <c r="Q116" s="46"/>
      <c r="R116" s="182" t="str">
        <f t="shared" ca="1" si="29"/>
        <v/>
      </c>
      <c r="S116" s="183" t="str">
        <f t="shared" ca="1" si="21"/>
        <v/>
      </c>
      <c r="T116" s="183" t="str">
        <f t="shared" ca="1" si="22"/>
        <v/>
      </c>
      <c r="U116" s="138" t="str">
        <f t="shared" ca="1" si="23"/>
        <v/>
      </c>
      <c r="V116" s="138" t="str">
        <f t="shared" ca="1" si="24"/>
        <v/>
      </c>
      <c r="W116" s="138" t="str">
        <f t="shared" ca="1" si="25"/>
        <v/>
      </c>
      <c r="X116" s="138" t="str">
        <f t="shared" ca="1" si="26"/>
        <v/>
      </c>
      <c r="Y116" s="137" t="str">
        <f t="shared" ca="1" si="27"/>
        <v/>
      </c>
      <c r="Z116" s="137" t="str">
        <f t="shared" ca="1" si="28"/>
        <v/>
      </c>
      <c r="AA116" s="138" t="str">
        <f t="shared" ca="1" si="8"/>
        <v/>
      </c>
      <c r="AB116" s="138" t="str">
        <f t="shared" ca="1" si="9"/>
        <v/>
      </c>
      <c r="AC116" s="138" t="str">
        <f t="shared" ca="1" si="10"/>
        <v/>
      </c>
    </row>
    <row r="117" spans="1:29" ht="30" customHeight="1" x14ac:dyDescent="0.3">
      <c r="A117" s="68"/>
      <c r="B117" s="68"/>
      <c r="C117" s="68"/>
      <c r="D117" s="46"/>
      <c r="E117" s="91"/>
      <c r="F117" s="48"/>
      <c r="G117" s="43"/>
      <c r="H117" s="43"/>
      <c r="I117" s="43"/>
      <c r="J117" s="43"/>
      <c r="K117" s="44"/>
      <c r="L117" s="44"/>
      <c r="M117" s="236"/>
      <c r="N117" s="46"/>
      <c r="O117" s="48"/>
      <c r="P117" s="44"/>
      <c r="Q117" s="46"/>
      <c r="R117" s="182" t="str">
        <f t="shared" ca="1" si="29"/>
        <v/>
      </c>
      <c r="S117" s="183" t="str">
        <f t="shared" ca="1" si="21"/>
        <v/>
      </c>
      <c r="T117" s="183" t="str">
        <f t="shared" ca="1" si="22"/>
        <v/>
      </c>
      <c r="U117" s="138" t="str">
        <f t="shared" ca="1" si="23"/>
        <v/>
      </c>
      <c r="V117" s="138" t="str">
        <f t="shared" ca="1" si="24"/>
        <v/>
      </c>
      <c r="W117" s="138" t="str">
        <f t="shared" ca="1" si="25"/>
        <v/>
      </c>
      <c r="X117" s="138" t="str">
        <f t="shared" ca="1" si="26"/>
        <v/>
      </c>
      <c r="Y117" s="137" t="str">
        <f t="shared" ca="1" si="27"/>
        <v/>
      </c>
      <c r="Z117" s="137" t="str">
        <f t="shared" ca="1" si="28"/>
        <v/>
      </c>
      <c r="AA117" s="138" t="str">
        <f t="shared" ca="1" si="8"/>
        <v/>
      </c>
      <c r="AB117" s="138" t="str">
        <f t="shared" ca="1" si="9"/>
        <v/>
      </c>
      <c r="AC117" s="138" t="str">
        <f t="shared" ca="1" si="10"/>
        <v/>
      </c>
    </row>
    <row r="118" spans="1:29" ht="30" customHeight="1" x14ac:dyDescent="0.3">
      <c r="A118" s="68"/>
      <c r="B118" s="68"/>
      <c r="C118" s="68"/>
      <c r="D118" s="46"/>
      <c r="E118" s="91"/>
      <c r="F118" s="48"/>
      <c r="G118" s="43"/>
      <c r="H118" s="43"/>
      <c r="I118" s="43"/>
      <c r="J118" s="43"/>
      <c r="K118" s="44"/>
      <c r="L118" s="44"/>
      <c r="M118" s="236"/>
      <c r="N118" s="46"/>
      <c r="O118" s="48"/>
      <c r="P118" s="44"/>
      <c r="Q118" s="46"/>
      <c r="R118" s="182" t="str">
        <f t="shared" ca="1" si="29"/>
        <v/>
      </c>
      <c r="S118" s="183" t="str">
        <f t="shared" ca="1" si="21"/>
        <v/>
      </c>
      <c r="T118" s="183" t="str">
        <f t="shared" ca="1" si="22"/>
        <v/>
      </c>
      <c r="U118" s="138" t="str">
        <f t="shared" ca="1" si="23"/>
        <v/>
      </c>
      <c r="V118" s="138" t="str">
        <f t="shared" ca="1" si="24"/>
        <v/>
      </c>
      <c r="W118" s="138" t="str">
        <f t="shared" ca="1" si="25"/>
        <v/>
      </c>
      <c r="X118" s="138" t="str">
        <f t="shared" ca="1" si="26"/>
        <v/>
      </c>
      <c r="Y118" s="137" t="str">
        <f t="shared" ca="1" si="27"/>
        <v/>
      </c>
      <c r="Z118" s="137" t="str">
        <f t="shared" ca="1" si="28"/>
        <v/>
      </c>
      <c r="AA118" s="138" t="str">
        <f t="shared" ca="1" si="8"/>
        <v/>
      </c>
      <c r="AB118" s="138" t="str">
        <f t="shared" ca="1" si="9"/>
        <v/>
      </c>
      <c r="AC118" s="138" t="str">
        <f t="shared" ca="1" si="10"/>
        <v/>
      </c>
    </row>
    <row r="119" spans="1:29" ht="30" customHeight="1" x14ac:dyDescent="0.3">
      <c r="A119" s="68"/>
      <c r="B119" s="68"/>
      <c r="C119" s="68"/>
      <c r="D119" s="46"/>
      <c r="E119" s="91"/>
      <c r="F119" s="48"/>
      <c r="G119" s="43"/>
      <c r="H119" s="43"/>
      <c r="I119" s="43"/>
      <c r="J119" s="43"/>
      <c r="K119" s="44"/>
      <c r="L119" s="44"/>
      <c r="M119" s="236"/>
      <c r="N119" s="46"/>
      <c r="O119" s="48"/>
      <c r="P119" s="44"/>
      <c r="Q119" s="46"/>
      <c r="R119" s="182" t="str">
        <f t="shared" ca="1" si="29"/>
        <v/>
      </c>
      <c r="S119" s="183" t="str">
        <f t="shared" ca="1" si="21"/>
        <v/>
      </c>
      <c r="T119" s="183" t="str">
        <f t="shared" ca="1" si="22"/>
        <v/>
      </c>
      <c r="U119" s="138" t="str">
        <f t="shared" ca="1" si="23"/>
        <v/>
      </c>
      <c r="V119" s="138" t="str">
        <f t="shared" ca="1" si="24"/>
        <v/>
      </c>
      <c r="W119" s="138" t="str">
        <f t="shared" ca="1" si="25"/>
        <v/>
      </c>
      <c r="X119" s="138" t="str">
        <f t="shared" ca="1" si="26"/>
        <v/>
      </c>
      <c r="Y119" s="137" t="str">
        <f t="shared" ca="1" si="27"/>
        <v/>
      </c>
      <c r="Z119" s="137" t="str">
        <f t="shared" ca="1" si="28"/>
        <v/>
      </c>
      <c r="AA119" s="138" t="str">
        <f t="shared" ca="1" si="8"/>
        <v/>
      </c>
      <c r="AB119" s="138" t="str">
        <f t="shared" ca="1" si="9"/>
        <v/>
      </c>
      <c r="AC119" s="138" t="str">
        <f t="shared" ca="1" si="10"/>
        <v/>
      </c>
    </row>
    <row r="120" spans="1:29" ht="30" customHeight="1" x14ac:dyDescent="0.3">
      <c r="A120" s="68"/>
      <c r="B120" s="68"/>
      <c r="C120" s="68"/>
      <c r="D120" s="46"/>
      <c r="E120" s="91"/>
      <c r="F120" s="48"/>
      <c r="G120" s="43"/>
      <c r="H120" s="43"/>
      <c r="I120" s="43"/>
      <c r="J120" s="43"/>
      <c r="K120" s="44"/>
      <c r="L120" s="44"/>
      <c r="M120" s="236"/>
      <c r="N120" s="46"/>
      <c r="O120" s="48"/>
      <c r="P120" s="44"/>
      <c r="Q120" s="46"/>
      <c r="R120" s="182" t="str">
        <f t="shared" ca="1" si="29"/>
        <v/>
      </c>
      <c r="S120" s="183" t="str">
        <f t="shared" ca="1" si="21"/>
        <v/>
      </c>
      <c r="T120" s="183" t="str">
        <f t="shared" ca="1" si="22"/>
        <v/>
      </c>
      <c r="U120" s="138" t="str">
        <f t="shared" ca="1" si="23"/>
        <v/>
      </c>
      <c r="V120" s="138" t="str">
        <f t="shared" ca="1" si="24"/>
        <v/>
      </c>
      <c r="W120" s="138" t="str">
        <f t="shared" ca="1" si="25"/>
        <v/>
      </c>
      <c r="X120" s="138" t="str">
        <f t="shared" ca="1" si="26"/>
        <v/>
      </c>
      <c r="Y120" s="137" t="str">
        <f t="shared" ca="1" si="27"/>
        <v/>
      </c>
      <c r="Z120" s="137" t="str">
        <f t="shared" ca="1" si="28"/>
        <v/>
      </c>
      <c r="AA120" s="138" t="str">
        <f t="shared" ca="1" si="8"/>
        <v/>
      </c>
      <c r="AB120" s="138" t="str">
        <f t="shared" ca="1" si="9"/>
        <v/>
      </c>
      <c r="AC120" s="138" t="str">
        <f t="shared" ca="1" si="10"/>
        <v/>
      </c>
    </row>
    <row r="121" spans="1:29" ht="30" customHeight="1" x14ac:dyDescent="0.3">
      <c r="A121" s="68"/>
      <c r="B121" s="68"/>
      <c r="C121" s="68"/>
      <c r="D121" s="46"/>
      <c r="E121" s="91"/>
      <c r="F121" s="48"/>
      <c r="G121" s="43"/>
      <c r="H121" s="43"/>
      <c r="I121" s="43"/>
      <c r="J121" s="43"/>
      <c r="K121" s="44"/>
      <c r="L121" s="44"/>
      <c r="M121" s="236"/>
      <c r="N121" s="46"/>
      <c r="O121" s="48"/>
      <c r="P121" s="44"/>
      <c r="Q121" s="46"/>
      <c r="R121" s="182" t="str">
        <f t="shared" ca="1" si="29"/>
        <v/>
      </c>
      <c r="S121" s="183" t="str">
        <f t="shared" ca="1" si="21"/>
        <v/>
      </c>
      <c r="T121" s="183" t="str">
        <f t="shared" ca="1" si="22"/>
        <v/>
      </c>
      <c r="U121" s="138" t="str">
        <f t="shared" ca="1" si="23"/>
        <v/>
      </c>
      <c r="V121" s="138" t="str">
        <f t="shared" ca="1" si="24"/>
        <v/>
      </c>
      <c r="W121" s="138" t="str">
        <f t="shared" ca="1" si="25"/>
        <v/>
      </c>
      <c r="X121" s="138" t="str">
        <f t="shared" ca="1" si="26"/>
        <v/>
      </c>
      <c r="Y121" s="137" t="str">
        <f t="shared" ca="1" si="27"/>
        <v/>
      </c>
      <c r="Z121" s="137" t="str">
        <f t="shared" ca="1" si="28"/>
        <v/>
      </c>
      <c r="AA121" s="138" t="str">
        <f t="shared" ca="1" si="8"/>
        <v/>
      </c>
      <c r="AB121" s="138" t="str">
        <f t="shared" ca="1" si="9"/>
        <v/>
      </c>
      <c r="AC121" s="138" t="str">
        <f t="shared" ca="1" si="10"/>
        <v/>
      </c>
    </row>
    <row r="122" spans="1:29" ht="30" customHeight="1" x14ac:dyDescent="0.3">
      <c r="A122" s="68"/>
      <c r="B122" s="68"/>
      <c r="C122" s="68"/>
      <c r="D122" s="46"/>
      <c r="E122" s="91"/>
      <c r="F122" s="48"/>
      <c r="G122" s="43"/>
      <c r="H122" s="43"/>
      <c r="I122" s="43"/>
      <c r="J122" s="43"/>
      <c r="K122" s="44"/>
      <c r="L122" s="44"/>
      <c r="M122" s="236"/>
      <c r="N122" s="46"/>
      <c r="O122" s="48"/>
      <c r="P122" s="44"/>
      <c r="Q122" s="46"/>
      <c r="R122" s="182" t="str">
        <f t="shared" ca="1" si="29"/>
        <v/>
      </c>
      <c r="S122" s="183" t="str">
        <f t="shared" ca="1" si="21"/>
        <v/>
      </c>
      <c r="T122" s="183" t="str">
        <f t="shared" ca="1" si="22"/>
        <v/>
      </c>
      <c r="U122" s="138" t="str">
        <f t="shared" ca="1" si="23"/>
        <v/>
      </c>
      <c r="V122" s="138" t="str">
        <f t="shared" ca="1" si="24"/>
        <v/>
      </c>
      <c r="W122" s="138" t="str">
        <f t="shared" ca="1" si="25"/>
        <v/>
      </c>
      <c r="X122" s="138" t="str">
        <f t="shared" ca="1" si="26"/>
        <v/>
      </c>
      <c r="Y122" s="137" t="str">
        <f t="shared" ca="1" si="27"/>
        <v/>
      </c>
      <c r="Z122" s="137" t="str">
        <f t="shared" ca="1" si="28"/>
        <v/>
      </c>
      <c r="AA122" s="138" t="str">
        <f t="shared" ca="1" si="8"/>
        <v/>
      </c>
      <c r="AB122" s="138" t="str">
        <f t="shared" ca="1" si="9"/>
        <v/>
      </c>
      <c r="AC122" s="138" t="str">
        <f t="shared" ca="1" si="10"/>
        <v/>
      </c>
    </row>
    <row r="123" spans="1:29" ht="30" customHeight="1" x14ac:dyDescent="0.3">
      <c r="A123" s="68"/>
      <c r="B123" s="68"/>
      <c r="C123" s="68"/>
      <c r="D123" s="46"/>
      <c r="E123" s="91"/>
      <c r="F123" s="48"/>
      <c r="G123" s="43"/>
      <c r="H123" s="43"/>
      <c r="I123" s="43"/>
      <c r="J123" s="43"/>
      <c r="K123" s="44"/>
      <c r="L123" s="44"/>
      <c r="M123" s="236"/>
      <c r="N123" s="46"/>
      <c r="O123" s="48"/>
      <c r="P123" s="44"/>
      <c r="Q123" s="46"/>
      <c r="R123" s="182" t="str">
        <f t="shared" ca="1" si="29"/>
        <v/>
      </c>
      <c r="S123" s="183" t="str">
        <f t="shared" ca="1" si="21"/>
        <v/>
      </c>
      <c r="T123" s="183" t="str">
        <f t="shared" ca="1" si="22"/>
        <v/>
      </c>
      <c r="U123" s="138" t="str">
        <f t="shared" ca="1" si="23"/>
        <v/>
      </c>
      <c r="V123" s="138" t="str">
        <f t="shared" ca="1" si="24"/>
        <v/>
      </c>
      <c r="W123" s="138" t="str">
        <f t="shared" ca="1" si="25"/>
        <v/>
      </c>
      <c r="X123" s="138" t="str">
        <f t="shared" ca="1" si="26"/>
        <v/>
      </c>
      <c r="Y123" s="137" t="str">
        <f t="shared" ca="1" si="27"/>
        <v/>
      </c>
      <c r="Z123" s="137" t="str">
        <f t="shared" ca="1" si="28"/>
        <v/>
      </c>
      <c r="AA123" s="138" t="str">
        <f t="shared" ca="1" si="8"/>
        <v/>
      </c>
      <c r="AB123" s="138" t="str">
        <f t="shared" ca="1" si="9"/>
        <v/>
      </c>
      <c r="AC123" s="138" t="str">
        <f t="shared" ca="1" si="10"/>
        <v/>
      </c>
    </row>
    <row r="124" spans="1:29" ht="30" customHeight="1" x14ac:dyDescent="0.3">
      <c r="A124" s="68"/>
      <c r="B124" s="68"/>
      <c r="C124" s="68"/>
      <c r="D124" s="46"/>
      <c r="E124" s="91"/>
      <c r="F124" s="48"/>
      <c r="G124" s="43"/>
      <c r="H124" s="43"/>
      <c r="I124" s="43"/>
      <c r="J124" s="43"/>
      <c r="K124" s="44"/>
      <c r="L124" s="44"/>
      <c r="M124" s="236"/>
      <c r="N124" s="46"/>
      <c r="O124" s="48"/>
      <c r="P124" s="44"/>
      <c r="Q124" s="46"/>
      <c r="R124" s="182" t="str">
        <f t="shared" ca="1" si="29"/>
        <v/>
      </c>
      <c r="S124" s="183" t="str">
        <f t="shared" ca="1" si="21"/>
        <v/>
      </c>
      <c r="T124" s="183" t="str">
        <f t="shared" ca="1" si="22"/>
        <v/>
      </c>
      <c r="U124" s="138" t="str">
        <f t="shared" ca="1" si="23"/>
        <v/>
      </c>
      <c r="V124" s="138" t="str">
        <f t="shared" ca="1" si="24"/>
        <v/>
      </c>
      <c r="W124" s="138" t="str">
        <f t="shared" ca="1" si="25"/>
        <v/>
      </c>
      <c r="X124" s="138" t="str">
        <f t="shared" ca="1" si="26"/>
        <v/>
      </c>
      <c r="Y124" s="137" t="str">
        <f t="shared" ca="1" si="27"/>
        <v/>
      </c>
      <c r="Z124" s="137" t="str">
        <f t="shared" ca="1" si="28"/>
        <v/>
      </c>
      <c r="AA124" s="138" t="str">
        <f t="shared" ca="1" si="8"/>
        <v/>
      </c>
      <c r="AB124" s="138" t="str">
        <f t="shared" ca="1" si="9"/>
        <v/>
      </c>
      <c r="AC124" s="138" t="str">
        <f t="shared" ca="1" si="10"/>
        <v/>
      </c>
    </row>
    <row r="125" spans="1:29" ht="30" customHeight="1" x14ac:dyDescent="0.3">
      <c r="A125" s="68"/>
      <c r="B125" s="68"/>
      <c r="C125" s="68"/>
      <c r="D125" s="46"/>
      <c r="E125" s="91"/>
      <c r="F125" s="48"/>
      <c r="G125" s="43"/>
      <c r="H125" s="43"/>
      <c r="I125" s="43"/>
      <c r="J125" s="43"/>
      <c r="K125" s="44"/>
      <c r="L125" s="44"/>
      <c r="M125" s="236"/>
      <c r="N125" s="46"/>
      <c r="O125" s="48"/>
      <c r="P125" s="44"/>
      <c r="Q125" s="46"/>
      <c r="R125" s="182" t="str">
        <f t="shared" ca="1" si="29"/>
        <v/>
      </c>
      <c r="S125" s="183" t="str">
        <f t="shared" ca="1" si="21"/>
        <v/>
      </c>
      <c r="T125" s="183" t="str">
        <f t="shared" ca="1" si="22"/>
        <v/>
      </c>
      <c r="U125" s="138" t="str">
        <f t="shared" ca="1" si="23"/>
        <v/>
      </c>
      <c r="V125" s="138" t="str">
        <f t="shared" ca="1" si="24"/>
        <v/>
      </c>
      <c r="W125" s="138" t="str">
        <f t="shared" ca="1" si="25"/>
        <v/>
      </c>
      <c r="X125" s="138" t="str">
        <f t="shared" ca="1" si="26"/>
        <v/>
      </c>
      <c r="Y125" s="137" t="str">
        <f t="shared" ca="1" si="27"/>
        <v/>
      </c>
      <c r="Z125" s="137" t="str">
        <f t="shared" ca="1" si="28"/>
        <v/>
      </c>
      <c r="AA125" s="138" t="str">
        <f t="shared" ca="1" si="8"/>
        <v/>
      </c>
      <c r="AB125" s="138" t="str">
        <f t="shared" ca="1" si="9"/>
        <v/>
      </c>
      <c r="AC125" s="138" t="str">
        <f t="shared" ca="1" si="10"/>
        <v/>
      </c>
    </row>
    <row r="126" spans="1:29" ht="30" customHeight="1" x14ac:dyDescent="0.3">
      <c r="A126" s="68"/>
      <c r="B126" s="68"/>
      <c r="C126" s="68"/>
      <c r="D126" s="46"/>
      <c r="E126" s="91"/>
      <c r="F126" s="48"/>
      <c r="G126" s="43"/>
      <c r="H126" s="43"/>
      <c r="I126" s="43"/>
      <c r="J126" s="43"/>
      <c r="K126" s="44"/>
      <c r="L126" s="44"/>
      <c r="M126" s="236"/>
      <c r="N126" s="46"/>
      <c r="O126" s="48"/>
      <c r="P126" s="44"/>
      <c r="Q126" s="46"/>
      <c r="R126" s="182" t="str">
        <f t="shared" ca="1" si="29"/>
        <v/>
      </c>
      <c r="S126" s="183" t="str">
        <f t="shared" ca="1" si="21"/>
        <v/>
      </c>
      <c r="T126" s="183" t="str">
        <f t="shared" ca="1" si="22"/>
        <v/>
      </c>
      <c r="U126" s="138" t="str">
        <f t="shared" ca="1" si="23"/>
        <v/>
      </c>
      <c r="V126" s="138" t="str">
        <f t="shared" ca="1" si="24"/>
        <v/>
      </c>
      <c r="W126" s="138" t="str">
        <f t="shared" ca="1" si="25"/>
        <v/>
      </c>
      <c r="X126" s="138" t="str">
        <f t="shared" ca="1" si="26"/>
        <v/>
      </c>
      <c r="Y126" s="137" t="str">
        <f t="shared" ca="1" si="27"/>
        <v/>
      </c>
      <c r="Z126" s="137" t="str">
        <f t="shared" ca="1" si="28"/>
        <v/>
      </c>
      <c r="AA126" s="138" t="str">
        <f t="shared" ca="1" si="8"/>
        <v/>
      </c>
      <c r="AB126" s="138" t="str">
        <f t="shared" ca="1" si="9"/>
        <v/>
      </c>
      <c r="AC126" s="138" t="str">
        <f t="shared" ca="1" si="10"/>
        <v/>
      </c>
    </row>
    <row r="127" spans="1:29" ht="30" customHeight="1" x14ac:dyDescent="0.3">
      <c r="A127" s="68"/>
      <c r="B127" s="68"/>
      <c r="C127" s="68"/>
      <c r="D127" s="46"/>
      <c r="E127" s="91"/>
      <c r="F127" s="48"/>
      <c r="G127" s="43"/>
      <c r="H127" s="43"/>
      <c r="I127" s="43"/>
      <c r="J127" s="43"/>
      <c r="K127" s="44"/>
      <c r="L127" s="44"/>
      <c r="M127" s="236"/>
      <c r="N127" s="46"/>
      <c r="O127" s="48"/>
      <c r="P127" s="44"/>
      <c r="Q127" s="46"/>
      <c r="R127" s="182" t="str">
        <f t="shared" ca="1" si="29"/>
        <v/>
      </c>
      <c r="S127" s="183" t="str">
        <f t="shared" ca="1" si="21"/>
        <v/>
      </c>
      <c r="T127" s="183" t="str">
        <f t="shared" ca="1" si="22"/>
        <v/>
      </c>
      <c r="U127" s="138" t="str">
        <f t="shared" ca="1" si="23"/>
        <v/>
      </c>
      <c r="V127" s="138" t="str">
        <f t="shared" ca="1" si="24"/>
        <v/>
      </c>
      <c r="W127" s="138" t="str">
        <f t="shared" ca="1" si="25"/>
        <v/>
      </c>
      <c r="X127" s="138" t="str">
        <f t="shared" ca="1" si="26"/>
        <v/>
      </c>
      <c r="Y127" s="137" t="str">
        <f t="shared" ca="1" si="27"/>
        <v/>
      </c>
      <c r="Z127" s="137" t="str">
        <f t="shared" ca="1" si="28"/>
        <v/>
      </c>
      <c r="AA127" s="138" t="str">
        <f t="shared" ca="1" si="8"/>
        <v/>
      </c>
      <c r="AB127" s="138" t="str">
        <f t="shared" ca="1" si="9"/>
        <v/>
      </c>
      <c r="AC127" s="138" t="str">
        <f t="shared" ca="1" si="10"/>
        <v/>
      </c>
    </row>
    <row r="128" spans="1:29" ht="30" customHeight="1" x14ac:dyDescent="0.3">
      <c r="A128" s="68"/>
      <c r="B128" s="68"/>
      <c r="C128" s="68"/>
      <c r="D128" s="46"/>
      <c r="E128" s="91"/>
      <c r="F128" s="48"/>
      <c r="G128" s="43"/>
      <c r="H128" s="43"/>
      <c r="I128" s="43"/>
      <c r="J128" s="43"/>
      <c r="K128" s="44"/>
      <c r="L128" s="44"/>
      <c r="M128" s="236"/>
      <c r="N128" s="46"/>
      <c r="O128" s="48"/>
      <c r="P128" s="44"/>
      <c r="Q128" s="46"/>
      <c r="R128" s="182" t="str">
        <f t="shared" ca="1" si="29"/>
        <v/>
      </c>
      <c r="S128" s="183" t="str">
        <f t="shared" ca="1" si="21"/>
        <v/>
      </c>
      <c r="T128" s="183" t="str">
        <f t="shared" ca="1" si="22"/>
        <v/>
      </c>
      <c r="U128" s="138" t="str">
        <f t="shared" ca="1" si="23"/>
        <v/>
      </c>
      <c r="V128" s="138" t="str">
        <f t="shared" ca="1" si="24"/>
        <v/>
      </c>
      <c r="W128" s="138" t="str">
        <f t="shared" ca="1" si="25"/>
        <v/>
      </c>
      <c r="X128" s="138" t="str">
        <f t="shared" ca="1" si="26"/>
        <v/>
      </c>
      <c r="Y128" s="137" t="str">
        <f t="shared" ca="1" si="27"/>
        <v/>
      </c>
      <c r="Z128" s="137" t="str">
        <f t="shared" ca="1" si="28"/>
        <v/>
      </c>
      <c r="AA128" s="138" t="str">
        <f t="shared" ca="1" si="8"/>
        <v/>
      </c>
      <c r="AB128" s="138" t="str">
        <f t="shared" ca="1" si="9"/>
        <v/>
      </c>
      <c r="AC128" s="138" t="str">
        <f t="shared" ca="1" si="10"/>
        <v/>
      </c>
    </row>
    <row r="129" spans="1:29" ht="30" customHeight="1" x14ac:dyDescent="0.3">
      <c r="A129" s="68"/>
      <c r="B129" s="68"/>
      <c r="C129" s="68"/>
      <c r="D129" s="46"/>
      <c r="E129" s="91"/>
      <c r="F129" s="48"/>
      <c r="G129" s="43"/>
      <c r="H129" s="43"/>
      <c r="I129" s="43"/>
      <c r="J129" s="43"/>
      <c r="K129" s="44"/>
      <c r="L129" s="44"/>
      <c r="M129" s="236"/>
      <c r="N129" s="46"/>
      <c r="O129" s="48"/>
      <c r="P129" s="44"/>
      <c r="Q129" s="46"/>
      <c r="R129" s="182" t="str">
        <f t="shared" ca="1" si="29"/>
        <v/>
      </c>
      <c r="S129" s="183" t="str">
        <f t="shared" ca="1" si="21"/>
        <v/>
      </c>
      <c r="T129" s="183" t="str">
        <f t="shared" ca="1" si="22"/>
        <v/>
      </c>
      <c r="U129" s="138" t="str">
        <f t="shared" ca="1" si="23"/>
        <v/>
      </c>
      <c r="V129" s="138" t="str">
        <f t="shared" ca="1" si="24"/>
        <v/>
      </c>
      <c r="W129" s="138" t="str">
        <f t="shared" ca="1" si="25"/>
        <v/>
      </c>
      <c r="X129" s="138" t="str">
        <f t="shared" ca="1" si="26"/>
        <v/>
      </c>
      <c r="Y129" s="137" t="str">
        <f t="shared" ca="1" si="27"/>
        <v/>
      </c>
      <c r="Z129" s="137" t="str">
        <f t="shared" ca="1" si="28"/>
        <v/>
      </c>
      <c r="AA129" s="138" t="str">
        <f t="shared" ca="1" si="8"/>
        <v/>
      </c>
      <c r="AB129" s="138" t="str">
        <f t="shared" ca="1" si="9"/>
        <v/>
      </c>
      <c r="AC129" s="138" t="str">
        <f t="shared" ca="1" si="10"/>
        <v/>
      </c>
    </row>
    <row r="130" spans="1:29" ht="30" customHeight="1" x14ac:dyDescent="0.3">
      <c r="A130" s="68"/>
      <c r="B130" s="68"/>
      <c r="C130" s="68"/>
      <c r="D130" s="46"/>
      <c r="E130" s="91"/>
      <c r="F130" s="48"/>
      <c r="G130" s="43"/>
      <c r="H130" s="43"/>
      <c r="I130" s="43"/>
      <c r="J130" s="43"/>
      <c r="K130" s="44"/>
      <c r="L130" s="44"/>
      <c r="M130" s="236"/>
      <c r="N130" s="46"/>
      <c r="O130" s="48"/>
      <c r="P130" s="44"/>
      <c r="Q130" s="46"/>
      <c r="R130" s="182" t="str">
        <f t="shared" ca="1" si="29"/>
        <v/>
      </c>
      <c r="S130" s="183" t="str">
        <f t="shared" ca="1" si="21"/>
        <v/>
      </c>
      <c r="T130" s="183" t="str">
        <f t="shared" ca="1" si="22"/>
        <v/>
      </c>
      <c r="U130" s="138" t="str">
        <f t="shared" ca="1" si="23"/>
        <v/>
      </c>
      <c r="V130" s="138" t="str">
        <f t="shared" ca="1" si="24"/>
        <v/>
      </c>
      <c r="W130" s="138" t="str">
        <f t="shared" ca="1" si="25"/>
        <v/>
      </c>
      <c r="X130" s="138" t="str">
        <f t="shared" ca="1" si="26"/>
        <v/>
      </c>
      <c r="Y130" s="137" t="str">
        <f t="shared" ca="1" si="27"/>
        <v/>
      </c>
      <c r="Z130" s="137" t="str">
        <f t="shared" ca="1" si="28"/>
        <v/>
      </c>
      <c r="AA130" s="138" t="str">
        <f t="shared" ca="1" si="8"/>
        <v/>
      </c>
      <c r="AB130" s="138" t="str">
        <f t="shared" ca="1" si="9"/>
        <v/>
      </c>
      <c r="AC130" s="138" t="str">
        <f t="shared" ca="1" si="10"/>
        <v/>
      </c>
    </row>
    <row r="131" spans="1:29" ht="30" customHeight="1" x14ac:dyDescent="0.3">
      <c r="A131" s="68"/>
      <c r="B131" s="68"/>
      <c r="C131" s="68"/>
      <c r="D131" s="46"/>
      <c r="E131" s="91"/>
      <c r="F131" s="48"/>
      <c r="G131" s="43"/>
      <c r="H131" s="43"/>
      <c r="I131" s="43"/>
      <c r="J131" s="43"/>
      <c r="K131" s="44"/>
      <c r="L131" s="44"/>
      <c r="M131" s="236"/>
      <c r="N131" s="46"/>
      <c r="O131" s="48"/>
      <c r="P131" s="44"/>
      <c r="Q131" s="46"/>
      <c r="R131" s="182" t="str">
        <f t="shared" ca="1" si="29"/>
        <v/>
      </c>
      <c r="S131" s="183" t="str">
        <f t="shared" ca="1" si="21"/>
        <v/>
      </c>
      <c r="T131" s="183" t="str">
        <f t="shared" ca="1" si="22"/>
        <v/>
      </c>
      <c r="U131" s="138" t="str">
        <f t="shared" ca="1" si="23"/>
        <v/>
      </c>
      <c r="V131" s="138" t="str">
        <f t="shared" ca="1" si="24"/>
        <v/>
      </c>
      <c r="W131" s="138" t="str">
        <f t="shared" ca="1" si="25"/>
        <v/>
      </c>
      <c r="X131" s="138" t="str">
        <f t="shared" ca="1" si="26"/>
        <v/>
      </c>
      <c r="Y131" s="137" t="str">
        <f t="shared" ca="1" si="27"/>
        <v/>
      </c>
      <c r="Z131" s="137" t="str">
        <f t="shared" ca="1" si="28"/>
        <v/>
      </c>
      <c r="AA131" s="138" t="str">
        <f t="shared" ca="1" si="8"/>
        <v/>
      </c>
      <c r="AB131" s="138" t="str">
        <f t="shared" ca="1" si="9"/>
        <v/>
      </c>
      <c r="AC131" s="138" t="str">
        <f t="shared" ca="1" si="10"/>
        <v/>
      </c>
    </row>
    <row r="132" spans="1:29" ht="30" customHeight="1" x14ac:dyDescent="0.3">
      <c r="A132" s="68"/>
      <c r="B132" s="68"/>
      <c r="C132" s="68"/>
      <c r="D132" s="46"/>
      <c r="E132" s="91"/>
      <c r="F132" s="48"/>
      <c r="G132" s="43"/>
      <c r="H132" s="43"/>
      <c r="I132" s="43"/>
      <c r="J132" s="43"/>
      <c r="K132" s="44"/>
      <c r="L132" s="44"/>
      <c r="M132" s="236"/>
      <c r="N132" s="46"/>
      <c r="O132" s="48"/>
      <c r="P132" s="44"/>
      <c r="Q132" s="46"/>
      <c r="R132" s="182" t="str">
        <f t="shared" ca="1" si="29"/>
        <v/>
      </c>
      <c r="S132" s="183" t="str">
        <f t="shared" ca="1" si="21"/>
        <v/>
      </c>
      <c r="T132" s="183" t="str">
        <f t="shared" ca="1" si="22"/>
        <v/>
      </c>
      <c r="U132" s="138" t="str">
        <f t="shared" ca="1" si="23"/>
        <v/>
      </c>
      <c r="V132" s="138" t="str">
        <f t="shared" ca="1" si="24"/>
        <v/>
      </c>
      <c r="W132" s="138" t="str">
        <f t="shared" ca="1" si="25"/>
        <v/>
      </c>
      <c r="X132" s="138" t="str">
        <f t="shared" ca="1" si="26"/>
        <v/>
      </c>
      <c r="Y132" s="137" t="str">
        <f t="shared" ca="1" si="27"/>
        <v/>
      </c>
      <c r="Z132" s="137" t="str">
        <f t="shared" ca="1" si="28"/>
        <v/>
      </c>
      <c r="AA132" s="138" t="str">
        <f t="shared" ca="1" si="8"/>
        <v/>
      </c>
      <c r="AB132" s="138" t="str">
        <f t="shared" ca="1" si="9"/>
        <v/>
      </c>
      <c r="AC132" s="138" t="str">
        <f t="shared" ca="1" si="10"/>
        <v/>
      </c>
    </row>
    <row r="133" spans="1:29" ht="30" customHeight="1" x14ac:dyDescent="0.3">
      <c r="A133" s="68"/>
      <c r="B133" s="68"/>
      <c r="C133" s="68"/>
      <c r="D133" s="46"/>
      <c r="E133" s="91"/>
      <c r="F133" s="48"/>
      <c r="G133" s="43"/>
      <c r="H133" s="43"/>
      <c r="I133" s="43"/>
      <c r="J133" s="43"/>
      <c r="K133" s="44"/>
      <c r="L133" s="44"/>
      <c r="M133" s="236"/>
      <c r="N133" s="46"/>
      <c r="O133" s="48"/>
      <c r="P133" s="44"/>
      <c r="Q133" s="46"/>
      <c r="R133" s="182" t="str">
        <f t="shared" ca="1" si="29"/>
        <v/>
      </c>
      <c r="S133" s="183" t="str">
        <f t="shared" ca="1" si="21"/>
        <v/>
      </c>
      <c r="T133" s="183" t="str">
        <f t="shared" ca="1" si="22"/>
        <v/>
      </c>
      <c r="U133" s="138" t="str">
        <f t="shared" ca="1" si="23"/>
        <v/>
      </c>
      <c r="V133" s="138" t="str">
        <f t="shared" ca="1" si="24"/>
        <v/>
      </c>
      <c r="W133" s="138" t="str">
        <f t="shared" ca="1" si="25"/>
        <v/>
      </c>
      <c r="X133" s="138" t="str">
        <f t="shared" ca="1" si="26"/>
        <v/>
      </c>
      <c r="Y133" s="137" t="str">
        <f t="shared" ca="1" si="27"/>
        <v/>
      </c>
      <c r="Z133" s="137" t="str">
        <f t="shared" ca="1" si="28"/>
        <v/>
      </c>
      <c r="AA133" s="138" t="str">
        <f t="shared" ca="1" si="8"/>
        <v/>
      </c>
      <c r="AB133" s="138" t="str">
        <f t="shared" ca="1" si="9"/>
        <v/>
      </c>
      <c r="AC133" s="138" t="str">
        <f t="shared" ca="1" si="10"/>
        <v/>
      </c>
    </row>
    <row r="134" spans="1:29" ht="30" customHeight="1" x14ac:dyDescent="0.3">
      <c r="A134" s="68"/>
      <c r="B134" s="68"/>
      <c r="C134" s="68"/>
      <c r="D134" s="46"/>
      <c r="E134" s="91"/>
      <c r="F134" s="48"/>
      <c r="G134" s="43"/>
      <c r="H134" s="43"/>
      <c r="I134" s="43"/>
      <c r="J134" s="43"/>
      <c r="K134" s="44"/>
      <c r="L134" s="44"/>
      <c r="M134" s="236"/>
      <c r="N134" s="46"/>
      <c r="O134" s="48"/>
      <c r="P134" s="44"/>
      <c r="Q134" s="46"/>
      <c r="R134" s="182" t="str">
        <f t="shared" ca="1" si="29"/>
        <v/>
      </c>
      <c r="S134" s="183" t="str">
        <f t="shared" ca="1" si="21"/>
        <v/>
      </c>
      <c r="T134" s="183" t="str">
        <f t="shared" ca="1" si="22"/>
        <v/>
      </c>
      <c r="U134" s="138" t="str">
        <f t="shared" ca="1" si="23"/>
        <v/>
      </c>
      <c r="V134" s="138" t="str">
        <f t="shared" ca="1" si="24"/>
        <v/>
      </c>
      <c r="W134" s="138" t="str">
        <f t="shared" ca="1" si="25"/>
        <v/>
      </c>
      <c r="X134" s="138" t="str">
        <f t="shared" ca="1" si="26"/>
        <v/>
      </c>
      <c r="Y134" s="137" t="str">
        <f t="shared" ca="1" si="27"/>
        <v/>
      </c>
      <c r="Z134" s="137" t="str">
        <f t="shared" ca="1" si="28"/>
        <v/>
      </c>
      <c r="AA134" s="138" t="str">
        <f t="shared" ca="1" si="8"/>
        <v/>
      </c>
      <c r="AB134" s="138" t="str">
        <f t="shared" ca="1" si="9"/>
        <v/>
      </c>
      <c r="AC134" s="138" t="str">
        <f t="shared" ca="1" si="10"/>
        <v/>
      </c>
    </row>
    <row r="135" spans="1:29" ht="30" customHeight="1" x14ac:dyDescent="0.3">
      <c r="A135" s="68"/>
      <c r="B135" s="68"/>
      <c r="C135" s="68"/>
      <c r="D135" s="46"/>
      <c r="E135" s="91"/>
      <c r="F135" s="48"/>
      <c r="G135" s="43"/>
      <c r="H135" s="43"/>
      <c r="I135" s="43"/>
      <c r="J135" s="43"/>
      <c r="K135" s="44"/>
      <c r="L135" s="44"/>
      <c r="M135" s="236"/>
      <c r="N135" s="46"/>
      <c r="O135" s="48"/>
      <c r="P135" s="44"/>
      <c r="Q135" s="46"/>
      <c r="R135" s="182" t="str">
        <f t="shared" ca="1" si="29"/>
        <v/>
      </c>
      <c r="S135" s="183" t="str">
        <f t="shared" ca="1" si="21"/>
        <v/>
      </c>
      <c r="T135" s="183" t="str">
        <f t="shared" ca="1" si="22"/>
        <v/>
      </c>
      <c r="U135" s="138" t="str">
        <f t="shared" ca="1" si="23"/>
        <v/>
      </c>
      <c r="V135" s="138" t="str">
        <f t="shared" ca="1" si="24"/>
        <v/>
      </c>
      <c r="W135" s="138" t="str">
        <f t="shared" ca="1" si="25"/>
        <v/>
      </c>
      <c r="X135" s="138" t="str">
        <f t="shared" ca="1" si="26"/>
        <v/>
      </c>
      <c r="Y135" s="137" t="str">
        <f t="shared" ca="1" si="27"/>
        <v/>
      </c>
      <c r="Z135" s="137" t="str">
        <f t="shared" ca="1" si="28"/>
        <v/>
      </c>
      <c r="AA135" s="138" t="str">
        <f t="shared" ca="1" si="8"/>
        <v/>
      </c>
      <c r="AB135" s="138" t="str">
        <f t="shared" ca="1" si="9"/>
        <v/>
      </c>
      <c r="AC135" s="138" t="str">
        <f t="shared" ca="1" si="10"/>
        <v/>
      </c>
    </row>
    <row r="136" spans="1:29" ht="30" customHeight="1" x14ac:dyDescent="0.3">
      <c r="A136" s="68"/>
      <c r="B136" s="68"/>
      <c r="C136" s="68"/>
      <c r="D136" s="46"/>
      <c r="E136" s="91"/>
      <c r="F136" s="48"/>
      <c r="G136" s="43"/>
      <c r="H136" s="43"/>
      <c r="I136" s="43"/>
      <c r="J136" s="43"/>
      <c r="K136" s="44"/>
      <c r="L136" s="44"/>
      <c r="M136" s="236"/>
      <c r="N136" s="46"/>
      <c r="O136" s="48"/>
      <c r="P136" s="44"/>
      <c r="Q136" s="46"/>
      <c r="R136" s="182" t="str">
        <f t="shared" ca="1" si="29"/>
        <v/>
      </c>
      <c r="S136" s="183" t="str">
        <f t="shared" ca="1" si="21"/>
        <v/>
      </c>
      <c r="T136" s="183" t="str">
        <f t="shared" ca="1" si="22"/>
        <v/>
      </c>
      <c r="U136" s="138" t="str">
        <f t="shared" ca="1" si="23"/>
        <v/>
      </c>
      <c r="V136" s="138" t="str">
        <f t="shared" ca="1" si="24"/>
        <v/>
      </c>
      <c r="W136" s="138" t="str">
        <f t="shared" ca="1" si="25"/>
        <v/>
      </c>
      <c r="X136" s="138" t="str">
        <f t="shared" ca="1" si="26"/>
        <v/>
      </c>
      <c r="Y136" s="137" t="str">
        <f t="shared" ca="1" si="27"/>
        <v/>
      </c>
      <c r="Z136" s="137" t="str">
        <f t="shared" ca="1" si="28"/>
        <v/>
      </c>
      <c r="AA136" s="138" t="str">
        <f t="shared" ca="1" si="8"/>
        <v/>
      </c>
      <c r="AB136" s="138" t="str">
        <f t="shared" ca="1" si="9"/>
        <v/>
      </c>
      <c r="AC136" s="138" t="str">
        <f t="shared" ca="1" si="10"/>
        <v/>
      </c>
    </row>
    <row r="137" spans="1:29" ht="30" customHeight="1" x14ac:dyDescent="0.3">
      <c r="A137" s="68"/>
      <c r="B137" s="68"/>
      <c r="C137" s="68"/>
      <c r="D137" s="46"/>
      <c r="E137" s="91"/>
      <c r="F137" s="48"/>
      <c r="G137" s="43"/>
      <c r="H137" s="43"/>
      <c r="I137" s="43"/>
      <c r="J137" s="43"/>
      <c r="K137" s="44"/>
      <c r="L137" s="44"/>
      <c r="M137" s="236"/>
      <c r="N137" s="46"/>
      <c r="O137" s="48"/>
      <c r="P137" s="44"/>
      <c r="Q137" s="46"/>
      <c r="R137" s="182" t="str">
        <f t="shared" ca="1" si="29"/>
        <v/>
      </c>
      <c r="S137" s="183" t="str">
        <f t="shared" ca="1" si="21"/>
        <v/>
      </c>
      <c r="T137" s="183" t="str">
        <f t="shared" ca="1" si="22"/>
        <v/>
      </c>
      <c r="U137" s="138" t="str">
        <f t="shared" ca="1" si="23"/>
        <v/>
      </c>
      <c r="V137" s="138" t="str">
        <f t="shared" ca="1" si="24"/>
        <v/>
      </c>
      <c r="W137" s="138" t="str">
        <f t="shared" ca="1" si="25"/>
        <v/>
      </c>
      <c r="X137" s="138" t="str">
        <f t="shared" ca="1" si="26"/>
        <v/>
      </c>
      <c r="Y137" s="137" t="str">
        <f t="shared" ca="1" si="27"/>
        <v/>
      </c>
      <c r="Z137" s="137" t="str">
        <f t="shared" ca="1" si="28"/>
        <v/>
      </c>
      <c r="AA137" s="138" t="str">
        <f t="shared" ca="1" si="8"/>
        <v/>
      </c>
      <c r="AB137" s="138" t="str">
        <f t="shared" ca="1" si="9"/>
        <v/>
      </c>
      <c r="AC137" s="138" t="str">
        <f t="shared" ca="1" si="10"/>
        <v/>
      </c>
    </row>
    <row r="138" spans="1:29" ht="30" customHeight="1" x14ac:dyDescent="0.3">
      <c r="A138" s="68"/>
      <c r="B138" s="68"/>
      <c r="C138" s="68"/>
      <c r="D138" s="46"/>
      <c r="E138" s="91"/>
      <c r="F138" s="48"/>
      <c r="G138" s="43"/>
      <c r="H138" s="43"/>
      <c r="I138" s="43"/>
      <c r="J138" s="43"/>
      <c r="K138" s="44"/>
      <c r="L138" s="44"/>
      <c r="M138" s="236"/>
      <c r="N138" s="46"/>
      <c r="O138" s="48"/>
      <c r="P138" s="44"/>
      <c r="Q138" s="46"/>
      <c r="R138" s="182" t="str">
        <f t="shared" ca="1" si="29"/>
        <v/>
      </c>
      <c r="S138" s="183" t="str">
        <f t="shared" ca="1" si="21"/>
        <v/>
      </c>
      <c r="T138" s="183" t="str">
        <f t="shared" ca="1" si="22"/>
        <v/>
      </c>
      <c r="U138" s="138" t="str">
        <f t="shared" ca="1" si="23"/>
        <v/>
      </c>
      <c r="V138" s="138" t="str">
        <f t="shared" ca="1" si="24"/>
        <v/>
      </c>
      <c r="W138" s="138" t="str">
        <f t="shared" ca="1" si="25"/>
        <v/>
      </c>
      <c r="X138" s="138" t="str">
        <f t="shared" ca="1" si="26"/>
        <v/>
      </c>
      <c r="Y138" s="137" t="str">
        <f t="shared" ca="1" si="27"/>
        <v/>
      </c>
      <c r="Z138" s="137" t="str">
        <f t="shared" ca="1" si="28"/>
        <v/>
      </c>
      <c r="AA138" s="138" t="str">
        <f t="shared" ca="1" si="8"/>
        <v/>
      </c>
      <c r="AB138" s="138" t="str">
        <f t="shared" ca="1" si="9"/>
        <v/>
      </c>
      <c r="AC138" s="138" t="str">
        <f t="shared" ca="1" si="10"/>
        <v/>
      </c>
    </row>
    <row r="139" spans="1:29" ht="30" customHeight="1" x14ac:dyDescent="0.3">
      <c r="A139" s="68"/>
      <c r="B139" s="68"/>
      <c r="C139" s="68"/>
      <c r="D139" s="46"/>
      <c r="E139" s="91"/>
      <c r="F139" s="48"/>
      <c r="G139" s="43"/>
      <c r="H139" s="43"/>
      <c r="I139" s="43"/>
      <c r="J139" s="43"/>
      <c r="K139" s="44"/>
      <c r="L139" s="44"/>
      <c r="M139" s="236"/>
      <c r="N139" s="46"/>
      <c r="O139" s="48"/>
      <c r="P139" s="44"/>
      <c r="Q139" s="46"/>
      <c r="R139" s="182" t="str">
        <f t="shared" ref="R139:R170" ca="1" si="30">IF(ISBLANK($D139), "", IF(N139="핵심운용인력",                    SUMPRODUCT((OFFSET(핵심인력_경력,0,0,ROWS(핵심인력_경력),1)=$D139)*1, OFFSET(핵심인력_경력,0,9,ROWS(핵심인력_경력),1), (OFFSET(핵심인력_경력,0,10,ROWS(핵심인력_경력),1)="A")*1)+SUMPRODUCT((OFFSET(핵심인력_경력,0,0,ROWS(핵심인력_경력),1)=$D139)*1, OFFSET(핵심인력_경력,0,9,ROWS(핵심인력_경력),1), (OFFSET(핵심인력_경력,0,10,ROWS(핵심인력_경력),1)="B")*1)*0.7,                                           SUMPRODUCT((OFFSET(일반인력_경력,0,0,ROWS(일반인력_경력),1)=$D139)*1, OFFSET(일반인력_경력,0,9,ROWS(일반인력_경력),1), (OFFSET(일반인력_경력,0,10,ROWS(일반인력_경력),1)="A")*1)+SUMPRODUCT((OFFSET(일반인력_경력,0,0,ROWS(일반인력_경력),1)=$D139)*1, OFFSET(일반인력_경력,0,9,ROWS(일반인력_경력),1), (OFFSET(일반인력_경력,0,10,ROWS(일반인력_경력),1)="B")*1)*0.7 ) )</f>
        <v/>
      </c>
      <c r="S139" s="183" t="str">
        <f t="shared" ca="1" si="21"/>
        <v/>
      </c>
      <c r="T139" s="183" t="str">
        <f t="shared" ca="1" si="22"/>
        <v/>
      </c>
      <c r="U139" s="138" t="str">
        <f t="shared" ca="1" si="23"/>
        <v/>
      </c>
      <c r="V139" s="138" t="str">
        <f t="shared" ca="1" si="24"/>
        <v/>
      </c>
      <c r="W139" s="138" t="str">
        <f t="shared" ca="1" si="25"/>
        <v/>
      </c>
      <c r="X139" s="138" t="str">
        <f t="shared" ca="1" si="26"/>
        <v/>
      </c>
      <c r="Y139" s="137" t="str">
        <f t="shared" ca="1" si="27"/>
        <v/>
      </c>
      <c r="Z139" s="137" t="str">
        <f t="shared" ca="1" si="28"/>
        <v/>
      </c>
      <c r="AA139" s="138" t="str">
        <f t="shared" ca="1" si="8"/>
        <v/>
      </c>
      <c r="AB139" s="138" t="str">
        <f t="shared" ca="1" si="9"/>
        <v/>
      </c>
      <c r="AC139" s="138" t="str">
        <f t="shared" ca="1" si="10"/>
        <v/>
      </c>
    </row>
    <row r="140" spans="1:29" ht="30" customHeight="1" x14ac:dyDescent="0.3">
      <c r="A140" s="68"/>
      <c r="B140" s="68"/>
      <c r="C140" s="68"/>
      <c r="D140" s="46"/>
      <c r="E140" s="91"/>
      <c r="F140" s="48"/>
      <c r="G140" s="43"/>
      <c r="H140" s="43"/>
      <c r="I140" s="43"/>
      <c r="J140" s="43"/>
      <c r="K140" s="44"/>
      <c r="L140" s="44"/>
      <c r="M140" s="236"/>
      <c r="N140" s="46"/>
      <c r="O140" s="48"/>
      <c r="P140" s="44"/>
      <c r="Q140" s="46"/>
      <c r="R140" s="182" t="str">
        <f t="shared" ca="1" si="30"/>
        <v/>
      </c>
      <c r="S140" s="183" t="str">
        <f t="shared" ref="S140:S200" ca="1" si="31">IF(ISBLANK($D140), "", IF(VLOOKUP($D140,참여인력_개요,11,FALSE)="관리인력", "", IF(N140="핵심운용인력", SUMPRODUCT((OFFSET(핵심인력_투자현황,0,0,ROWS(핵심인력_투자현황),1)=$D140)*1, ISTEXT(OFFSET(핵심인력_투자현황,0,10,ROWS(핵심인력_투자현황),1))*1), SUMPRODUCT((OFFSET(일반인력_투자현황,0,0,ROWS(일반인력_투자현황),1)=$D140)*1, ISTEXT(OFFSET(일반인력_투자현황,0,10,ROWS(일반인력_투자현황),1))*1)) ) )</f>
        <v/>
      </c>
      <c r="T140" s="183" t="str">
        <f t="shared" ref="T140:T200" ca="1" si="32">IF(ISBLANK($D140), "", IF(VLOOKUP($D140,참여인력_개요,11,FALSE)="관리인력", "", IF(N140="핵심운용인력", SUMPRODUCT((OFFSET(핵심인력_투자현황,0,0,ROWS(핵심인력_투자현황),1)=$D140)*1, (OFFSET(핵심인력_투자현황,0,16,ROWS(핵심인력_투자현황),1)="회수료")*1), SUMPRODUCT((OFFSET(일반인력_투자현황,0,0,ROWS(일반인력_투자현황),1)=$D140)*1, (OFFSET(일반인력_투자현황,0,16,ROWS(일반인력_투자현황),1)="회수료")*1))))</f>
        <v/>
      </c>
      <c r="U140" s="138" t="str">
        <f t="shared" ref="U140:U200" ca="1" si="33">IF(ISBLANK($D140), "", IF(VLOOKUP($D140,참여인력_개요,11,FALSE)="관리인력", "", IF(N140="핵심운용인력", SUMPRODUCT((OFFSET(핵심인력_투자현황,0,0,ROWS(핵심인력_투자현황),1)=$D140)*1, OFFSET(핵심인력_투자현황,0,15,ROWS(핵심인력_투자현황),1)),  SUMPRODUCT((OFFSET(일반인력_투자현황,0,0,ROWS(일반인력_투자현황),1)=$D140)*1, OFFSET(일반인력_투자현황,0,15,ROWS(일반인력_투자현황),1)) )))</f>
        <v/>
      </c>
      <c r="V140" s="138" t="str">
        <f t="shared" ref="V140:V200" ca="1" si="34">IF(ISBLANK($D140), "", IF(VLOOKUP($D140,참여인력_개요,11,FALSE)="관리인력", "", IF(N140="핵심운용인력", SUMPRODUCT((OFFSET(핵심인력_투자현황,0,0,ROWS(핵심인력_투자현황),1)=$D140)*1, OFFSET(핵심인력_투자현황,0,19,ROWS(핵심인력_투자현황),1)), SUMPRODUCT((OFFSET(일반인력_투자현황,0,0,ROWS(일반인력_투자현황),1)=$D140)*1, OFFSET(일반인력_투자현황,0,19,ROWS(일반인력_투자현황),1))  )))</f>
        <v/>
      </c>
      <c r="W140" s="138" t="str">
        <f t="shared" ref="W140:W200" ca="1" si="35">IF(ISBLANK($D140), "", IF(VLOOKUP($D140,참여인력_개요,11,FALSE)="관리인력", "", IF(N140="핵심운용인력", SUMPRODUCT((OFFSET(핵심인력_투자현황,0,0,ROWS(핵심인력_투자현황),1)=$D140)*1, OFFSET(핵심인력_투자현황,0,24,ROWS(핵심인력_투자현황),1)), SUMPRODUCT((OFFSET(일반인력_투자현황,0,0,ROWS(일반인력_투자현황),1)=$D140)*1, OFFSET(일반인력_투자현황,0,24,ROWS(일반인력_투자현황),1)) )))</f>
        <v/>
      </c>
      <c r="X140" s="138" t="str">
        <f t="shared" ref="X140:X200" ca="1" si="36">IF(ISBLANK($D140), "", IF(VLOOKUP($D140,참여인력_개요,11,FALSE)="관리인력", "", IF(N140="핵심운용인력", SUMPRODUCT((OFFSET(핵심인력_투자현황,0,0,ROWS(핵심인력_투자현황),1)=$D140)*1, OFFSET(핵심인력_투자현황,0,25,ROWS(핵심인력_투자현황),1)), SUMPRODUCT((OFFSET(일반인력_투자현황,0,0,ROWS(일반인력_투자현황),1)=$D140)*1, OFFSET(일반인력_투자현황,0,25,ROWS(일반인력_투자현황),1)) )))</f>
        <v/>
      </c>
      <c r="Y140" s="137" t="str">
        <f t="shared" ref="Y140:Y200" ca="1" si="37">IF(ISBLANK($D140), "", IF(VLOOKUP($D140,참여인력_개요,11,FALSE)="관리인력", "", IF(N140="핵심운용인력", SUMPRODUCT((OFFSET(핵심인력_투자현황,0,0,ROWS(핵심인력_투자현황),1)=$D140)*1, OFFSET(핵심인력_투자현황,0,15,ROWS(핵심인력_투자현황),1), OFFSET(핵심인력_투자현황,0,17,ROWS(핵심인력_투자현황),1))/U140, SUMPRODUCT((OFFSET(일반인력_투자현황,0,0,ROWS(일반인력_투자현황),1)=$D140)*1, OFFSET(일반인력_투자현황,0,15,ROWS(일반인력_투자현황),1), OFFSET(일반인력_투자현황,0,17,ROWS(일반인력_투자현황),1))/U140 )))</f>
        <v/>
      </c>
      <c r="Z140" s="137" t="str">
        <f t="shared" ref="Z140:Z200" ca="1" si="38">IF(ISBLANK($D140), "",IF(VLOOKUP($D140,참여인력_개요,11,FALSE)="관리인력", "", IF(N140="핵심운용인력", IF(SUMPRODUCT( (OFFSET(핵심인력_투자현황,0,0,ROWS(핵심인력_투자현황),1)=$D140)*1, OFFSET(핵심인력_투자현황,0,15,ROWS(핵심인력_투자현황),1), (OFFSET(핵심인력_투자현황,0,16,ROWS(핵심인력_투자현황),1)="회수료")*1 ) = 0,    "N/A",    SUMPRODUCT( (OFFSET(핵심인력_투자현황,0,0,ROWS(핵심인력_투자현황),1)=$D140)*1, OFFSET(핵심인력_투자현황,0,15,ROWS(핵심인력_투자현황),1), (OFFSET(핵심인력_투자현황,0,16,ROWS(핵심인력_투자현황),1)="회수료")*1, OFFSET(핵심인력_투자현황,0,17,ROWS(핵심인력_투자현황),1) ) / SUMPRODUCT( (OFFSET(핵심인력_투자현황,0,0,ROWS(핵심인력_투자현황),1)=$D140)*1, OFFSET(핵심인력_투자현황,0,15,ROWS(핵심인력_투자현황),1), (OFFSET(핵심인력_투자현황,0,16,ROWS(핵심인력_투자현황),1)="회수료")*1 ) ),   IF(SUMPRODUCT( (OFFSET(일반인력_투자현황,0,0,ROWS(일반인력_투자현황),1)=$D140)*1, OFFSET(일반인력_투자현황,0,15,ROWS(일반인력_투자현황),1), (OFFSET(일반인력_투자현황,0,16,ROWS(일반인력_투자현황),1)="회수료")*1 ) = 0,    "N/A",    SUMPRODUCT( (OFFSET(일반인력_투자현황,0,0,ROWS(일반인력_투자현황),1)=$D140)*1, OFFSET(일반인력_투자현황,0,15,ROWS(일반인력_투자현황),1), (OFFSET(일반인력_투자현황,0,16,ROWS(일반인력_투자현황),1)="회수료")*1, OFFSET(일반인력_투자현황,0,17,ROWS(일반인력_투자현황),1) ) / SUMPRODUCT( (OFFSET(일반인력_투자현황,0,0,ROWS(일반인력_투자현황),1)=$D140)*1, OFFSET(일반인력_투자현황,0,15,ROWS(일반인력_투자현황),1), (OFFSET(일반인력_투자현황,0,16,ROWS(일반인력_투자현황),1)="회수료")*1 ) ) )))</f>
        <v/>
      </c>
      <c r="AA140" s="138" t="str">
        <f t="shared" ca="1" si="8"/>
        <v/>
      </c>
      <c r="AB140" s="138" t="str">
        <f t="shared" ca="1" si="9"/>
        <v/>
      </c>
      <c r="AC140" s="138" t="str">
        <f t="shared" ca="1" si="10"/>
        <v/>
      </c>
    </row>
    <row r="141" spans="1:29" ht="30" customHeight="1" x14ac:dyDescent="0.3">
      <c r="A141" s="68"/>
      <c r="B141" s="68"/>
      <c r="C141" s="68"/>
      <c r="D141" s="46"/>
      <c r="E141" s="91"/>
      <c r="F141" s="48"/>
      <c r="G141" s="43"/>
      <c r="H141" s="43"/>
      <c r="I141" s="43"/>
      <c r="J141" s="43"/>
      <c r="K141" s="44"/>
      <c r="L141" s="44"/>
      <c r="M141" s="236"/>
      <c r="N141" s="46"/>
      <c r="O141" s="48"/>
      <c r="P141" s="44"/>
      <c r="Q141" s="46"/>
      <c r="R141" s="182" t="str">
        <f t="shared" ca="1" si="30"/>
        <v/>
      </c>
      <c r="S141" s="183" t="str">
        <f t="shared" ca="1" si="31"/>
        <v/>
      </c>
      <c r="T141" s="183" t="str">
        <f t="shared" ca="1" si="32"/>
        <v/>
      </c>
      <c r="U141" s="138" t="str">
        <f t="shared" ca="1" si="33"/>
        <v/>
      </c>
      <c r="V141" s="138" t="str">
        <f t="shared" ca="1" si="34"/>
        <v/>
      </c>
      <c r="W141" s="138" t="str">
        <f t="shared" ca="1" si="35"/>
        <v/>
      </c>
      <c r="X141" s="138" t="str">
        <f t="shared" ca="1" si="36"/>
        <v/>
      </c>
      <c r="Y141" s="137" t="str">
        <f t="shared" ca="1" si="37"/>
        <v/>
      </c>
      <c r="Z141" s="137" t="str">
        <f t="shared" ca="1" si="38"/>
        <v/>
      </c>
      <c r="AA141" s="138" t="str">
        <f t="shared" ca="1" si="8"/>
        <v/>
      </c>
      <c r="AB141" s="138" t="str">
        <f t="shared" ca="1" si="9"/>
        <v/>
      </c>
      <c r="AC141" s="138" t="str">
        <f t="shared" ca="1" si="10"/>
        <v/>
      </c>
    </row>
    <row r="142" spans="1:29" ht="30" customHeight="1" x14ac:dyDescent="0.3">
      <c r="A142" s="68"/>
      <c r="B142" s="68"/>
      <c r="C142" s="68"/>
      <c r="D142" s="46"/>
      <c r="E142" s="91"/>
      <c r="F142" s="48"/>
      <c r="G142" s="43"/>
      <c r="H142" s="43"/>
      <c r="I142" s="43"/>
      <c r="J142" s="43"/>
      <c r="K142" s="44"/>
      <c r="L142" s="44"/>
      <c r="M142" s="236"/>
      <c r="N142" s="46"/>
      <c r="O142" s="48"/>
      <c r="P142" s="44"/>
      <c r="Q142" s="46"/>
      <c r="R142" s="182" t="str">
        <f t="shared" ca="1" si="30"/>
        <v/>
      </c>
      <c r="S142" s="183" t="str">
        <f t="shared" ca="1" si="31"/>
        <v/>
      </c>
      <c r="T142" s="183" t="str">
        <f t="shared" ca="1" si="32"/>
        <v/>
      </c>
      <c r="U142" s="138" t="str">
        <f t="shared" ca="1" si="33"/>
        <v/>
      </c>
      <c r="V142" s="138" t="str">
        <f t="shared" ca="1" si="34"/>
        <v/>
      </c>
      <c r="W142" s="138" t="str">
        <f t="shared" ca="1" si="35"/>
        <v/>
      </c>
      <c r="X142" s="138" t="str">
        <f t="shared" ca="1" si="36"/>
        <v/>
      </c>
      <c r="Y142" s="137" t="str">
        <f t="shared" ca="1" si="37"/>
        <v/>
      </c>
      <c r="Z142" s="137" t="str">
        <f t="shared" ca="1" si="38"/>
        <v/>
      </c>
      <c r="AA142" s="138" t="str">
        <f t="shared" ca="1" si="8"/>
        <v/>
      </c>
      <c r="AB142" s="138" t="str">
        <f t="shared" ca="1" si="9"/>
        <v/>
      </c>
      <c r="AC142" s="138" t="str">
        <f t="shared" ca="1" si="10"/>
        <v/>
      </c>
    </row>
    <row r="143" spans="1:29" ht="30" customHeight="1" x14ac:dyDescent="0.3">
      <c r="A143" s="68"/>
      <c r="B143" s="68"/>
      <c r="C143" s="68"/>
      <c r="D143" s="46"/>
      <c r="E143" s="91"/>
      <c r="F143" s="48"/>
      <c r="G143" s="43"/>
      <c r="H143" s="43"/>
      <c r="I143" s="43"/>
      <c r="J143" s="43"/>
      <c r="K143" s="44"/>
      <c r="L143" s="44"/>
      <c r="M143" s="236"/>
      <c r="N143" s="46"/>
      <c r="O143" s="48"/>
      <c r="P143" s="44"/>
      <c r="Q143" s="46"/>
      <c r="R143" s="182" t="str">
        <f t="shared" ca="1" si="30"/>
        <v/>
      </c>
      <c r="S143" s="183" t="str">
        <f t="shared" ca="1" si="31"/>
        <v/>
      </c>
      <c r="T143" s="183" t="str">
        <f t="shared" ca="1" si="32"/>
        <v/>
      </c>
      <c r="U143" s="138" t="str">
        <f t="shared" ca="1" si="33"/>
        <v/>
      </c>
      <c r="V143" s="138" t="str">
        <f t="shared" ca="1" si="34"/>
        <v/>
      </c>
      <c r="W143" s="138" t="str">
        <f t="shared" ca="1" si="35"/>
        <v/>
      </c>
      <c r="X143" s="138" t="str">
        <f t="shared" ca="1" si="36"/>
        <v/>
      </c>
      <c r="Y143" s="137" t="str">
        <f t="shared" ca="1" si="37"/>
        <v/>
      </c>
      <c r="Z143" s="137" t="str">
        <f t="shared" ca="1" si="38"/>
        <v/>
      </c>
      <c r="AA143" s="138" t="str">
        <f t="shared" ca="1" si="8"/>
        <v/>
      </c>
      <c r="AB143" s="138" t="str">
        <f t="shared" ca="1" si="9"/>
        <v/>
      </c>
      <c r="AC143" s="138" t="str">
        <f t="shared" ca="1" si="10"/>
        <v/>
      </c>
    </row>
    <row r="144" spans="1:29" ht="30" customHeight="1" x14ac:dyDescent="0.3">
      <c r="A144" s="68"/>
      <c r="B144" s="68"/>
      <c r="C144" s="68"/>
      <c r="D144" s="46"/>
      <c r="E144" s="91"/>
      <c r="F144" s="48"/>
      <c r="G144" s="43"/>
      <c r="H144" s="43"/>
      <c r="I144" s="43"/>
      <c r="J144" s="43"/>
      <c r="K144" s="44"/>
      <c r="L144" s="44"/>
      <c r="M144" s="236"/>
      <c r="N144" s="46"/>
      <c r="O144" s="48"/>
      <c r="P144" s="44"/>
      <c r="Q144" s="46"/>
      <c r="R144" s="182" t="str">
        <f t="shared" ca="1" si="30"/>
        <v/>
      </c>
      <c r="S144" s="183" t="str">
        <f t="shared" ca="1" si="31"/>
        <v/>
      </c>
      <c r="T144" s="183" t="str">
        <f t="shared" ca="1" si="32"/>
        <v/>
      </c>
      <c r="U144" s="138" t="str">
        <f t="shared" ca="1" si="33"/>
        <v/>
      </c>
      <c r="V144" s="138" t="str">
        <f t="shared" ca="1" si="34"/>
        <v/>
      </c>
      <c r="W144" s="138" t="str">
        <f t="shared" ca="1" si="35"/>
        <v/>
      </c>
      <c r="X144" s="138" t="str">
        <f t="shared" ca="1" si="36"/>
        <v/>
      </c>
      <c r="Y144" s="137" t="str">
        <f t="shared" ca="1" si="37"/>
        <v/>
      </c>
      <c r="Z144" s="137" t="str">
        <f t="shared" ca="1" si="38"/>
        <v/>
      </c>
      <c r="AA144" s="138" t="str">
        <f t="shared" ca="1" si="8"/>
        <v/>
      </c>
      <c r="AB144" s="138" t="str">
        <f t="shared" ca="1" si="9"/>
        <v/>
      </c>
      <c r="AC144" s="138" t="str">
        <f t="shared" ca="1" si="10"/>
        <v/>
      </c>
    </row>
    <row r="145" spans="1:29" ht="30" customHeight="1" x14ac:dyDescent="0.3">
      <c r="A145" s="68"/>
      <c r="B145" s="68"/>
      <c r="C145" s="68"/>
      <c r="D145" s="46"/>
      <c r="E145" s="91"/>
      <c r="F145" s="48"/>
      <c r="G145" s="43"/>
      <c r="H145" s="43"/>
      <c r="I145" s="43"/>
      <c r="J145" s="43"/>
      <c r="K145" s="44"/>
      <c r="L145" s="44"/>
      <c r="M145" s="236"/>
      <c r="N145" s="46"/>
      <c r="O145" s="48"/>
      <c r="P145" s="44"/>
      <c r="Q145" s="46"/>
      <c r="R145" s="182" t="str">
        <f t="shared" ca="1" si="30"/>
        <v/>
      </c>
      <c r="S145" s="183" t="str">
        <f t="shared" ca="1" si="31"/>
        <v/>
      </c>
      <c r="T145" s="183" t="str">
        <f t="shared" ca="1" si="32"/>
        <v/>
      </c>
      <c r="U145" s="138" t="str">
        <f t="shared" ca="1" si="33"/>
        <v/>
      </c>
      <c r="V145" s="138" t="str">
        <f t="shared" ca="1" si="34"/>
        <v/>
      </c>
      <c r="W145" s="138" t="str">
        <f t="shared" ca="1" si="35"/>
        <v/>
      </c>
      <c r="X145" s="138" t="str">
        <f t="shared" ca="1" si="36"/>
        <v/>
      </c>
      <c r="Y145" s="137" t="str">
        <f t="shared" ca="1" si="37"/>
        <v/>
      </c>
      <c r="Z145" s="137" t="str">
        <f t="shared" ca="1" si="38"/>
        <v/>
      </c>
      <c r="AA145" s="138" t="str">
        <f t="shared" ca="1" si="8"/>
        <v/>
      </c>
      <c r="AB145" s="138" t="str">
        <f t="shared" ca="1" si="9"/>
        <v/>
      </c>
      <c r="AC145" s="138" t="str">
        <f t="shared" ca="1" si="10"/>
        <v/>
      </c>
    </row>
    <row r="146" spans="1:29" ht="30" customHeight="1" x14ac:dyDescent="0.3">
      <c r="A146" s="68"/>
      <c r="B146" s="68"/>
      <c r="C146" s="68"/>
      <c r="D146" s="46"/>
      <c r="E146" s="91"/>
      <c r="F146" s="48"/>
      <c r="G146" s="43"/>
      <c r="H146" s="43"/>
      <c r="I146" s="43"/>
      <c r="J146" s="43"/>
      <c r="K146" s="44"/>
      <c r="L146" s="44"/>
      <c r="M146" s="236"/>
      <c r="N146" s="46"/>
      <c r="O146" s="48"/>
      <c r="P146" s="44"/>
      <c r="Q146" s="46"/>
      <c r="R146" s="182" t="str">
        <f t="shared" ca="1" si="30"/>
        <v/>
      </c>
      <c r="S146" s="183" t="str">
        <f t="shared" ca="1" si="31"/>
        <v/>
      </c>
      <c r="T146" s="183" t="str">
        <f t="shared" ca="1" si="32"/>
        <v/>
      </c>
      <c r="U146" s="138" t="str">
        <f t="shared" ca="1" si="33"/>
        <v/>
      </c>
      <c r="V146" s="138" t="str">
        <f t="shared" ca="1" si="34"/>
        <v/>
      </c>
      <c r="W146" s="138" t="str">
        <f t="shared" ca="1" si="35"/>
        <v/>
      </c>
      <c r="X146" s="138" t="str">
        <f t="shared" ca="1" si="36"/>
        <v/>
      </c>
      <c r="Y146" s="137" t="str">
        <f t="shared" ca="1" si="37"/>
        <v/>
      </c>
      <c r="Z146" s="137" t="str">
        <f t="shared" ca="1" si="38"/>
        <v/>
      </c>
      <c r="AA146" s="138" t="str">
        <f t="shared" ca="1" si="8"/>
        <v/>
      </c>
      <c r="AB146" s="138" t="str">
        <f t="shared" ca="1" si="9"/>
        <v/>
      </c>
      <c r="AC146" s="138" t="str">
        <f t="shared" ca="1" si="10"/>
        <v/>
      </c>
    </row>
    <row r="147" spans="1:29" ht="30" customHeight="1" x14ac:dyDescent="0.3">
      <c r="A147" s="68"/>
      <c r="B147" s="68"/>
      <c r="C147" s="68"/>
      <c r="D147" s="46"/>
      <c r="E147" s="91"/>
      <c r="F147" s="48"/>
      <c r="G147" s="43"/>
      <c r="H147" s="43"/>
      <c r="I147" s="43"/>
      <c r="J147" s="43"/>
      <c r="K147" s="44"/>
      <c r="L147" s="44"/>
      <c r="M147" s="236"/>
      <c r="N147" s="46"/>
      <c r="O147" s="48"/>
      <c r="P147" s="44"/>
      <c r="Q147" s="46"/>
      <c r="R147" s="182" t="str">
        <f t="shared" ca="1" si="30"/>
        <v/>
      </c>
      <c r="S147" s="183" t="str">
        <f t="shared" ca="1" si="31"/>
        <v/>
      </c>
      <c r="T147" s="183" t="str">
        <f t="shared" ca="1" si="32"/>
        <v/>
      </c>
      <c r="U147" s="138" t="str">
        <f t="shared" ca="1" si="33"/>
        <v/>
      </c>
      <c r="V147" s="138" t="str">
        <f t="shared" ca="1" si="34"/>
        <v/>
      </c>
      <c r="W147" s="138" t="str">
        <f t="shared" ca="1" si="35"/>
        <v/>
      </c>
      <c r="X147" s="138" t="str">
        <f t="shared" ca="1" si="36"/>
        <v/>
      </c>
      <c r="Y147" s="137" t="str">
        <f t="shared" ca="1" si="37"/>
        <v/>
      </c>
      <c r="Z147" s="137" t="str">
        <f t="shared" ca="1" si="38"/>
        <v/>
      </c>
      <c r="AA147" s="138" t="str">
        <f t="shared" ca="1" si="8"/>
        <v/>
      </c>
      <c r="AB147" s="138" t="str">
        <f t="shared" ca="1" si="9"/>
        <v/>
      </c>
      <c r="AC147" s="138" t="str">
        <f t="shared" ca="1" si="10"/>
        <v/>
      </c>
    </row>
    <row r="148" spans="1:29" ht="30" customHeight="1" x14ac:dyDescent="0.3">
      <c r="A148" s="68"/>
      <c r="B148" s="68"/>
      <c r="C148" s="68"/>
      <c r="D148" s="46"/>
      <c r="E148" s="91"/>
      <c r="F148" s="48"/>
      <c r="G148" s="43"/>
      <c r="H148" s="43"/>
      <c r="I148" s="43"/>
      <c r="J148" s="43"/>
      <c r="K148" s="44"/>
      <c r="L148" s="44"/>
      <c r="M148" s="236"/>
      <c r="N148" s="46"/>
      <c r="O148" s="48"/>
      <c r="P148" s="44"/>
      <c r="Q148" s="46"/>
      <c r="R148" s="182" t="str">
        <f t="shared" ca="1" si="30"/>
        <v/>
      </c>
      <c r="S148" s="183" t="str">
        <f t="shared" ca="1" si="31"/>
        <v/>
      </c>
      <c r="T148" s="183" t="str">
        <f t="shared" ca="1" si="32"/>
        <v/>
      </c>
      <c r="U148" s="138" t="str">
        <f t="shared" ca="1" si="33"/>
        <v/>
      </c>
      <c r="V148" s="138" t="str">
        <f t="shared" ca="1" si="34"/>
        <v/>
      </c>
      <c r="W148" s="138" t="str">
        <f t="shared" ca="1" si="35"/>
        <v/>
      </c>
      <c r="X148" s="138" t="str">
        <f t="shared" ca="1" si="36"/>
        <v/>
      </c>
      <c r="Y148" s="137" t="str">
        <f t="shared" ca="1" si="37"/>
        <v/>
      </c>
      <c r="Z148" s="137" t="str">
        <f t="shared" ca="1" si="38"/>
        <v/>
      </c>
      <c r="AA148" s="138" t="str">
        <f t="shared" ca="1" si="8"/>
        <v/>
      </c>
      <c r="AB148" s="138" t="str">
        <f t="shared" ca="1" si="9"/>
        <v/>
      </c>
      <c r="AC148" s="138" t="str">
        <f t="shared" ca="1" si="10"/>
        <v/>
      </c>
    </row>
    <row r="149" spans="1:29" ht="30" customHeight="1" x14ac:dyDescent="0.3">
      <c r="A149" s="68"/>
      <c r="B149" s="68"/>
      <c r="C149" s="68"/>
      <c r="D149" s="46"/>
      <c r="E149" s="91"/>
      <c r="F149" s="48"/>
      <c r="G149" s="43"/>
      <c r="H149" s="43"/>
      <c r="I149" s="43"/>
      <c r="J149" s="43"/>
      <c r="K149" s="44"/>
      <c r="L149" s="44"/>
      <c r="M149" s="236"/>
      <c r="N149" s="46"/>
      <c r="O149" s="48"/>
      <c r="P149" s="44"/>
      <c r="Q149" s="46"/>
      <c r="R149" s="182" t="str">
        <f t="shared" ca="1" si="30"/>
        <v/>
      </c>
      <c r="S149" s="183" t="str">
        <f t="shared" ca="1" si="31"/>
        <v/>
      </c>
      <c r="T149" s="183" t="str">
        <f t="shared" ca="1" si="32"/>
        <v/>
      </c>
      <c r="U149" s="138" t="str">
        <f t="shared" ca="1" si="33"/>
        <v/>
      </c>
      <c r="V149" s="138" t="str">
        <f t="shared" ca="1" si="34"/>
        <v/>
      </c>
      <c r="W149" s="138" t="str">
        <f t="shared" ca="1" si="35"/>
        <v/>
      </c>
      <c r="X149" s="138" t="str">
        <f t="shared" ca="1" si="36"/>
        <v/>
      </c>
      <c r="Y149" s="137" t="str">
        <f t="shared" ca="1" si="37"/>
        <v/>
      </c>
      <c r="Z149" s="137" t="str">
        <f t="shared" ca="1" si="38"/>
        <v/>
      </c>
      <c r="AA149" s="138" t="str">
        <f t="shared" ca="1" si="8"/>
        <v/>
      </c>
      <c r="AB149" s="138" t="str">
        <f t="shared" ca="1" si="9"/>
        <v/>
      </c>
      <c r="AC149" s="138" t="str">
        <f t="shared" ca="1" si="10"/>
        <v/>
      </c>
    </row>
    <row r="150" spans="1:29" ht="30" customHeight="1" x14ac:dyDescent="0.3">
      <c r="A150" s="68"/>
      <c r="B150" s="68"/>
      <c r="C150" s="68"/>
      <c r="D150" s="46"/>
      <c r="E150" s="91"/>
      <c r="F150" s="48"/>
      <c r="G150" s="43"/>
      <c r="H150" s="43"/>
      <c r="I150" s="43"/>
      <c r="J150" s="43"/>
      <c r="K150" s="44"/>
      <c r="L150" s="44"/>
      <c r="M150" s="236"/>
      <c r="N150" s="46"/>
      <c r="O150" s="48"/>
      <c r="P150" s="44"/>
      <c r="Q150" s="46"/>
      <c r="R150" s="182" t="str">
        <f t="shared" ca="1" si="30"/>
        <v/>
      </c>
      <c r="S150" s="183" t="str">
        <f t="shared" ca="1" si="31"/>
        <v/>
      </c>
      <c r="T150" s="183" t="str">
        <f t="shared" ca="1" si="32"/>
        <v/>
      </c>
      <c r="U150" s="138" t="str">
        <f t="shared" ca="1" si="33"/>
        <v/>
      </c>
      <c r="V150" s="138" t="str">
        <f t="shared" ca="1" si="34"/>
        <v/>
      </c>
      <c r="W150" s="138" t="str">
        <f t="shared" ca="1" si="35"/>
        <v/>
      </c>
      <c r="X150" s="138" t="str">
        <f t="shared" ca="1" si="36"/>
        <v/>
      </c>
      <c r="Y150" s="137" t="str">
        <f t="shared" ca="1" si="37"/>
        <v/>
      </c>
      <c r="Z150" s="137" t="str">
        <f t="shared" ca="1" si="38"/>
        <v/>
      </c>
      <c r="AA150" s="138" t="str">
        <f t="shared" ca="1" si="8"/>
        <v/>
      </c>
      <c r="AB150" s="138" t="str">
        <f t="shared" ca="1" si="9"/>
        <v/>
      </c>
      <c r="AC150" s="138" t="str">
        <f t="shared" ca="1" si="10"/>
        <v/>
      </c>
    </row>
    <row r="151" spans="1:29" ht="30" customHeight="1" x14ac:dyDescent="0.3">
      <c r="A151" s="68"/>
      <c r="B151" s="68"/>
      <c r="C151" s="68"/>
      <c r="D151" s="46"/>
      <c r="E151" s="91"/>
      <c r="F151" s="48"/>
      <c r="G151" s="43"/>
      <c r="H151" s="43"/>
      <c r="I151" s="43"/>
      <c r="J151" s="43"/>
      <c r="K151" s="44"/>
      <c r="L151" s="44"/>
      <c r="M151" s="236"/>
      <c r="N151" s="46"/>
      <c r="O151" s="48"/>
      <c r="P151" s="44"/>
      <c r="Q151" s="46"/>
      <c r="R151" s="182" t="str">
        <f t="shared" ca="1" si="30"/>
        <v/>
      </c>
      <c r="S151" s="183" t="str">
        <f t="shared" ca="1" si="31"/>
        <v/>
      </c>
      <c r="T151" s="183" t="str">
        <f t="shared" ca="1" si="32"/>
        <v/>
      </c>
      <c r="U151" s="138" t="str">
        <f t="shared" ca="1" si="33"/>
        <v/>
      </c>
      <c r="V151" s="138" t="str">
        <f t="shared" ca="1" si="34"/>
        <v/>
      </c>
      <c r="W151" s="138" t="str">
        <f t="shared" ca="1" si="35"/>
        <v/>
      </c>
      <c r="X151" s="138" t="str">
        <f t="shared" ca="1" si="36"/>
        <v/>
      </c>
      <c r="Y151" s="137" t="str">
        <f t="shared" ca="1" si="37"/>
        <v/>
      </c>
      <c r="Z151" s="137" t="str">
        <f t="shared" ca="1" si="38"/>
        <v/>
      </c>
      <c r="AA151" s="138" t="str">
        <f t="shared" ca="1" si="8"/>
        <v/>
      </c>
      <c r="AB151" s="138" t="str">
        <f t="shared" ca="1" si="9"/>
        <v/>
      </c>
      <c r="AC151" s="138" t="str">
        <f t="shared" ca="1" si="10"/>
        <v/>
      </c>
    </row>
    <row r="152" spans="1:29" ht="30" customHeight="1" x14ac:dyDescent="0.3">
      <c r="A152" s="68"/>
      <c r="B152" s="68"/>
      <c r="C152" s="68"/>
      <c r="D152" s="46"/>
      <c r="E152" s="91"/>
      <c r="F152" s="48"/>
      <c r="G152" s="43"/>
      <c r="H152" s="43"/>
      <c r="I152" s="43"/>
      <c r="J152" s="43"/>
      <c r="K152" s="44"/>
      <c r="L152" s="44"/>
      <c r="M152" s="236"/>
      <c r="N152" s="46"/>
      <c r="O152" s="48"/>
      <c r="P152" s="44"/>
      <c r="Q152" s="46"/>
      <c r="R152" s="182" t="str">
        <f t="shared" ca="1" si="30"/>
        <v/>
      </c>
      <c r="S152" s="183" t="str">
        <f t="shared" ca="1" si="31"/>
        <v/>
      </c>
      <c r="T152" s="183" t="str">
        <f t="shared" ca="1" si="32"/>
        <v/>
      </c>
      <c r="U152" s="138" t="str">
        <f t="shared" ca="1" si="33"/>
        <v/>
      </c>
      <c r="V152" s="138" t="str">
        <f t="shared" ca="1" si="34"/>
        <v/>
      </c>
      <c r="W152" s="138" t="str">
        <f t="shared" ca="1" si="35"/>
        <v/>
      </c>
      <c r="X152" s="138" t="str">
        <f t="shared" ca="1" si="36"/>
        <v/>
      </c>
      <c r="Y152" s="137" t="str">
        <f t="shared" ca="1" si="37"/>
        <v/>
      </c>
      <c r="Z152" s="137" t="str">
        <f t="shared" ca="1" si="38"/>
        <v/>
      </c>
      <c r="AA152" s="138" t="str">
        <f t="shared" ca="1" si="8"/>
        <v/>
      </c>
      <c r="AB152" s="138" t="str">
        <f t="shared" ca="1" si="9"/>
        <v/>
      </c>
      <c r="AC152" s="138" t="str">
        <f t="shared" ca="1" si="10"/>
        <v/>
      </c>
    </row>
    <row r="153" spans="1:29" ht="30" customHeight="1" x14ac:dyDescent="0.3">
      <c r="A153" s="68"/>
      <c r="B153" s="68"/>
      <c r="C153" s="68"/>
      <c r="D153" s="46"/>
      <c r="E153" s="91"/>
      <c r="F153" s="48"/>
      <c r="G153" s="43"/>
      <c r="H153" s="43"/>
      <c r="I153" s="43"/>
      <c r="J153" s="43"/>
      <c r="K153" s="44"/>
      <c r="L153" s="44"/>
      <c r="M153" s="236"/>
      <c r="N153" s="46"/>
      <c r="O153" s="48"/>
      <c r="P153" s="44"/>
      <c r="Q153" s="46"/>
      <c r="R153" s="182" t="str">
        <f t="shared" ca="1" si="30"/>
        <v/>
      </c>
      <c r="S153" s="183" t="str">
        <f t="shared" ca="1" si="31"/>
        <v/>
      </c>
      <c r="T153" s="183" t="str">
        <f t="shared" ca="1" si="32"/>
        <v/>
      </c>
      <c r="U153" s="138" t="str">
        <f t="shared" ca="1" si="33"/>
        <v/>
      </c>
      <c r="V153" s="138" t="str">
        <f t="shared" ca="1" si="34"/>
        <v/>
      </c>
      <c r="W153" s="138" t="str">
        <f t="shared" ca="1" si="35"/>
        <v/>
      </c>
      <c r="X153" s="138" t="str">
        <f t="shared" ca="1" si="36"/>
        <v/>
      </c>
      <c r="Y153" s="137" t="str">
        <f t="shared" ca="1" si="37"/>
        <v/>
      </c>
      <c r="Z153" s="137" t="str">
        <f t="shared" ca="1" si="38"/>
        <v/>
      </c>
      <c r="AA153" s="138" t="str">
        <f t="shared" ca="1" si="8"/>
        <v/>
      </c>
      <c r="AB153" s="138" t="str">
        <f t="shared" ca="1" si="9"/>
        <v/>
      </c>
      <c r="AC153" s="138" t="str">
        <f t="shared" ca="1" si="10"/>
        <v/>
      </c>
    </row>
    <row r="154" spans="1:29" ht="30" customHeight="1" x14ac:dyDescent="0.3">
      <c r="A154" s="68"/>
      <c r="B154" s="68"/>
      <c r="C154" s="68"/>
      <c r="D154" s="46"/>
      <c r="E154" s="91"/>
      <c r="F154" s="48"/>
      <c r="G154" s="43"/>
      <c r="H154" s="43"/>
      <c r="I154" s="43"/>
      <c r="J154" s="43"/>
      <c r="K154" s="44"/>
      <c r="L154" s="44"/>
      <c r="M154" s="236"/>
      <c r="N154" s="46"/>
      <c r="O154" s="48"/>
      <c r="P154" s="44"/>
      <c r="Q154" s="46"/>
      <c r="R154" s="182" t="str">
        <f t="shared" ca="1" si="30"/>
        <v/>
      </c>
      <c r="S154" s="183" t="str">
        <f t="shared" ca="1" si="31"/>
        <v/>
      </c>
      <c r="T154" s="183" t="str">
        <f t="shared" ca="1" si="32"/>
        <v/>
      </c>
      <c r="U154" s="138" t="str">
        <f t="shared" ca="1" si="33"/>
        <v/>
      </c>
      <c r="V154" s="138" t="str">
        <f t="shared" ca="1" si="34"/>
        <v/>
      </c>
      <c r="W154" s="138" t="str">
        <f t="shared" ca="1" si="35"/>
        <v/>
      </c>
      <c r="X154" s="138" t="str">
        <f t="shared" ca="1" si="36"/>
        <v/>
      </c>
      <c r="Y154" s="137" t="str">
        <f t="shared" ca="1" si="37"/>
        <v/>
      </c>
      <c r="Z154" s="137" t="str">
        <f t="shared" ca="1" si="38"/>
        <v/>
      </c>
      <c r="AA154" s="138" t="str">
        <f t="shared" ca="1" si="8"/>
        <v/>
      </c>
      <c r="AB154" s="138" t="str">
        <f t="shared" ca="1" si="9"/>
        <v/>
      </c>
      <c r="AC154" s="138" t="str">
        <f t="shared" ca="1" si="10"/>
        <v/>
      </c>
    </row>
    <row r="155" spans="1:29" ht="30" customHeight="1" x14ac:dyDescent="0.3">
      <c r="A155" s="68"/>
      <c r="B155" s="68"/>
      <c r="C155" s="68"/>
      <c r="D155" s="46"/>
      <c r="E155" s="91"/>
      <c r="F155" s="48"/>
      <c r="G155" s="43"/>
      <c r="H155" s="43"/>
      <c r="I155" s="43"/>
      <c r="J155" s="43"/>
      <c r="K155" s="44"/>
      <c r="L155" s="44"/>
      <c r="M155" s="236"/>
      <c r="N155" s="46"/>
      <c r="O155" s="48"/>
      <c r="P155" s="44"/>
      <c r="Q155" s="46"/>
      <c r="R155" s="182" t="str">
        <f t="shared" ca="1" si="30"/>
        <v/>
      </c>
      <c r="S155" s="183" t="str">
        <f t="shared" ca="1" si="31"/>
        <v/>
      </c>
      <c r="T155" s="183" t="str">
        <f t="shared" ca="1" si="32"/>
        <v/>
      </c>
      <c r="U155" s="138" t="str">
        <f t="shared" ca="1" si="33"/>
        <v/>
      </c>
      <c r="V155" s="138" t="str">
        <f t="shared" ca="1" si="34"/>
        <v/>
      </c>
      <c r="W155" s="138" t="str">
        <f t="shared" ca="1" si="35"/>
        <v/>
      </c>
      <c r="X155" s="138" t="str">
        <f t="shared" ca="1" si="36"/>
        <v/>
      </c>
      <c r="Y155" s="137" t="str">
        <f t="shared" ca="1" si="37"/>
        <v/>
      </c>
      <c r="Z155" s="137" t="str">
        <f t="shared" ca="1" si="38"/>
        <v/>
      </c>
      <c r="AA155" s="138" t="str">
        <f t="shared" ca="1" si="8"/>
        <v/>
      </c>
      <c r="AB155" s="138" t="str">
        <f t="shared" ca="1" si="9"/>
        <v/>
      </c>
      <c r="AC155" s="138" t="str">
        <f t="shared" ca="1" si="10"/>
        <v/>
      </c>
    </row>
    <row r="156" spans="1:29" ht="30" customHeight="1" x14ac:dyDescent="0.3">
      <c r="A156" s="68"/>
      <c r="B156" s="68"/>
      <c r="C156" s="68"/>
      <c r="D156" s="46"/>
      <c r="E156" s="91"/>
      <c r="F156" s="48"/>
      <c r="G156" s="43"/>
      <c r="H156" s="43"/>
      <c r="I156" s="43"/>
      <c r="J156" s="43"/>
      <c r="K156" s="44"/>
      <c r="L156" s="44"/>
      <c r="M156" s="236"/>
      <c r="N156" s="46"/>
      <c r="O156" s="48"/>
      <c r="P156" s="44"/>
      <c r="Q156" s="46"/>
      <c r="R156" s="182" t="str">
        <f t="shared" ca="1" si="30"/>
        <v/>
      </c>
      <c r="S156" s="183" t="str">
        <f t="shared" ca="1" si="31"/>
        <v/>
      </c>
      <c r="T156" s="183" t="str">
        <f t="shared" ca="1" si="32"/>
        <v/>
      </c>
      <c r="U156" s="138" t="str">
        <f t="shared" ca="1" si="33"/>
        <v/>
      </c>
      <c r="V156" s="138" t="str">
        <f t="shared" ca="1" si="34"/>
        <v/>
      </c>
      <c r="W156" s="138" t="str">
        <f t="shared" ca="1" si="35"/>
        <v/>
      </c>
      <c r="X156" s="138" t="str">
        <f t="shared" ca="1" si="36"/>
        <v/>
      </c>
      <c r="Y156" s="137" t="str">
        <f t="shared" ca="1" si="37"/>
        <v/>
      </c>
      <c r="Z156" s="137" t="str">
        <f t="shared" ca="1" si="38"/>
        <v/>
      </c>
      <c r="AA156" s="138" t="str">
        <f t="shared" ca="1" si="8"/>
        <v/>
      </c>
      <c r="AB156" s="138" t="str">
        <f t="shared" ca="1" si="9"/>
        <v/>
      </c>
      <c r="AC156" s="138" t="str">
        <f t="shared" ca="1" si="10"/>
        <v/>
      </c>
    </row>
    <row r="157" spans="1:29" ht="30" customHeight="1" x14ac:dyDescent="0.3">
      <c r="A157" s="68"/>
      <c r="B157" s="68"/>
      <c r="C157" s="68"/>
      <c r="D157" s="46"/>
      <c r="E157" s="91"/>
      <c r="F157" s="48"/>
      <c r="G157" s="43"/>
      <c r="H157" s="43"/>
      <c r="I157" s="43"/>
      <c r="J157" s="43"/>
      <c r="K157" s="44"/>
      <c r="L157" s="44"/>
      <c r="M157" s="236"/>
      <c r="N157" s="46"/>
      <c r="O157" s="48"/>
      <c r="P157" s="44"/>
      <c r="Q157" s="46"/>
      <c r="R157" s="182" t="str">
        <f t="shared" ca="1" si="30"/>
        <v/>
      </c>
      <c r="S157" s="183" t="str">
        <f t="shared" ca="1" si="31"/>
        <v/>
      </c>
      <c r="T157" s="183" t="str">
        <f t="shared" ca="1" si="32"/>
        <v/>
      </c>
      <c r="U157" s="138" t="str">
        <f t="shared" ca="1" si="33"/>
        <v/>
      </c>
      <c r="V157" s="138" t="str">
        <f t="shared" ca="1" si="34"/>
        <v/>
      </c>
      <c r="W157" s="138" t="str">
        <f t="shared" ca="1" si="35"/>
        <v/>
      </c>
      <c r="X157" s="138" t="str">
        <f t="shared" ca="1" si="36"/>
        <v/>
      </c>
      <c r="Y157" s="137" t="str">
        <f t="shared" ca="1" si="37"/>
        <v/>
      </c>
      <c r="Z157" s="137" t="str">
        <f t="shared" ca="1" si="38"/>
        <v/>
      </c>
      <c r="AA157" s="138" t="str">
        <f t="shared" ca="1" si="8"/>
        <v/>
      </c>
      <c r="AB157" s="138" t="str">
        <f t="shared" ca="1" si="9"/>
        <v/>
      </c>
      <c r="AC157" s="138" t="str">
        <f t="shared" ca="1" si="10"/>
        <v/>
      </c>
    </row>
    <row r="158" spans="1:29" ht="30" customHeight="1" x14ac:dyDescent="0.3">
      <c r="A158" s="68"/>
      <c r="B158" s="68"/>
      <c r="C158" s="68"/>
      <c r="D158" s="46"/>
      <c r="E158" s="91"/>
      <c r="F158" s="48"/>
      <c r="G158" s="43"/>
      <c r="H158" s="43"/>
      <c r="I158" s="43"/>
      <c r="J158" s="43"/>
      <c r="K158" s="44"/>
      <c r="L158" s="44"/>
      <c r="M158" s="236"/>
      <c r="N158" s="46"/>
      <c r="O158" s="48"/>
      <c r="P158" s="44"/>
      <c r="Q158" s="46"/>
      <c r="R158" s="182" t="str">
        <f t="shared" ca="1" si="30"/>
        <v/>
      </c>
      <c r="S158" s="183" t="str">
        <f t="shared" ca="1" si="31"/>
        <v/>
      </c>
      <c r="T158" s="183" t="str">
        <f t="shared" ca="1" si="32"/>
        <v/>
      </c>
      <c r="U158" s="138" t="str">
        <f t="shared" ca="1" si="33"/>
        <v/>
      </c>
      <c r="V158" s="138" t="str">
        <f t="shared" ca="1" si="34"/>
        <v/>
      </c>
      <c r="W158" s="138" t="str">
        <f t="shared" ca="1" si="35"/>
        <v/>
      </c>
      <c r="X158" s="138" t="str">
        <f t="shared" ca="1" si="36"/>
        <v/>
      </c>
      <c r="Y158" s="137" t="str">
        <f t="shared" ca="1" si="37"/>
        <v/>
      </c>
      <c r="Z158" s="137" t="str">
        <f t="shared" ca="1" si="38"/>
        <v/>
      </c>
      <c r="AA158" s="138" t="str">
        <f t="shared" ca="1" si="8"/>
        <v/>
      </c>
      <c r="AB158" s="138" t="str">
        <f t="shared" ca="1" si="9"/>
        <v/>
      </c>
      <c r="AC158" s="138" t="str">
        <f t="shared" ca="1" si="10"/>
        <v/>
      </c>
    </row>
    <row r="159" spans="1:29" ht="30" customHeight="1" x14ac:dyDescent="0.3">
      <c r="A159" s="68"/>
      <c r="B159" s="68"/>
      <c r="C159" s="68"/>
      <c r="D159" s="46"/>
      <c r="E159" s="91"/>
      <c r="F159" s="48"/>
      <c r="G159" s="43"/>
      <c r="H159" s="43"/>
      <c r="I159" s="43"/>
      <c r="J159" s="43"/>
      <c r="K159" s="44"/>
      <c r="L159" s="44"/>
      <c r="M159" s="236"/>
      <c r="N159" s="46"/>
      <c r="O159" s="48"/>
      <c r="P159" s="44"/>
      <c r="Q159" s="46"/>
      <c r="R159" s="182" t="str">
        <f t="shared" ca="1" si="30"/>
        <v/>
      </c>
      <c r="S159" s="183" t="str">
        <f t="shared" ca="1" si="31"/>
        <v/>
      </c>
      <c r="T159" s="183" t="str">
        <f t="shared" ca="1" si="32"/>
        <v/>
      </c>
      <c r="U159" s="138" t="str">
        <f t="shared" ca="1" si="33"/>
        <v/>
      </c>
      <c r="V159" s="138" t="str">
        <f t="shared" ca="1" si="34"/>
        <v/>
      </c>
      <c r="W159" s="138" t="str">
        <f t="shared" ca="1" si="35"/>
        <v/>
      </c>
      <c r="X159" s="138" t="str">
        <f t="shared" ca="1" si="36"/>
        <v/>
      </c>
      <c r="Y159" s="137" t="str">
        <f t="shared" ca="1" si="37"/>
        <v/>
      </c>
      <c r="Z159" s="137" t="str">
        <f t="shared" ca="1" si="38"/>
        <v/>
      </c>
      <c r="AA159" s="138" t="str">
        <f t="shared" ca="1" si="8"/>
        <v/>
      </c>
      <c r="AB159" s="138" t="str">
        <f t="shared" ca="1" si="9"/>
        <v/>
      </c>
      <c r="AC159" s="138" t="str">
        <f t="shared" ca="1" si="10"/>
        <v/>
      </c>
    </row>
    <row r="160" spans="1:29" ht="30" customHeight="1" x14ac:dyDescent="0.3">
      <c r="A160" s="68"/>
      <c r="B160" s="68"/>
      <c r="C160" s="68"/>
      <c r="D160" s="46"/>
      <c r="E160" s="91"/>
      <c r="F160" s="48"/>
      <c r="G160" s="43"/>
      <c r="H160" s="43"/>
      <c r="I160" s="43"/>
      <c r="J160" s="43"/>
      <c r="K160" s="44"/>
      <c r="L160" s="44"/>
      <c r="M160" s="236"/>
      <c r="N160" s="46"/>
      <c r="O160" s="48"/>
      <c r="P160" s="44"/>
      <c r="Q160" s="46"/>
      <c r="R160" s="182" t="str">
        <f t="shared" ca="1" si="30"/>
        <v/>
      </c>
      <c r="S160" s="183" t="str">
        <f t="shared" ca="1" si="31"/>
        <v/>
      </c>
      <c r="T160" s="183" t="str">
        <f t="shared" ca="1" si="32"/>
        <v/>
      </c>
      <c r="U160" s="138" t="str">
        <f t="shared" ca="1" si="33"/>
        <v/>
      </c>
      <c r="V160" s="138" t="str">
        <f t="shared" ca="1" si="34"/>
        <v/>
      </c>
      <c r="W160" s="138" t="str">
        <f t="shared" ca="1" si="35"/>
        <v/>
      </c>
      <c r="X160" s="138" t="str">
        <f t="shared" ca="1" si="36"/>
        <v/>
      </c>
      <c r="Y160" s="137" t="str">
        <f t="shared" ca="1" si="37"/>
        <v/>
      </c>
      <c r="Z160" s="137" t="str">
        <f t="shared" ca="1" si="38"/>
        <v/>
      </c>
      <c r="AA160" s="138" t="str">
        <f t="shared" ca="1" si="8"/>
        <v/>
      </c>
      <c r="AB160" s="138" t="str">
        <f t="shared" ca="1" si="9"/>
        <v/>
      </c>
      <c r="AC160" s="138" t="str">
        <f t="shared" ca="1" si="10"/>
        <v/>
      </c>
    </row>
    <row r="161" spans="1:29" ht="30" customHeight="1" x14ac:dyDescent="0.3">
      <c r="A161" s="68"/>
      <c r="B161" s="68"/>
      <c r="C161" s="68"/>
      <c r="D161" s="46"/>
      <c r="E161" s="91"/>
      <c r="F161" s="48"/>
      <c r="G161" s="43"/>
      <c r="H161" s="43"/>
      <c r="I161" s="43"/>
      <c r="J161" s="43"/>
      <c r="K161" s="44"/>
      <c r="L161" s="44"/>
      <c r="M161" s="236"/>
      <c r="N161" s="46"/>
      <c r="O161" s="48"/>
      <c r="P161" s="44"/>
      <c r="Q161" s="46"/>
      <c r="R161" s="182" t="str">
        <f t="shared" ca="1" si="30"/>
        <v/>
      </c>
      <c r="S161" s="183" t="str">
        <f t="shared" ca="1" si="31"/>
        <v/>
      </c>
      <c r="T161" s="183" t="str">
        <f t="shared" ca="1" si="32"/>
        <v/>
      </c>
      <c r="U161" s="138" t="str">
        <f t="shared" ca="1" si="33"/>
        <v/>
      </c>
      <c r="V161" s="138" t="str">
        <f t="shared" ca="1" si="34"/>
        <v/>
      </c>
      <c r="W161" s="138" t="str">
        <f t="shared" ca="1" si="35"/>
        <v/>
      </c>
      <c r="X161" s="138" t="str">
        <f t="shared" ca="1" si="36"/>
        <v/>
      </c>
      <c r="Y161" s="137" t="str">
        <f t="shared" ca="1" si="37"/>
        <v/>
      </c>
      <c r="Z161" s="137" t="str">
        <f t="shared" ca="1" si="38"/>
        <v/>
      </c>
      <c r="AA161" s="138" t="str">
        <f t="shared" ca="1" si="8"/>
        <v/>
      </c>
      <c r="AB161" s="138" t="str">
        <f t="shared" ca="1" si="9"/>
        <v/>
      </c>
      <c r="AC161" s="138" t="str">
        <f t="shared" ca="1" si="10"/>
        <v/>
      </c>
    </row>
    <row r="162" spans="1:29" ht="30" customHeight="1" x14ac:dyDescent="0.3">
      <c r="A162" s="68"/>
      <c r="B162" s="68"/>
      <c r="C162" s="68"/>
      <c r="D162" s="46"/>
      <c r="E162" s="91"/>
      <c r="F162" s="48"/>
      <c r="G162" s="43"/>
      <c r="H162" s="43"/>
      <c r="I162" s="43"/>
      <c r="J162" s="43"/>
      <c r="K162" s="44"/>
      <c r="L162" s="44"/>
      <c r="M162" s="236"/>
      <c r="N162" s="46"/>
      <c r="O162" s="48"/>
      <c r="P162" s="44"/>
      <c r="Q162" s="46"/>
      <c r="R162" s="182" t="str">
        <f t="shared" ca="1" si="30"/>
        <v/>
      </c>
      <c r="S162" s="183" t="str">
        <f t="shared" ca="1" si="31"/>
        <v/>
      </c>
      <c r="T162" s="183" t="str">
        <f t="shared" ca="1" si="32"/>
        <v/>
      </c>
      <c r="U162" s="138" t="str">
        <f t="shared" ca="1" si="33"/>
        <v/>
      </c>
      <c r="V162" s="138" t="str">
        <f t="shared" ca="1" si="34"/>
        <v/>
      </c>
      <c r="W162" s="138" t="str">
        <f t="shared" ca="1" si="35"/>
        <v/>
      </c>
      <c r="X162" s="138" t="str">
        <f t="shared" ca="1" si="36"/>
        <v/>
      </c>
      <c r="Y162" s="137" t="str">
        <f t="shared" ca="1" si="37"/>
        <v/>
      </c>
      <c r="Z162" s="137" t="str">
        <f t="shared" ca="1" si="38"/>
        <v/>
      </c>
      <c r="AA162" s="138" t="str">
        <f t="shared" ca="1" si="8"/>
        <v/>
      </c>
      <c r="AB162" s="138" t="str">
        <f t="shared" ca="1" si="9"/>
        <v/>
      </c>
      <c r="AC162" s="138" t="str">
        <f t="shared" ca="1" si="10"/>
        <v/>
      </c>
    </row>
    <row r="163" spans="1:29" ht="30" customHeight="1" x14ac:dyDescent="0.3">
      <c r="A163" s="68"/>
      <c r="B163" s="68"/>
      <c r="C163" s="68"/>
      <c r="D163" s="46"/>
      <c r="E163" s="91"/>
      <c r="F163" s="48"/>
      <c r="G163" s="43"/>
      <c r="H163" s="43"/>
      <c r="I163" s="43"/>
      <c r="J163" s="43"/>
      <c r="K163" s="44"/>
      <c r="L163" s="44"/>
      <c r="M163" s="236"/>
      <c r="N163" s="46"/>
      <c r="O163" s="48"/>
      <c r="P163" s="44"/>
      <c r="Q163" s="46"/>
      <c r="R163" s="182" t="str">
        <f t="shared" ca="1" si="30"/>
        <v/>
      </c>
      <c r="S163" s="183" t="str">
        <f t="shared" ca="1" si="31"/>
        <v/>
      </c>
      <c r="T163" s="183" t="str">
        <f t="shared" ca="1" si="32"/>
        <v/>
      </c>
      <c r="U163" s="138" t="str">
        <f t="shared" ca="1" si="33"/>
        <v/>
      </c>
      <c r="V163" s="138" t="str">
        <f t="shared" ca="1" si="34"/>
        <v/>
      </c>
      <c r="W163" s="138" t="str">
        <f t="shared" ca="1" si="35"/>
        <v/>
      </c>
      <c r="X163" s="138" t="str">
        <f t="shared" ca="1" si="36"/>
        <v/>
      </c>
      <c r="Y163" s="137" t="str">
        <f t="shared" ca="1" si="37"/>
        <v/>
      </c>
      <c r="Z163" s="137" t="str">
        <f t="shared" ca="1" si="38"/>
        <v/>
      </c>
      <c r="AA163" s="138" t="str">
        <f t="shared" ca="1" si="8"/>
        <v/>
      </c>
      <c r="AB163" s="138" t="str">
        <f t="shared" ca="1" si="9"/>
        <v/>
      </c>
      <c r="AC163" s="138" t="str">
        <f t="shared" ca="1" si="10"/>
        <v/>
      </c>
    </row>
    <row r="164" spans="1:29" ht="30" customHeight="1" x14ac:dyDescent="0.3">
      <c r="A164" s="68"/>
      <c r="B164" s="68"/>
      <c r="C164" s="68"/>
      <c r="D164" s="46"/>
      <c r="E164" s="91"/>
      <c r="F164" s="48"/>
      <c r="G164" s="43"/>
      <c r="H164" s="43"/>
      <c r="I164" s="43"/>
      <c r="J164" s="43"/>
      <c r="K164" s="44"/>
      <c r="L164" s="44"/>
      <c r="M164" s="236"/>
      <c r="N164" s="46"/>
      <c r="O164" s="48"/>
      <c r="P164" s="44"/>
      <c r="Q164" s="46"/>
      <c r="R164" s="182" t="str">
        <f t="shared" ca="1" si="30"/>
        <v/>
      </c>
      <c r="S164" s="183" t="str">
        <f t="shared" ca="1" si="31"/>
        <v/>
      </c>
      <c r="T164" s="183" t="str">
        <f t="shared" ca="1" si="32"/>
        <v/>
      </c>
      <c r="U164" s="138" t="str">
        <f t="shared" ca="1" si="33"/>
        <v/>
      </c>
      <c r="V164" s="138" t="str">
        <f t="shared" ca="1" si="34"/>
        <v/>
      </c>
      <c r="W164" s="138" t="str">
        <f t="shared" ca="1" si="35"/>
        <v/>
      </c>
      <c r="X164" s="138" t="str">
        <f t="shared" ca="1" si="36"/>
        <v/>
      </c>
      <c r="Y164" s="137" t="str">
        <f t="shared" ca="1" si="37"/>
        <v/>
      </c>
      <c r="Z164" s="137" t="str">
        <f t="shared" ca="1" si="38"/>
        <v/>
      </c>
      <c r="AA164" s="138" t="str">
        <f t="shared" ca="1" si="8"/>
        <v/>
      </c>
      <c r="AB164" s="138" t="str">
        <f t="shared" ca="1" si="9"/>
        <v/>
      </c>
      <c r="AC164" s="138" t="str">
        <f t="shared" ca="1" si="10"/>
        <v/>
      </c>
    </row>
    <row r="165" spans="1:29" ht="30" customHeight="1" x14ac:dyDescent="0.3">
      <c r="A165" s="68"/>
      <c r="B165" s="68"/>
      <c r="C165" s="68"/>
      <c r="D165" s="46"/>
      <c r="E165" s="91"/>
      <c r="F165" s="48"/>
      <c r="G165" s="43"/>
      <c r="H165" s="43"/>
      <c r="I165" s="43"/>
      <c r="J165" s="43"/>
      <c r="K165" s="44"/>
      <c r="L165" s="44"/>
      <c r="M165" s="236"/>
      <c r="N165" s="46"/>
      <c r="O165" s="48"/>
      <c r="P165" s="44"/>
      <c r="Q165" s="46"/>
      <c r="R165" s="182" t="str">
        <f t="shared" ca="1" si="30"/>
        <v/>
      </c>
      <c r="S165" s="183" t="str">
        <f t="shared" ca="1" si="31"/>
        <v/>
      </c>
      <c r="T165" s="183" t="str">
        <f t="shared" ca="1" si="32"/>
        <v/>
      </c>
      <c r="U165" s="138" t="str">
        <f t="shared" ca="1" si="33"/>
        <v/>
      </c>
      <c r="V165" s="138" t="str">
        <f t="shared" ca="1" si="34"/>
        <v/>
      </c>
      <c r="W165" s="138" t="str">
        <f t="shared" ca="1" si="35"/>
        <v/>
      </c>
      <c r="X165" s="138" t="str">
        <f t="shared" ca="1" si="36"/>
        <v/>
      </c>
      <c r="Y165" s="137" t="str">
        <f t="shared" ca="1" si="37"/>
        <v/>
      </c>
      <c r="Z165" s="137" t="str">
        <f t="shared" ca="1" si="38"/>
        <v/>
      </c>
      <c r="AA165" s="138" t="str">
        <f t="shared" ca="1" si="8"/>
        <v/>
      </c>
      <c r="AB165" s="138" t="str">
        <f t="shared" ca="1" si="9"/>
        <v/>
      </c>
      <c r="AC165" s="138" t="str">
        <f t="shared" ca="1" si="10"/>
        <v/>
      </c>
    </row>
    <row r="166" spans="1:29" ht="30" customHeight="1" x14ac:dyDescent="0.3">
      <c r="A166" s="68"/>
      <c r="B166" s="68"/>
      <c r="C166" s="68"/>
      <c r="D166" s="46"/>
      <c r="E166" s="91"/>
      <c r="F166" s="48"/>
      <c r="G166" s="43"/>
      <c r="H166" s="43"/>
      <c r="I166" s="43"/>
      <c r="J166" s="43"/>
      <c r="K166" s="44"/>
      <c r="L166" s="44"/>
      <c r="M166" s="236"/>
      <c r="N166" s="46"/>
      <c r="O166" s="48"/>
      <c r="P166" s="44"/>
      <c r="Q166" s="46"/>
      <c r="R166" s="182" t="str">
        <f t="shared" ca="1" si="30"/>
        <v/>
      </c>
      <c r="S166" s="183" t="str">
        <f t="shared" ca="1" si="31"/>
        <v/>
      </c>
      <c r="T166" s="183" t="str">
        <f t="shared" ca="1" si="32"/>
        <v/>
      </c>
      <c r="U166" s="138" t="str">
        <f t="shared" ca="1" si="33"/>
        <v/>
      </c>
      <c r="V166" s="138" t="str">
        <f t="shared" ca="1" si="34"/>
        <v/>
      </c>
      <c r="W166" s="138" t="str">
        <f t="shared" ca="1" si="35"/>
        <v/>
      </c>
      <c r="X166" s="138" t="str">
        <f t="shared" ca="1" si="36"/>
        <v/>
      </c>
      <c r="Y166" s="137" t="str">
        <f t="shared" ca="1" si="37"/>
        <v/>
      </c>
      <c r="Z166" s="137" t="str">
        <f t="shared" ca="1" si="38"/>
        <v/>
      </c>
      <c r="AA166" s="138" t="str">
        <f t="shared" ca="1" si="8"/>
        <v/>
      </c>
      <c r="AB166" s="138" t="str">
        <f t="shared" ca="1" si="9"/>
        <v/>
      </c>
      <c r="AC166" s="138" t="str">
        <f t="shared" ca="1" si="10"/>
        <v/>
      </c>
    </row>
    <row r="167" spans="1:29" ht="30" customHeight="1" x14ac:dyDescent="0.3">
      <c r="A167" s="68"/>
      <c r="B167" s="68"/>
      <c r="C167" s="68"/>
      <c r="D167" s="46"/>
      <c r="E167" s="91"/>
      <c r="F167" s="48"/>
      <c r="G167" s="43"/>
      <c r="H167" s="43"/>
      <c r="I167" s="43"/>
      <c r="J167" s="43"/>
      <c r="K167" s="44"/>
      <c r="L167" s="44"/>
      <c r="M167" s="236"/>
      <c r="N167" s="46"/>
      <c r="O167" s="48"/>
      <c r="P167" s="44"/>
      <c r="Q167" s="46"/>
      <c r="R167" s="182" t="str">
        <f t="shared" ca="1" si="30"/>
        <v/>
      </c>
      <c r="S167" s="183" t="str">
        <f t="shared" ca="1" si="31"/>
        <v/>
      </c>
      <c r="T167" s="183" t="str">
        <f t="shared" ca="1" si="32"/>
        <v/>
      </c>
      <c r="U167" s="138" t="str">
        <f t="shared" ca="1" si="33"/>
        <v/>
      </c>
      <c r="V167" s="138" t="str">
        <f t="shared" ca="1" si="34"/>
        <v/>
      </c>
      <c r="W167" s="138" t="str">
        <f t="shared" ca="1" si="35"/>
        <v/>
      </c>
      <c r="X167" s="138" t="str">
        <f t="shared" ca="1" si="36"/>
        <v/>
      </c>
      <c r="Y167" s="137" t="str">
        <f t="shared" ca="1" si="37"/>
        <v/>
      </c>
      <c r="Z167" s="137" t="str">
        <f t="shared" ca="1" si="38"/>
        <v/>
      </c>
      <c r="AA167" s="138" t="str">
        <f t="shared" ca="1" si="8"/>
        <v/>
      </c>
      <c r="AB167" s="138" t="str">
        <f t="shared" ca="1" si="9"/>
        <v/>
      </c>
      <c r="AC167" s="138" t="str">
        <f t="shared" ca="1" si="10"/>
        <v/>
      </c>
    </row>
    <row r="168" spans="1:29" ht="30" customHeight="1" x14ac:dyDescent="0.3">
      <c r="A168" s="68"/>
      <c r="B168" s="68"/>
      <c r="C168" s="68"/>
      <c r="D168" s="46"/>
      <c r="E168" s="91"/>
      <c r="F168" s="48"/>
      <c r="G168" s="43"/>
      <c r="H168" s="43"/>
      <c r="I168" s="43"/>
      <c r="J168" s="43"/>
      <c r="K168" s="44"/>
      <c r="L168" s="44"/>
      <c r="M168" s="236"/>
      <c r="N168" s="46"/>
      <c r="O168" s="48"/>
      <c r="P168" s="44"/>
      <c r="Q168" s="46"/>
      <c r="R168" s="182" t="str">
        <f t="shared" ca="1" si="30"/>
        <v/>
      </c>
      <c r="S168" s="183" t="str">
        <f t="shared" ca="1" si="31"/>
        <v/>
      </c>
      <c r="T168" s="183" t="str">
        <f t="shared" ca="1" si="32"/>
        <v/>
      </c>
      <c r="U168" s="138" t="str">
        <f t="shared" ca="1" si="33"/>
        <v/>
      </c>
      <c r="V168" s="138" t="str">
        <f t="shared" ca="1" si="34"/>
        <v/>
      </c>
      <c r="W168" s="138" t="str">
        <f t="shared" ca="1" si="35"/>
        <v/>
      </c>
      <c r="X168" s="138" t="str">
        <f t="shared" ca="1" si="36"/>
        <v/>
      </c>
      <c r="Y168" s="137" t="str">
        <f t="shared" ca="1" si="37"/>
        <v/>
      </c>
      <c r="Z168" s="137" t="str">
        <f t="shared" ca="1" si="38"/>
        <v/>
      </c>
      <c r="AA168" s="138" t="str">
        <f t="shared" ca="1" si="8"/>
        <v/>
      </c>
      <c r="AB168" s="138" t="str">
        <f t="shared" ca="1" si="9"/>
        <v/>
      </c>
      <c r="AC168" s="138" t="str">
        <f t="shared" ca="1" si="10"/>
        <v/>
      </c>
    </row>
    <row r="169" spans="1:29" ht="30" customHeight="1" x14ac:dyDescent="0.3">
      <c r="A169" s="68"/>
      <c r="B169" s="68"/>
      <c r="C169" s="68"/>
      <c r="D169" s="46"/>
      <c r="E169" s="91"/>
      <c r="F169" s="48"/>
      <c r="G169" s="43"/>
      <c r="H169" s="43"/>
      <c r="I169" s="43"/>
      <c r="J169" s="43"/>
      <c r="K169" s="44"/>
      <c r="L169" s="44"/>
      <c r="M169" s="236"/>
      <c r="N169" s="46"/>
      <c r="O169" s="48"/>
      <c r="P169" s="44"/>
      <c r="Q169" s="46"/>
      <c r="R169" s="182" t="str">
        <f t="shared" ca="1" si="30"/>
        <v/>
      </c>
      <c r="S169" s="183" t="str">
        <f t="shared" ca="1" si="31"/>
        <v/>
      </c>
      <c r="T169" s="183" t="str">
        <f t="shared" ca="1" si="32"/>
        <v/>
      </c>
      <c r="U169" s="138" t="str">
        <f t="shared" ca="1" si="33"/>
        <v/>
      </c>
      <c r="V169" s="138" t="str">
        <f t="shared" ca="1" si="34"/>
        <v/>
      </c>
      <c r="W169" s="138" t="str">
        <f t="shared" ca="1" si="35"/>
        <v/>
      </c>
      <c r="X169" s="138" t="str">
        <f t="shared" ca="1" si="36"/>
        <v/>
      </c>
      <c r="Y169" s="137" t="str">
        <f t="shared" ca="1" si="37"/>
        <v/>
      </c>
      <c r="Z169" s="137" t="str">
        <f t="shared" ca="1" si="38"/>
        <v/>
      </c>
      <c r="AA169" s="138" t="str">
        <f t="shared" ca="1" si="8"/>
        <v/>
      </c>
      <c r="AB169" s="138" t="str">
        <f t="shared" ca="1" si="9"/>
        <v/>
      </c>
      <c r="AC169" s="138" t="str">
        <f t="shared" ca="1" si="10"/>
        <v/>
      </c>
    </row>
    <row r="170" spans="1:29" ht="30" customHeight="1" x14ac:dyDescent="0.3">
      <c r="A170" s="68"/>
      <c r="B170" s="68"/>
      <c r="C170" s="68"/>
      <c r="D170" s="46"/>
      <c r="E170" s="91"/>
      <c r="F170" s="48"/>
      <c r="G170" s="43"/>
      <c r="H170" s="43"/>
      <c r="I170" s="43"/>
      <c r="J170" s="43"/>
      <c r="K170" s="44"/>
      <c r="L170" s="44"/>
      <c r="M170" s="236"/>
      <c r="N170" s="46"/>
      <c r="O170" s="48"/>
      <c r="P170" s="44"/>
      <c r="Q170" s="46"/>
      <c r="R170" s="182" t="str">
        <f t="shared" ca="1" si="30"/>
        <v/>
      </c>
      <c r="S170" s="183" t="str">
        <f t="shared" ca="1" si="31"/>
        <v/>
      </c>
      <c r="T170" s="183" t="str">
        <f t="shared" ca="1" si="32"/>
        <v/>
      </c>
      <c r="U170" s="138" t="str">
        <f t="shared" ca="1" si="33"/>
        <v/>
      </c>
      <c r="V170" s="138" t="str">
        <f t="shared" ca="1" si="34"/>
        <v/>
      </c>
      <c r="W170" s="138" t="str">
        <f t="shared" ca="1" si="35"/>
        <v/>
      </c>
      <c r="X170" s="138" t="str">
        <f t="shared" ca="1" si="36"/>
        <v/>
      </c>
      <c r="Y170" s="137" t="str">
        <f t="shared" ca="1" si="37"/>
        <v/>
      </c>
      <c r="Z170" s="137" t="str">
        <f t="shared" ca="1" si="38"/>
        <v/>
      </c>
      <c r="AA170" s="138" t="str">
        <f t="shared" ca="1" si="8"/>
        <v/>
      </c>
      <c r="AB170" s="138" t="str">
        <f t="shared" ca="1" si="9"/>
        <v/>
      </c>
      <c r="AC170" s="138" t="str">
        <f t="shared" ca="1" si="10"/>
        <v/>
      </c>
    </row>
    <row r="171" spans="1:29" ht="30" customHeight="1" x14ac:dyDescent="0.3">
      <c r="A171" s="68"/>
      <c r="B171" s="68"/>
      <c r="C171" s="68"/>
      <c r="D171" s="46"/>
      <c r="E171" s="91"/>
      <c r="F171" s="48"/>
      <c r="G171" s="43"/>
      <c r="H171" s="43"/>
      <c r="I171" s="43"/>
      <c r="J171" s="43"/>
      <c r="K171" s="44"/>
      <c r="L171" s="44"/>
      <c r="M171" s="236"/>
      <c r="N171" s="46"/>
      <c r="O171" s="48"/>
      <c r="P171" s="44"/>
      <c r="Q171" s="46"/>
      <c r="R171" s="182" t="str">
        <f t="shared" ref="R171:R200" ca="1" si="39">IF(ISBLANK($D171), "", IF(N171="핵심운용인력",                    SUMPRODUCT((OFFSET(핵심인력_경력,0,0,ROWS(핵심인력_경력),1)=$D171)*1, OFFSET(핵심인력_경력,0,9,ROWS(핵심인력_경력),1), (OFFSET(핵심인력_경력,0,10,ROWS(핵심인력_경력),1)="A")*1)+SUMPRODUCT((OFFSET(핵심인력_경력,0,0,ROWS(핵심인력_경력),1)=$D171)*1, OFFSET(핵심인력_경력,0,9,ROWS(핵심인력_경력),1), (OFFSET(핵심인력_경력,0,10,ROWS(핵심인력_경력),1)="B")*1)*0.7,                                           SUMPRODUCT((OFFSET(일반인력_경력,0,0,ROWS(일반인력_경력),1)=$D171)*1, OFFSET(일반인력_경력,0,9,ROWS(일반인력_경력),1), (OFFSET(일반인력_경력,0,10,ROWS(일반인력_경력),1)="A")*1)+SUMPRODUCT((OFFSET(일반인력_경력,0,0,ROWS(일반인력_경력),1)=$D171)*1, OFFSET(일반인력_경력,0,9,ROWS(일반인력_경력),1), (OFFSET(일반인력_경력,0,10,ROWS(일반인력_경력),1)="B")*1)*0.7 ) )</f>
        <v/>
      </c>
      <c r="S171" s="183" t="str">
        <f t="shared" ca="1" si="31"/>
        <v/>
      </c>
      <c r="T171" s="183" t="str">
        <f t="shared" ca="1" si="32"/>
        <v/>
      </c>
      <c r="U171" s="138" t="str">
        <f t="shared" ca="1" si="33"/>
        <v/>
      </c>
      <c r="V171" s="138" t="str">
        <f t="shared" ca="1" si="34"/>
        <v/>
      </c>
      <c r="W171" s="138" t="str">
        <f t="shared" ca="1" si="35"/>
        <v/>
      </c>
      <c r="X171" s="138" t="str">
        <f t="shared" ca="1" si="36"/>
        <v/>
      </c>
      <c r="Y171" s="137" t="str">
        <f t="shared" ca="1" si="37"/>
        <v/>
      </c>
      <c r="Z171" s="137" t="str">
        <f t="shared" ca="1" si="38"/>
        <v/>
      </c>
      <c r="AA171" s="138" t="str">
        <f t="shared" ca="1" si="8"/>
        <v/>
      </c>
      <c r="AB171" s="138" t="str">
        <f t="shared" ca="1" si="9"/>
        <v/>
      </c>
      <c r="AC171" s="138" t="str">
        <f t="shared" ca="1" si="10"/>
        <v/>
      </c>
    </row>
    <row r="172" spans="1:29" ht="30" customHeight="1" x14ac:dyDescent="0.3">
      <c r="A172" s="68"/>
      <c r="B172" s="68"/>
      <c r="C172" s="68"/>
      <c r="D172" s="46"/>
      <c r="E172" s="91"/>
      <c r="F172" s="48"/>
      <c r="G172" s="43"/>
      <c r="H172" s="43"/>
      <c r="I172" s="43"/>
      <c r="J172" s="43"/>
      <c r="K172" s="44"/>
      <c r="L172" s="44"/>
      <c r="M172" s="236"/>
      <c r="N172" s="46"/>
      <c r="O172" s="48"/>
      <c r="P172" s="44"/>
      <c r="Q172" s="46"/>
      <c r="R172" s="182" t="str">
        <f t="shared" ca="1" si="39"/>
        <v/>
      </c>
      <c r="S172" s="183" t="str">
        <f t="shared" ca="1" si="31"/>
        <v/>
      </c>
      <c r="T172" s="183" t="str">
        <f t="shared" ca="1" si="32"/>
        <v/>
      </c>
      <c r="U172" s="138" t="str">
        <f t="shared" ca="1" si="33"/>
        <v/>
      </c>
      <c r="V172" s="138" t="str">
        <f t="shared" ca="1" si="34"/>
        <v/>
      </c>
      <c r="W172" s="138" t="str">
        <f t="shared" ca="1" si="35"/>
        <v/>
      </c>
      <c r="X172" s="138" t="str">
        <f t="shared" ca="1" si="36"/>
        <v/>
      </c>
      <c r="Y172" s="137" t="str">
        <f t="shared" ca="1" si="37"/>
        <v/>
      </c>
      <c r="Z172" s="137" t="str">
        <f t="shared" ca="1" si="38"/>
        <v/>
      </c>
      <c r="AA172" s="138" t="str">
        <f t="shared" ca="1" si="8"/>
        <v/>
      </c>
      <c r="AB172" s="138" t="str">
        <f t="shared" ca="1" si="9"/>
        <v/>
      </c>
      <c r="AC172" s="138" t="str">
        <f t="shared" ca="1" si="10"/>
        <v/>
      </c>
    </row>
    <row r="173" spans="1:29" ht="30" customHeight="1" x14ac:dyDescent="0.3">
      <c r="A173" s="68"/>
      <c r="B173" s="68"/>
      <c r="C173" s="68"/>
      <c r="D173" s="46"/>
      <c r="E173" s="91"/>
      <c r="F173" s="48"/>
      <c r="G173" s="43"/>
      <c r="H173" s="43"/>
      <c r="I173" s="43"/>
      <c r="J173" s="43"/>
      <c r="K173" s="44"/>
      <c r="L173" s="44"/>
      <c r="M173" s="236"/>
      <c r="N173" s="46"/>
      <c r="O173" s="48"/>
      <c r="P173" s="44"/>
      <c r="Q173" s="46"/>
      <c r="R173" s="182" t="str">
        <f t="shared" ca="1" si="39"/>
        <v/>
      </c>
      <c r="S173" s="183" t="str">
        <f t="shared" ca="1" si="31"/>
        <v/>
      </c>
      <c r="T173" s="183" t="str">
        <f t="shared" ca="1" si="32"/>
        <v/>
      </c>
      <c r="U173" s="138" t="str">
        <f t="shared" ca="1" si="33"/>
        <v/>
      </c>
      <c r="V173" s="138" t="str">
        <f t="shared" ca="1" si="34"/>
        <v/>
      </c>
      <c r="W173" s="138" t="str">
        <f t="shared" ca="1" si="35"/>
        <v/>
      </c>
      <c r="X173" s="138" t="str">
        <f t="shared" ca="1" si="36"/>
        <v/>
      </c>
      <c r="Y173" s="137" t="str">
        <f t="shared" ca="1" si="37"/>
        <v/>
      </c>
      <c r="Z173" s="137" t="str">
        <f t="shared" ca="1" si="38"/>
        <v/>
      </c>
      <c r="AA173" s="138" t="str">
        <f t="shared" ca="1" si="8"/>
        <v/>
      </c>
      <c r="AB173" s="138" t="str">
        <f t="shared" ca="1" si="9"/>
        <v/>
      </c>
      <c r="AC173" s="138" t="str">
        <f t="shared" ca="1" si="10"/>
        <v/>
      </c>
    </row>
    <row r="174" spans="1:29" ht="30" customHeight="1" x14ac:dyDescent="0.3">
      <c r="A174" s="68"/>
      <c r="B174" s="68"/>
      <c r="C174" s="68"/>
      <c r="D174" s="46"/>
      <c r="E174" s="91"/>
      <c r="F174" s="48"/>
      <c r="G174" s="43"/>
      <c r="H174" s="43"/>
      <c r="I174" s="43"/>
      <c r="J174" s="43"/>
      <c r="K174" s="44"/>
      <c r="L174" s="44"/>
      <c r="M174" s="236"/>
      <c r="N174" s="46"/>
      <c r="O174" s="48"/>
      <c r="P174" s="44"/>
      <c r="Q174" s="46"/>
      <c r="R174" s="182" t="str">
        <f t="shared" ca="1" si="39"/>
        <v/>
      </c>
      <c r="S174" s="183" t="str">
        <f t="shared" ca="1" si="31"/>
        <v/>
      </c>
      <c r="T174" s="183" t="str">
        <f t="shared" ca="1" si="32"/>
        <v/>
      </c>
      <c r="U174" s="138" t="str">
        <f t="shared" ca="1" si="33"/>
        <v/>
      </c>
      <c r="V174" s="138" t="str">
        <f t="shared" ca="1" si="34"/>
        <v/>
      </c>
      <c r="W174" s="138" t="str">
        <f t="shared" ca="1" si="35"/>
        <v/>
      </c>
      <c r="X174" s="138" t="str">
        <f t="shared" ca="1" si="36"/>
        <v/>
      </c>
      <c r="Y174" s="137" t="str">
        <f t="shared" ca="1" si="37"/>
        <v/>
      </c>
      <c r="Z174" s="137" t="str">
        <f t="shared" ca="1" si="38"/>
        <v/>
      </c>
      <c r="AA174" s="138" t="str">
        <f t="shared" ca="1" si="8"/>
        <v/>
      </c>
      <c r="AB174" s="138" t="str">
        <f t="shared" ca="1" si="9"/>
        <v/>
      </c>
      <c r="AC174" s="138" t="str">
        <f t="shared" ca="1" si="10"/>
        <v/>
      </c>
    </row>
    <row r="175" spans="1:29" ht="30" customHeight="1" x14ac:dyDescent="0.3">
      <c r="A175" s="68"/>
      <c r="B175" s="68"/>
      <c r="C175" s="68"/>
      <c r="D175" s="46"/>
      <c r="E175" s="91"/>
      <c r="F175" s="48"/>
      <c r="G175" s="43"/>
      <c r="H175" s="43"/>
      <c r="I175" s="43"/>
      <c r="J175" s="43"/>
      <c r="K175" s="44"/>
      <c r="L175" s="44"/>
      <c r="M175" s="236"/>
      <c r="N175" s="46"/>
      <c r="O175" s="48"/>
      <c r="P175" s="44"/>
      <c r="Q175" s="46"/>
      <c r="R175" s="182" t="str">
        <f t="shared" ca="1" si="39"/>
        <v/>
      </c>
      <c r="S175" s="183" t="str">
        <f t="shared" ca="1" si="31"/>
        <v/>
      </c>
      <c r="T175" s="183" t="str">
        <f t="shared" ca="1" si="32"/>
        <v/>
      </c>
      <c r="U175" s="138" t="str">
        <f t="shared" ca="1" si="33"/>
        <v/>
      </c>
      <c r="V175" s="138" t="str">
        <f t="shared" ca="1" si="34"/>
        <v/>
      </c>
      <c r="W175" s="138" t="str">
        <f t="shared" ca="1" si="35"/>
        <v/>
      </c>
      <c r="X175" s="138" t="str">
        <f t="shared" ca="1" si="36"/>
        <v/>
      </c>
      <c r="Y175" s="137" t="str">
        <f t="shared" ca="1" si="37"/>
        <v/>
      </c>
      <c r="Z175" s="137" t="str">
        <f t="shared" ca="1" si="38"/>
        <v/>
      </c>
      <c r="AA175" s="138" t="str">
        <f t="shared" ca="1" si="8"/>
        <v/>
      </c>
      <c r="AB175" s="138" t="str">
        <f t="shared" ca="1" si="9"/>
        <v/>
      </c>
      <c r="AC175" s="138" t="str">
        <f t="shared" ca="1" si="10"/>
        <v/>
      </c>
    </row>
    <row r="176" spans="1:29" ht="30" customHeight="1" x14ac:dyDescent="0.3">
      <c r="A176" s="68"/>
      <c r="B176" s="68"/>
      <c r="C176" s="68"/>
      <c r="D176" s="46"/>
      <c r="E176" s="91"/>
      <c r="F176" s="48"/>
      <c r="G176" s="43"/>
      <c r="H176" s="43"/>
      <c r="I176" s="43"/>
      <c r="J176" s="43"/>
      <c r="K176" s="44"/>
      <c r="L176" s="44"/>
      <c r="M176" s="236"/>
      <c r="N176" s="46"/>
      <c r="O176" s="48"/>
      <c r="P176" s="44"/>
      <c r="Q176" s="46"/>
      <c r="R176" s="182" t="str">
        <f t="shared" ca="1" si="39"/>
        <v/>
      </c>
      <c r="S176" s="183" t="str">
        <f t="shared" ca="1" si="31"/>
        <v/>
      </c>
      <c r="T176" s="183" t="str">
        <f t="shared" ca="1" si="32"/>
        <v/>
      </c>
      <c r="U176" s="138" t="str">
        <f t="shared" ca="1" si="33"/>
        <v/>
      </c>
      <c r="V176" s="138" t="str">
        <f t="shared" ca="1" si="34"/>
        <v/>
      </c>
      <c r="W176" s="138" t="str">
        <f t="shared" ca="1" si="35"/>
        <v/>
      </c>
      <c r="X176" s="138" t="str">
        <f t="shared" ca="1" si="36"/>
        <v/>
      </c>
      <c r="Y176" s="137" t="str">
        <f t="shared" ca="1" si="37"/>
        <v/>
      </c>
      <c r="Z176" s="137" t="str">
        <f t="shared" ca="1" si="38"/>
        <v/>
      </c>
      <c r="AA176" s="138" t="str">
        <f t="shared" ca="1" si="8"/>
        <v/>
      </c>
      <c r="AB176" s="138" t="str">
        <f t="shared" ca="1" si="9"/>
        <v/>
      </c>
      <c r="AC176" s="138" t="str">
        <f t="shared" ca="1" si="10"/>
        <v/>
      </c>
    </row>
    <row r="177" spans="1:29" ht="30" customHeight="1" x14ac:dyDescent="0.3">
      <c r="A177" s="68"/>
      <c r="B177" s="68"/>
      <c r="C177" s="68"/>
      <c r="D177" s="46"/>
      <c r="E177" s="91"/>
      <c r="F177" s="48"/>
      <c r="G177" s="43"/>
      <c r="H177" s="43"/>
      <c r="I177" s="43"/>
      <c r="J177" s="43"/>
      <c r="K177" s="44"/>
      <c r="L177" s="44"/>
      <c r="M177" s="236"/>
      <c r="N177" s="46"/>
      <c r="O177" s="48"/>
      <c r="P177" s="44"/>
      <c r="Q177" s="46"/>
      <c r="R177" s="182" t="str">
        <f t="shared" ca="1" si="39"/>
        <v/>
      </c>
      <c r="S177" s="183" t="str">
        <f t="shared" ca="1" si="31"/>
        <v/>
      </c>
      <c r="T177" s="183" t="str">
        <f t="shared" ca="1" si="32"/>
        <v/>
      </c>
      <c r="U177" s="138" t="str">
        <f t="shared" ca="1" si="33"/>
        <v/>
      </c>
      <c r="V177" s="138" t="str">
        <f t="shared" ca="1" si="34"/>
        <v/>
      </c>
      <c r="W177" s="138" t="str">
        <f t="shared" ca="1" si="35"/>
        <v/>
      </c>
      <c r="X177" s="138" t="str">
        <f t="shared" ca="1" si="36"/>
        <v/>
      </c>
      <c r="Y177" s="137" t="str">
        <f t="shared" ca="1" si="37"/>
        <v/>
      </c>
      <c r="Z177" s="137" t="str">
        <f t="shared" ca="1" si="38"/>
        <v/>
      </c>
      <c r="AA177" s="138" t="str">
        <f t="shared" ca="1" si="8"/>
        <v/>
      </c>
      <c r="AB177" s="138" t="str">
        <f t="shared" ca="1" si="9"/>
        <v/>
      </c>
      <c r="AC177" s="138" t="str">
        <f t="shared" ca="1" si="10"/>
        <v/>
      </c>
    </row>
    <row r="178" spans="1:29" ht="30" customHeight="1" x14ac:dyDescent="0.3">
      <c r="A178" s="68"/>
      <c r="B178" s="68"/>
      <c r="C178" s="68"/>
      <c r="D178" s="46"/>
      <c r="E178" s="91"/>
      <c r="F178" s="48"/>
      <c r="G178" s="43"/>
      <c r="H178" s="43"/>
      <c r="I178" s="43"/>
      <c r="J178" s="43"/>
      <c r="K178" s="44"/>
      <c r="L178" s="44"/>
      <c r="M178" s="236"/>
      <c r="N178" s="46"/>
      <c r="O178" s="48"/>
      <c r="P178" s="44"/>
      <c r="Q178" s="46"/>
      <c r="R178" s="182" t="str">
        <f t="shared" ca="1" si="39"/>
        <v/>
      </c>
      <c r="S178" s="183" t="str">
        <f t="shared" ca="1" si="31"/>
        <v/>
      </c>
      <c r="T178" s="183" t="str">
        <f t="shared" ca="1" si="32"/>
        <v/>
      </c>
      <c r="U178" s="138" t="str">
        <f t="shared" ca="1" si="33"/>
        <v/>
      </c>
      <c r="V178" s="138" t="str">
        <f t="shared" ca="1" si="34"/>
        <v/>
      </c>
      <c r="W178" s="138" t="str">
        <f t="shared" ca="1" si="35"/>
        <v/>
      </c>
      <c r="X178" s="138" t="str">
        <f t="shared" ca="1" si="36"/>
        <v/>
      </c>
      <c r="Y178" s="137" t="str">
        <f t="shared" ca="1" si="37"/>
        <v/>
      </c>
      <c r="Z178" s="137" t="str">
        <f t="shared" ca="1" si="38"/>
        <v/>
      </c>
      <c r="AA178" s="138" t="str">
        <f t="shared" ca="1" si="8"/>
        <v/>
      </c>
      <c r="AB178" s="138" t="str">
        <f t="shared" ca="1" si="9"/>
        <v/>
      </c>
      <c r="AC178" s="138" t="str">
        <f t="shared" ca="1" si="10"/>
        <v/>
      </c>
    </row>
    <row r="179" spans="1:29" ht="30" customHeight="1" x14ac:dyDescent="0.3">
      <c r="A179" s="68"/>
      <c r="B179" s="68"/>
      <c r="C179" s="68"/>
      <c r="D179" s="46"/>
      <c r="E179" s="91"/>
      <c r="F179" s="48"/>
      <c r="G179" s="43"/>
      <c r="H179" s="43"/>
      <c r="I179" s="43"/>
      <c r="J179" s="43"/>
      <c r="K179" s="44"/>
      <c r="L179" s="44"/>
      <c r="M179" s="236"/>
      <c r="N179" s="46"/>
      <c r="O179" s="48"/>
      <c r="P179" s="44"/>
      <c r="Q179" s="46"/>
      <c r="R179" s="182" t="str">
        <f t="shared" ca="1" si="39"/>
        <v/>
      </c>
      <c r="S179" s="183" t="str">
        <f t="shared" ca="1" si="31"/>
        <v/>
      </c>
      <c r="T179" s="183" t="str">
        <f t="shared" ca="1" si="32"/>
        <v/>
      </c>
      <c r="U179" s="138" t="str">
        <f t="shared" ca="1" si="33"/>
        <v/>
      </c>
      <c r="V179" s="138" t="str">
        <f t="shared" ca="1" si="34"/>
        <v/>
      </c>
      <c r="W179" s="138" t="str">
        <f t="shared" ca="1" si="35"/>
        <v/>
      </c>
      <c r="X179" s="138" t="str">
        <f t="shared" ca="1" si="36"/>
        <v/>
      </c>
      <c r="Y179" s="137" t="str">
        <f t="shared" ca="1" si="37"/>
        <v/>
      </c>
      <c r="Z179" s="137" t="str">
        <f t="shared" ca="1" si="38"/>
        <v/>
      </c>
      <c r="AA179" s="138" t="str">
        <f t="shared" ca="1" si="8"/>
        <v/>
      </c>
      <c r="AB179" s="138" t="str">
        <f t="shared" ca="1" si="9"/>
        <v/>
      </c>
      <c r="AC179" s="138" t="str">
        <f t="shared" ca="1" si="10"/>
        <v/>
      </c>
    </row>
    <row r="180" spans="1:29" ht="30" customHeight="1" x14ac:dyDescent="0.3">
      <c r="A180" s="68"/>
      <c r="B180" s="68"/>
      <c r="C180" s="68"/>
      <c r="D180" s="46"/>
      <c r="E180" s="91"/>
      <c r="F180" s="48"/>
      <c r="G180" s="43"/>
      <c r="H180" s="43"/>
      <c r="I180" s="43"/>
      <c r="J180" s="43"/>
      <c r="K180" s="44"/>
      <c r="L180" s="44"/>
      <c r="M180" s="236"/>
      <c r="N180" s="46"/>
      <c r="O180" s="48"/>
      <c r="P180" s="44"/>
      <c r="Q180" s="46"/>
      <c r="R180" s="182" t="str">
        <f t="shared" ca="1" si="39"/>
        <v/>
      </c>
      <c r="S180" s="183" t="str">
        <f t="shared" ca="1" si="31"/>
        <v/>
      </c>
      <c r="T180" s="183" t="str">
        <f t="shared" ca="1" si="32"/>
        <v/>
      </c>
      <c r="U180" s="138" t="str">
        <f t="shared" ca="1" si="33"/>
        <v/>
      </c>
      <c r="V180" s="138" t="str">
        <f t="shared" ca="1" si="34"/>
        <v/>
      </c>
      <c r="W180" s="138" t="str">
        <f t="shared" ca="1" si="35"/>
        <v/>
      </c>
      <c r="X180" s="138" t="str">
        <f t="shared" ca="1" si="36"/>
        <v/>
      </c>
      <c r="Y180" s="137" t="str">
        <f t="shared" ca="1" si="37"/>
        <v/>
      </c>
      <c r="Z180" s="137" t="str">
        <f t="shared" ca="1" si="38"/>
        <v/>
      </c>
      <c r="AA180" s="138" t="str">
        <f t="shared" ca="1" si="8"/>
        <v/>
      </c>
      <c r="AB180" s="138" t="str">
        <f t="shared" ca="1" si="9"/>
        <v/>
      </c>
      <c r="AC180" s="138" t="str">
        <f t="shared" ca="1" si="10"/>
        <v/>
      </c>
    </row>
    <row r="181" spans="1:29" ht="30" customHeight="1" x14ac:dyDescent="0.3">
      <c r="A181" s="68"/>
      <c r="B181" s="68"/>
      <c r="C181" s="68"/>
      <c r="D181" s="46"/>
      <c r="E181" s="91"/>
      <c r="F181" s="48"/>
      <c r="G181" s="43"/>
      <c r="H181" s="43"/>
      <c r="I181" s="43"/>
      <c r="J181" s="43"/>
      <c r="K181" s="44"/>
      <c r="L181" s="44"/>
      <c r="M181" s="236"/>
      <c r="N181" s="46"/>
      <c r="O181" s="48"/>
      <c r="P181" s="44"/>
      <c r="Q181" s="46"/>
      <c r="R181" s="182" t="str">
        <f t="shared" ca="1" si="39"/>
        <v/>
      </c>
      <c r="S181" s="183" t="str">
        <f t="shared" ca="1" si="31"/>
        <v/>
      </c>
      <c r="T181" s="183" t="str">
        <f t="shared" ca="1" si="32"/>
        <v/>
      </c>
      <c r="U181" s="138" t="str">
        <f t="shared" ca="1" si="33"/>
        <v/>
      </c>
      <c r="V181" s="138" t="str">
        <f t="shared" ca="1" si="34"/>
        <v/>
      </c>
      <c r="W181" s="138" t="str">
        <f t="shared" ca="1" si="35"/>
        <v/>
      </c>
      <c r="X181" s="138" t="str">
        <f t="shared" ca="1" si="36"/>
        <v/>
      </c>
      <c r="Y181" s="137" t="str">
        <f t="shared" ca="1" si="37"/>
        <v/>
      </c>
      <c r="Z181" s="137" t="str">
        <f t="shared" ca="1" si="38"/>
        <v/>
      </c>
      <c r="AA181" s="138" t="str">
        <f t="shared" ca="1" si="8"/>
        <v/>
      </c>
      <c r="AB181" s="138" t="str">
        <f t="shared" ca="1" si="9"/>
        <v/>
      </c>
      <c r="AC181" s="138" t="str">
        <f t="shared" ca="1" si="10"/>
        <v/>
      </c>
    </row>
    <row r="182" spans="1:29" ht="30" customHeight="1" x14ac:dyDescent="0.3">
      <c r="A182" s="68"/>
      <c r="B182" s="68"/>
      <c r="C182" s="68"/>
      <c r="D182" s="46"/>
      <c r="E182" s="91"/>
      <c r="F182" s="48"/>
      <c r="G182" s="43"/>
      <c r="H182" s="43"/>
      <c r="I182" s="43"/>
      <c r="J182" s="43"/>
      <c r="K182" s="44"/>
      <c r="L182" s="44"/>
      <c r="M182" s="236"/>
      <c r="N182" s="46"/>
      <c r="O182" s="48"/>
      <c r="P182" s="44"/>
      <c r="Q182" s="46"/>
      <c r="R182" s="182" t="str">
        <f t="shared" ca="1" si="39"/>
        <v/>
      </c>
      <c r="S182" s="183" t="str">
        <f t="shared" ca="1" si="31"/>
        <v/>
      </c>
      <c r="T182" s="183" t="str">
        <f t="shared" ca="1" si="32"/>
        <v/>
      </c>
      <c r="U182" s="138" t="str">
        <f t="shared" ca="1" si="33"/>
        <v/>
      </c>
      <c r="V182" s="138" t="str">
        <f t="shared" ca="1" si="34"/>
        <v/>
      </c>
      <c r="W182" s="138" t="str">
        <f t="shared" ca="1" si="35"/>
        <v/>
      </c>
      <c r="X182" s="138" t="str">
        <f t="shared" ca="1" si="36"/>
        <v/>
      </c>
      <c r="Y182" s="137" t="str">
        <f t="shared" ca="1" si="37"/>
        <v/>
      </c>
      <c r="Z182" s="137" t="str">
        <f t="shared" ca="1" si="38"/>
        <v/>
      </c>
      <c r="AA182" s="138" t="str">
        <f t="shared" ca="1" si="8"/>
        <v/>
      </c>
      <c r="AB182" s="138" t="str">
        <f t="shared" ca="1" si="9"/>
        <v/>
      </c>
      <c r="AC182" s="138" t="str">
        <f t="shared" ca="1" si="10"/>
        <v/>
      </c>
    </row>
    <row r="183" spans="1:29" ht="30" customHeight="1" x14ac:dyDescent="0.3">
      <c r="A183" s="68"/>
      <c r="B183" s="68"/>
      <c r="C183" s="68"/>
      <c r="D183" s="46"/>
      <c r="E183" s="91"/>
      <c r="F183" s="48"/>
      <c r="G183" s="43"/>
      <c r="H183" s="43"/>
      <c r="I183" s="43"/>
      <c r="J183" s="43"/>
      <c r="K183" s="44"/>
      <c r="L183" s="44"/>
      <c r="M183" s="236"/>
      <c r="N183" s="46"/>
      <c r="O183" s="48"/>
      <c r="P183" s="44"/>
      <c r="Q183" s="46"/>
      <c r="R183" s="182" t="str">
        <f t="shared" ca="1" si="39"/>
        <v/>
      </c>
      <c r="S183" s="183" t="str">
        <f t="shared" ca="1" si="31"/>
        <v/>
      </c>
      <c r="T183" s="183" t="str">
        <f t="shared" ca="1" si="32"/>
        <v/>
      </c>
      <c r="U183" s="138" t="str">
        <f t="shared" ca="1" si="33"/>
        <v/>
      </c>
      <c r="V183" s="138" t="str">
        <f t="shared" ca="1" si="34"/>
        <v/>
      </c>
      <c r="W183" s="138" t="str">
        <f t="shared" ca="1" si="35"/>
        <v/>
      </c>
      <c r="X183" s="138" t="str">
        <f t="shared" ca="1" si="36"/>
        <v/>
      </c>
      <c r="Y183" s="137" t="str">
        <f t="shared" ca="1" si="37"/>
        <v/>
      </c>
      <c r="Z183" s="137" t="str">
        <f t="shared" ca="1" si="38"/>
        <v/>
      </c>
      <c r="AA183" s="138" t="str">
        <f t="shared" ca="1" si="8"/>
        <v/>
      </c>
      <c r="AB183" s="138" t="str">
        <f t="shared" ca="1" si="9"/>
        <v/>
      </c>
      <c r="AC183" s="138" t="str">
        <f t="shared" ca="1" si="10"/>
        <v/>
      </c>
    </row>
    <row r="184" spans="1:29" ht="30" customHeight="1" x14ac:dyDescent="0.3">
      <c r="A184" s="68"/>
      <c r="B184" s="68"/>
      <c r="C184" s="68"/>
      <c r="D184" s="46"/>
      <c r="E184" s="91"/>
      <c r="F184" s="48"/>
      <c r="G184" s="43"/>
      <c r="H184" s="43"/>
      <c r="I184" s="43"/>
      <c r="J184" s="43"/>
      <c r="K184" s="44"/>
      <c r="L184" s="44"/>
      <c r="M184" s="236"/>
      <c r="N184" s="46"/>
      <c r="O184" s="48"/>
      <c r="P184" s="44"/>
      <c r="Q184" s="46"/>
      <c r="R184" s="182" t="str">
        <f t="shared" ca="1" si="39"/>
        <v/>
      </c>
      <c r="S184" s="183" t="str">
        <f t="shared" ca="1" si="31"/>
        <v/>
      </c>
      <c r="T184" s="183" t="str">
        <f t="shared" ca="1" si="32"/>
        <v/>
      </c>
      <c r="U184" s="138" t="str">
        <f t="shared" ca="1" si="33"/>
        <v/>
      </c>
      <c r="V184" s="138" t="str">
        <f t="shared" ca="1" si="34"/>
        <v/>
      </c>
      <c r="W184" s="138" t="str">
        <f t="shared" ca="1" si="35"/>
        <v/>
      </c>
      <c r="X184" s="138" t="str">
        <f t="shared" ca="1" si="36"/>
        <v/>
      </c>
      <c r="Y184" s="137" t="str">
        <f t="shared" ca="1" si="37"/>
        <v/>
      </c>
      <c r="Z184" s="137" t="str">
        <f t="shared" ca="1" si="38"/>
        <v/>
      </c>
      <c r="AA184" s="138" t="str">
        <f t="shared" ca="1" si="8"/>
        <v/>
      </c>
      <c r="AB184" s="138" t="str">
        <f t="shared" ca="1" si="9"/>
        <v/>
      </c>
      <c r="AC184" s="138" t="str">
        <f t="shared" ca="1" si="10"/>
        <v/>
      </c>
    </row>
    <row r="185" spans="1:29" ht="30" customHeight="1" x14ac:dyDescent="0.3">
      <c r="A185" s="68"/>
      <c r="B185" s="68"/>
      <c r="C185" s="68"/>
      <c r="D185" s="46"/>
      <c r="E185" s="91"/>
      <c r="F185" s="48"/>
      <c r="G185" s="43"/>
      <c r="H185" s="43"/>
      <c r="I185" s="43"/>
      <c r="J185" s="43"/>
      <c r="K185" s="44"/>
      <c r="L185" s="44"/>
      <c r="M185" s="236"/>
      <c r="N185" s="46"/>
      <c r="O185" s="48"/>
      <c r="P185" s="44"/>
      <c r="Q185" s="46"/>
      <c r="R185" s="182" t="str">
        <f t="shared" ca="1" si="39"/>
        <v/>
      </c>
      <c r="S185" s="183" t="str">
        <f t="shared" ca="1" si="31"/>
        <v/>
      </c>
      <c r="T185" s="183" t="str">
        <f t="shared" ca="1" si="32"/>
        <v/>
      </c>
      <c r="U185" s="138" t="str">
        <f t="shared" ca="1" si="33"/>
        <v/>
      </c>
      <c r="V185" s="138" t="str">
        <f t="shared" ca="1" si="34"/>
        <v/>
      </c>
      <c r="W185" s="138" t="str">
        <f t="shared" ca="1" si="35"/>
        <v/>
      </c>
      <c r="X185" s="138" t="str">
        <f t="shared" ca="1" si="36"/>
        <v/>
      </c>
      <c r="Y185" s="137" t="str">
        <f t="shared" ca="1" si="37"/>
        <v/>
      </c>
      <c r="Z185" s="137" t="str">
        <f t="shared" ca="1" si="38"/>
        <v/>
      </c>
      <c r="AA185" s="138" t="str">
        <f t="shared" ca="1" si="8"/>
        <v/>
      </c>
      <c r="AB185" s="138" t="str">
        <f t="shared" ca="1" si="9"/>
        <v/>
      </c>
      <c r="AC185" s="138" t="str">
        <f t="shared" ca="1" si="10"/>
        <v/>
      </c>
    </row>
    <row r="186" spans="1:29" ht="30" customHeight="1" x14ac:dyDescent="0.3">
      <c r="A186" s="68"/>
      <c r="B186" s="68"/>
      <c r="C186" s="68"/>
      <c r="D186" s="46"/>
      <c r="E186" s="91"/>
      <c r="F186" s="48"/>
      <c r="G186" s="43"/>
      <c r="H186" s="43"/>
      <c r="I186" s="43"/>
      <c r="J186" s="43"/>
      <c r="K186" s="44"/>
      <c r="L186" s="44"/>
      <c r="M186" s="236"/>
      <c r="N186" s="46"/>
      <c r="O186" s="48"/>
      <c r="P186" s="44"/>
      <c r="Q186" s="46"/>
      <c r="R186" s="182" t="str">
        <f t="shared" ca="1" si="39"/>
        <v/>
      </c>
      <c r="S186" s="183" t="str">
        <f t="shared" ca="1" si="31"/>
        <v/>
      </c>
      <c r="T186" s="183" t="str">
        <f t="shared" ca="1" si="32"/>
        <v/>
      </c>
      <c r="U186" s="138" t="str">
        <f t="shared" ca="1" si="33"/>
        <v/>
      </c>
      <c r="V186" s="138" t="str">
        <f t="shared" ca="1" si="34"/>
        <v/>
      </c>
      <c r="W186" s="138" t="str">
        <f t="shared" ca="1" si="35"/>
        <v/>
      </c>
      <c r="X186" s="138" t="str">
        <f t="shared" ca="1" si="36"/>
        <v/>
      </c>
      <c r="Y186" s="137" t="str">
        <f t="shared" ca="1" si="37"/>
        <v/>
      </c>
      <c r="Z186" s="137" t="str">
        <f t="shared" ca="1" si="38"/>
        <v/>
      </c>
      <c r="AA186" s="138" t="str">
        <f t="shared" ca="1" si="8"/>
        <v/>
      </c>
      <c r="AB186" s="138" t="str">
        <f t="shared" ca="1" si="9"/>
        <v/>
      </c>
      <c r="AC186" s="138" t="str">
        <f t="shared" ca="1" si="10"/>
        <v/>
      </c>
    </row>
    <row r="187" spans="1:29" ht="30" customHeight="1" x14ac:dyDescent="0.3">
      <c r="A187" s="70"/>
      <c r="B187" s="70"/>
      <c r="C187" s="70"/>
      <c r="D187" s="46"/>
      <c r="E187" s="91"/>
      <c r="F187" s="48"/>
      <c r="G187" s="43"/>
      <c r="H187" s="43"/>
      <c r="I187" s="43"/>
      <c r="J187" s="43"/>
      <c r="K187" s="44"/>
      <c r="L187" s="44"/>
      <c r="M187" s="236"/>
      <c r="N187" s="7"/>
      <c r="O187" s="13"/>
      <c r="P187" s="3"/>
      <c r="Q187" s="46"/>
      <c r="R187" s="182" t="str">
        <f t="shared" ca="1" si="39"/>
        <v/>
      </c>
      <c r="S187" s="183" t="str">
        <f t="shared" ca="1" si="31"/>
        <v/>
      </c>
      <c r="T187" s="183" t="str">
        <f t="shared" ca="1" si="32"/>
        <v/>
      </c>
      <c r="U187" s="138" t="str">
        <f t="shared" ca="1" si="33"/>
        <v/>
      </c>
      <c r="V187" s="138" t="str">
        <f t="shared" ca="1" si="34"/>
        <v/>
      </c>
      <c r="W187" s="138" t="str">
        <f t="shared" ca="1" si="35"/>
        <v/>
      </c>
      <c r="X187" s="138" t="str">
        <f t="shared" ca="1" si="36"/>
        <v/>
      </c>
      <c r="Y187" s="137" t="str">
        <f t="shared" ca="1" si="37"/>
        <v/>
      </c>
      <c r="Z187" s="137" t="str">
        <f t="shared" ca="1" si="38"/>
        <v/>
      </c>
      <c r="AA187" s="138" t="str">
        <f t="shared" ca="1" si="8"/>
        <v/>
      </c>
      <c r="AB187" s="138" t="str">
        <f t="shared" ca="1" si="9"/>
        <v/>
      </c>
      <c r="AC187" s="138" t="str">
        <f t="shared" ca="1" si="10"/>
        <v/>
      </c>
    </row>
    <row r="188" spans="1:29" ht="30" customHeight="1" x14ac:dyDescent="0.3">
      <c r="A188" s="68"/>
      <c r="B188" s="68"/>
      <c r="C188" s="68"/>
      <c r="D188" s="46"/>
      <c r="E188" s="91"/>
      <c r="F188" s="48"/>
      <c r="G188" s="43"/>
      <c r="H188" s="43"/>
      <c r="I188" s="43"/>
      <c r="J188" s="43"/>
      <c r="K188" s="44"/>
      <c r="L188" s="44"/>
      <c r="M188" s="236"/>
      <c r="N188" s="7"/>
      <c r="O188" s="13"/>
      <c r="P188" s="44"/>
      <c r="Q188" s="46"/>
      <c r="R188" s="182" t="str">
        <f t="shared" ca="1" si="39"/>
        <v/>
      </c>
      <c r="S188" s="183" t="str">
        <f t="shared" ca="1" si="31"/>
        <v/>
      </c>
      <c r="T188" s="183" t="str">
        <f t="shared" ca="1" si="32"/>
        <v/>
      </c>
      <c r="U188" s="138" t="str">
        <f t="shared" ca="1" si="33"/>
        <v/>
      </c>
      <c r="V188" s="138" t="str">
        <f t="shared" ca="1" si="34"/>
        <v/>
      </c>
      <c r="W188" s="138" t="str">
        <f t="shared" ca="1" si="35"/>
        <v/>
      </c>
      <c r="X188" s="138" t="str">
        <f t="shared" ca="1" si="36"/>
        <v/>
      </c>
      <c r="Y188" s="137" t="str">
        <f t="shared" ca="1" si="37"/>
        <v/>
      </c>
      <c r="Z188" s="137" t="str">
        <f t="shared" ca="1" si="38"/>
        <v/>
      </c>
      <c r="AA188" s="138" t="str">
        <f t="shared" ca="1" si="8"/>
        <v/>
      </c>
      <c r="AB188" s="138" t="str">
        <f t="shared" ca="1" si="9"/>
        <v/>
      </c>
      <c r="AC188" s="138" t="str">
        <f t="shared" ca="1" si="10"/>
        <v/>
      </c>
    </row>
    <row r="189" spans="1:29" ht="30" customHeight="1" x14ac:dyDescent="0.3">
      <c r="A189" s="68"/>
      <c r="B189" s="68"/>
      <c r="C189" s="68"/>
      <c r="D189" s="46"/>
      <c r="E189" s="91"/>
      <c r="F189" s="48"/>
      <c r="G189" s="43"/>
      <c r="H189" s="43"/>
      <c r="I189" s="43"/>
      <c r="J189" s="43"/>
      <c r="K189" s="44"/>
      <c r="L189" s="44"/>
      <c r="M189" s="236"/>
      <c r="N189" s="7"/>
      <c r="O189" s="13"/>
      <c r="P189" s="44"/>
      <c r="Q189" s="46"/>
      <c r="R189" s="182" t="str">
        <f t="shared" ca="1" si="39"/>
        <v/>
      </c>
      <c r="S189" s="183" t="str">
        <f t="shared" ca="1" si="31"/>
        <v/>
      </c>
      <c r="T189" s="183" t="str">
        <f t="shared" ca="1" si="32"/>
        <v/>
      </c>
      <c r="U189" s="138" t="str">
        <f t="shared" ca="1" si="33"/>
        <v/>
      </c>
      <c r="V189" s="138" t="str">
        <f t="shared" ca="1" si="34"/>
        <v/>
      </c>
      <c r="W189" s="138" t="str">
        <f t="shared" ca="1" si="35"/>
        <v/>
      </c>
      <c r="X189" s="138" t="str">
        <f t="shared" ca="1" si="36"/>
        <v/>
      </c>
      <c r="Y189" s="137" t="str">
        <f t="shared" ca="1" si="37"/>
        <v/>
      </c>
      <c r="Z189" s="137" t="str">
        <f t="shared" ca="1" si="38"/>
        <v/>
      </c>
      <c r="AA189" s="138" t="str">
        <f t="shared" ca="1" si="8"/>
        <v/>
      </c>
      <c r="AB189" s="138" t="str">
        <f t="shared" ca="1" si="9"/>
        <v/>
      </c>
      <c r="AC189" s="138" t="str">
        <f t="shared" ca="1" si="10"/>
        <v/>
      </c>
    </row>
    <row r="190" spans="1:29" ht="30" customHeight="1" x14ac:dyDescent="0.3">
      <c r="A190" s="70"/>
      <c r="B190" s="70"/>
      <c r="C190" s="70"/>
      <c r="D190" s="46"/>
      <c r="E190" s="91"/>
      <c r="F190" s="48"/>
      <c r="G190" s="43"/>
      <c r="H190" s="43"/>
      <c r="I190" s="43"/>
      <c r="J190" s="43"/>
      <c r="K190" s="44"/>
      <c r="L190" s="44"/>
      <c r="M190" s="236"/>
      <c r="N190" s="7"/>
      <c r="O190" s="13"/>
      <c r="P190" s="3"/>
      <c r="Q190" s="46"/>
      <c r="R190" s="182" t="str">
        <f t="shared" ca="1" si="39"/>
        <v/>
      </c>
      <c r="S190" s="183" t="str">
        <f t="shared" ca="1" si="31"/>
        <v/>
      </c>
      <c r="T190" s="183" t="str">
        <f t="shared" ca="1" si="32"/>
        <v/>
      </c>
      <c r="U190" s="138" t="str">
        <f t="shared" ca="1" si="33"/>
        <v/>
      </c>
      <c r="V190" s="138" t="str">
        <f t="shared" ca="1" si="34"/>
        <v/>
      </c>
      <c r="W190" s="138" t="str">
        <f t="shared" ca="1" si="35"/>
        <v/>
      </c>
      <c r="X190" s="138" t="str">
        <f t="shared" ca="1" si="36"/>
        <v/>
      </c>
      <c r="Y190" s="137" t="str">
        <f t="shared" ca="1" si="37"/>
        <v/>
      </c>
      <c r="Z190" s="137" t="str">
        <f t="shared" ca="1" si="38"/>
        <v/>
      </c>
      <c r="AA190" s="138" t="str">
        <f t="shared" ca="1" si="8"/>
        <v/>
      </c>
      <c r="AB190" s="138" t="str">
        <f t="shared" ca="1" si="9"/>
        <v/>
      </c>
      <c r="AC190" s="138" t="str">
        <f t="shared" ca="1" si="10"/>
        <v/>
      </c>
    </row>
    <row r="191" spans="1:29" ht="30" customHeight="1" x14ac:dyDescent="0.3">
      <c r="A191" s="70"/>
      <c r="B191" s="70"/>
      <c r="C191" s="70"/>
      <c r="D191" s="46"/>
      <c r="E191" s="91"/>
      <c r="F191" s="48"/>
      <c r="G191" s="43"/>
      <c r="H191" s="43"/>
      <c r="I191" s="43"/>
      <c r="J191" s="43"/>
      <c r="K191" s="44"/>
      <c r="L191" s="44"/>
      <c r="M191" s="236"/>
      <c r="N191" s="7"/>
      <c r="O191" s="13"/>
      <c r="P191" s="3"/>
      <c r="Q191" s="46"/>
      <c r="R191" s="182" t="str">
        <f t="shared" ca="1" si="39"/>
        <v/>
      </c>
      <c r="S191" s="183" t="str">
        <f t="shared" ca="1" si="31"/>
        <v/>
      </c>
      <c r="T191" s="183" t="str">
        <f t="shared" ca="1" si="32"/>
        <v/>
      </c>
      <c r="U191" s="138" t="str">
        <f t="shared" ca="1" si="33"/>
        <v/>
      </c>
      <c r="V191" s="138" t="str">
        <f t="shared" ca="1" si="34"/>
        <v/>
      </c>
      <c r="W191" s="138" t="str">
        <f t="shared" ca="1" si="35"/>
        <v/>
      </c>
      <c r="X191" s="138" t="str">
        <f t="shared" ca="1" si="36"/>
        <v/>
      </c>
      <c r="Y191" s="137" t="str">
        <f t="shared" ca="1" si="37"/>
        <v/>
      </c>
      <c r="Z191" s="137" t="str">
        <f t="shared" ca="1" si="38"/>
        <v/>
      </c>
      <c r="AA191" s="138" t="str">
        <f t="shared" ca="1" si="8"/>
        <v/>
      </c>
      <c r="AB191" s="138" t="str">
        <f t="shared" ca="1" si="9"/>
        <v/>
      </c>
      <c r="AC191" s="138" t="str">
        <f t="shared" ca="1" si="10"/>
        <v/>
      </c>
    </row>
    <row r="192" spans="1:29" ht="30" customHeight="1" x14ac:dyDescent="0.3">
      <c r="A192" s="70"/>
      <c r="B192" s="70"/>
      <c r="C192" s="70"/>
      <c r="D192" s="46"/>
      <c r="E192" s="91"/>
      <c r="F192" s="48"/>
      <c r="G192" s="43"/>
      <c r="H192" s="43"/>
      <c r="I192" s="43"/>
      <c r="J192" s="43"/>
      <c r="K192" s="44"/>
      <c r="L192" s="44"/>
      <c r="M192" s="236"/>
      <c r="N192" s="7"/>
      <c r="O192" s="13"/>
      <c r="P192" s="3"/>
      <c r="Q192" s="46"/>
      <c r="R192" s="182" t="str">
        <f t="shared" ca="1" si="39"/>
        <v/>
      </c>
      <c r="S192" s="183" t="str">
        <f t="shared" ca="1" si="31"/>
        <v/>
      </c>
      <c r="T192" s="183" t="str">
        <f t="shared" ca="1" si="32"/>
        <v/>
      </c>
      <c r="U192" s="138" t="str">
        <f t="shared" ca="1" si="33"/>
        <v/>
      </c>
      <c r="V192" s="138" t="str">
        <f t="shared" ca="1" si="34"/>
        <v/>
      </c>
      <c r="W192" s="138" t="str">
        <f t="shared" ca="1" si="35"/>
        <v/>
      </c>
      <c r="X192" s="138" t="str">
        <f t="shared" ca="1" si="36"/>
        <v/>
      </c>
      <c r="Y192" s="137" t="str">
        <f t="shared" ca="1" si="37"/>
        <v/>
      </c>
      <c r="Z192" s="137" t="str">
        <f t="shared" ca="1" si="38"/>
        <v/>
      </c>
      <c r="AA192" s="138" t="str">
        <f t="shared" ca="1" si="8"/>
        <v/>
      </c>
      <c r="AB192" s="138" t="str">
        <f t="shared" ca="1" si="9"/>
        <v/>
      </c>
      <c r="AC192" s="138" t="str">
        <f t="shared" ca="1" si="10"/>
        <v/>
      </c>
    </row>
    <row r="193" spans="1:29" ht="30" customHeight="1" x14ac:dyDescent="0.3">
      <c r="A193" s="70"/>
      <c r="B193" s="70"/>
      <c r="C193" s="70"/>
      <c r="D193" s="7"/>
      <c r="E193" s="91"/>
      <c r="F193" s="13"/>
      <c r="G193" s="11"/>
      <c r="H193" s="11"/>
      <c r="I193" s="11"/>
      <c r="J193" s="11"/>
      <c r="K193" s="3"/>
      <c r="L193" s="3"/>
      <c r="M193" s="11"/>
      <c r="N193" s="7"/>
      <c r="O193" s="13"/>
      <c r="P193" s="3"/>
      <c r="Q193" s="46"/>
      <c r="R193" s="182" t="str">
        <f t="shared" ca="1" si="39"/>
        <v/>
      </c>
      <c r="S193" s="183" t="str">
        <f t="shared" ca="1" si="31"/>
        <v/>
      </c>
      <c r="T193" s="183" t="str">
        <f t="shared" ca="1" si="32"/>
        <v/>
      </c>
      <c r="U193" s="138" t="str">
        <f t="shared" ca="1" si="33"/>
        <v/>
      </c>
      <c r="V193" s="138" t="str">
        <f t="shared" ca="1" si="34"/>
        <v/>
      </c>
      <c r="W193" s="138" t="str">
        <f t="shared" ca="1" si="35"/>
        <v/>
      </c>
      <c r="X193" s="138" t="str">
        <f t="shared" ca="1" si="36"/>
        <v/>
      </c>
      <c r="Y193" s="137" t="str">
        <f t="shared" ca="1" si="37"/>
        <v/>
      </c>
      <c r="Z193" s="137" t="str">
        <f t="shared" ca="1" si="38"/>
        <v/>
      </c>
      <c r="AA193" s="138" t="str">
        <f t="shared" ca="1" si="8"/>
        <v/>
      </c>
      <c r="AB193" s="138" t="str">
        <f t="shared" ca="1" si="9"/>
        <v/>
      </c>
      <c r="AC193" s="138" t="str">
        <f t="shared" ca="1" si="10"/>
        <v/>
      </c>
    </row>
    <row r="194" spans="1:29" ht="30" customHeight="1" x14ac:dyDescent="0.3">
      <c r="A194" s="70"/>
      <c r="B194" s="70"/>
      <c r="C194" s="70"/>
      <c r="D194" s="7"/>
      <c r="E194" s="91"/>
      <c r="F194" s="13"/>
      <c r="G194" s="11"/>
      <c r="H194" s="11"/>
      <c r="I194" s="11"/>
      <c r="J194" s="11"/>
      <c r="K194" s="3"/>
      <c r="L194" s="3"/>
      <c r="M194" s="11"/>
      <c r="N194" s="7"/>
      <c r="O194" s="13"/>
      <c r="P194" s="3"/>
      <c r="Q194" s="46"/>
      <c r="R194" s="182" t="str">
        <f t="shared" ca="1" si="39"/>
        <v/>
      </c>
      <c r="S194" s="183" t="str">
        <f t="shared" ca="1" si="31"/>
        <v/>
      </c>
      <c r="T194" s="183" t="str">
        <f t="shared" ca="1" si="32"/>
        <v/>
      </c>
      <c r="U194" s="138" t="str">
        <f t="shared" ca="1" si="33"/>
        <v/>
      </c>
      <c r="V194" s="138" t="str">
        <f t="shared" ca="1" si="34"/>
        <v/>
      </c>
      <c r="W194" s="138" t="str">
        <f t="shared" ca="1" si="35"/>
        <v/>
      </c>
      <c r="X194" s="138" t="str">
        <f t="shared" ca="1" si="36"/>
        <v/>
      </c>
      <c r="Y194" s="137" t="str">
        <f t="shared" ca="1" si="37"/>
        <v/>
      </c>
      <c r="Z194" s="137" t="str">
        <f t="shared" ca="1" si="38"/>
        <v/>
      </c>
      <c r="AA194" s="138" t="str">
        <f t="shared" ca="1" si="8"/>
        <v/>
      </c>
      <c r="AB194" s="138" t="str">
        <f t="shared" ca="1" si="9"/>
        <v/>
      </c>
      <c r="AC194" s="138" t="str">
        <f t="shared" ca="1" si="10"/>
        <v/>
      </c>
    </row>
    <row r="195" spans="1:29" ht="30" customHeight="1" x14ac:dyDescent="0.3">
      <c r="A195" s="70"/>
      <c r="B195" s="70"/>
      <c r="C195" s="70"/>
      <c r="D195" s="7"/>
      <c r="E195" s="91"/>
      <c r="F195" s="13"/>
      <c r="G195" s="11"/>
      <c r="H195" s="11"/>
      <c r="I195" s="11"/>
      <c r="J195" s="11"/>
      <c r="K195" s="3"/>
      <c r="L195" s="3"/>
      <c r="M195" s="11"/>
      <c r="N195" s="7"/>
      <c r="O195" s="13"/>
      <c r="P195" s="3"/>
      <c r="Q195" s="46"/>
      <c r="R195" s="182" t="str">
        <f t="shared" ca="1" si="39"/>
        <v/>
      </c>
      <c r="S195" s="183" t="str">
        <f t="shared" ca="1" si="31"/>
        <v/>
      </c>
      <c r="T195" s="183" t="str">
        <f t="shared" ca="1" si="32"/>
        <v/>
      </c>
      <c r="U195" s="138" t="str">
        <f t="shared" ca="1" si="33"/>
        <v/>
      </c>
      <c r="V195" s="138" t="str">
        <f t="shared" ca="1" si="34"/>
        <v/>
      </c>
      <c r="W195" s="138" t="str">
        <f t="shared" ca="1" si="35"/>
        <v/>
      </c>
      <c r="X195" s="138" t="str">
        <f t="shared" ca="1" si="36"/>
        <v/>
      </c>
      <c r="Y195" s="137" t="str">
        <f t="shared" ca="1" si="37"/>
        <v/>
      </c>
      <c r="Z195" s="137" t="str">
        <f t="shared" ca="1" si="38"/>
        <v/>
      </c>
      <c r="AA195" s="138" t="str">
        <f t="shared" ca="1" si="8"/>
        <v/>
      </c>
      <c r="AB195" s="138" t="str">
        <f t="shared" ca="1" si="9"/>
        <v/>
      </c>
      <c r="AC195" s="138" t="str">
        <f t="shared" ca="1" si="10"/>
        <v/>
      </c>
    </row>
    <row r="196" spans="1:29" ht="30" customHeight="1" x14ac:dyDescent="0.3">
      <c r="A196" s="70"/>
      <c r="B196" s="70"/>
      <c r="C196" s="70"/>
      <c r="D196" s="7"/>
      <c r="E196" s="91"/>
      <c r="F196" s="13"/>
      <c r="G196" s="11"/>
      <c r="H196" s="11"/>
      <c r="I196" s="11"/>
      <c r="J196" s="11"/>
      <c r="K196" s="3"/>
      <c r="L196" s="3"/>
      <c r="M196" s="11"/>
      <c r="N196" s="7"/>
      <c r="O196" s="13"/>
      <c r="P196" s="3"/>
      <c r="Q196" s="46"/>
      <c r="R196" s="182" t="str">
        <f t="shared" ca="1" si="39"/>
        <v/>
      </c>
      <c r="S196" s="183" t="str">
        <f t="shared" ca="1" si="31"/>
        <v/>
      </c>
      <c r="T196" s="183" t="str">
        <f t="shared" ca="1" si="32"/>
        <v/>
      </c>
      <c r="U196" s="138" t="str">
        <f t="shared" ca="1" si="33"/>
        <v/>
      </c>
      <c r="V196" s="138" t="str">
        <f t="shared" ca="1" si="34"/>
        <v/>
      </c>
      <c r="W196" s="138" t="str">
        <f t="shared" ca="1" si="35"/>
        <v/>
      </c>
      <c r="X196" s="138" t="str">
        <f t="shared" ca="1" si="36"/>
        <v/>
      </c>
      <c r="Y196" s="137" t="str">
        <f t="shared" ca="1" si="37"/>
        <v/>
      </c>
      <c r="Z196" s="137" t="str">
        <f t="shared" ca="1" si="38"/>
        <v/>
      </c>
      <c r="AA196" s="138" t="str">
        <f t="shared" ca="1" si="8"/>
        <v/>
      </c>
      <c r="AB196" s="138" t="str">
        <f t="shared" ca="1" si="9"/>
        <v/>
      </c>
      <c r="AC196" s="138" t="str">
        <f t="shared" ca="1" si="10"/>
        <v/>
      </c>
    </row>
    <row r="197" spans="1:29" ht="30" customHeight="1" x14ac:dyDescent="0.3">
      <c r="A197" s="70"/>
      <c r="B197" s="70"/>
      <c r="C197" s="70"/>
      <c r="D197" s="7"/>
      <c r="E197" s="91"/>
      <c r="F197" s="13"/>
      <c r="G197" s="11"/>
      <c r="H197" s="11"/>
      <c r="I197" s="11"/>
      <c r="J197" s="11"/>
      <c r="K197" s="3"/>
      <c r="L197" s="3"/>
      <c r="M197" s="11"/>
      <c r="N197" s="7"/>
      <c r="O197" s="13"/>
      <c r="P197" s="3"/>
      <c r="Q197" s="46"/>
      <c r="R197" s="182" t="str">
        <f t="shared" ca="1" si="39"/>
        <v/>
      </c>
      <c r="S197" s="183" t="str">
        <f t="shared" ca="1" si="31"/>
        <v/>
      </c>
      <c r="T197" s="183" t="str">
        <f t="shared" ca="1" si="32"/>
        <v/>
      </c>
      <c r="U197" s="138" t="str">
        <f t="shared" ca="1" si="33"/>
        <v/>
      </c>
      <c r="V197" s="138" t="str">
        <f t="shared" ca="1" si="34"/>
        <v/>
      </c>
      <c r="W197" s="138" t="str">
        <f t="shared" ca="1" si="35"/>
        <v/>
      </c>
      <c r="X197" s="138" t="str">
        <f t="shared" ca="1" si="36"/>
        <v/>
      </c>
      <c r="Y197" s="137" t="str">
        <f t="shared" ca="1" si="37"/>
        <v/>
      </c>
      <c r="Z197" s="137" t="str">
        <f t="shared" ca="1" si="38"/>
        <v/>
      </c>
      <c r="AA197" s="138" t="str">
        <f t="shared" ca="1" si="8"/>
        <v/>
      </c>
      <c r="AB197" s="138" t="str">
        <f t="shared" ca="1" si="9"/>
        <v/>
      </c>
      <c r="AC197" s="138" t="str">
        <f t="shared" ca="1" si="10"/>
        <v/>
      </c>
    </row>
    <row r="198" spans="1:29" ht="30" customHeight="1" x14ac:dyDescent="0.3">
      <c r="A198" s="70"/>
      <c r="B198" s="70"/>
      <c r="C198" s="70"/>
      <c r="D198" s="7"/>
      <c r="E198" s="91"/>
      <c r="F198" s="13"/>
      <c r="G198" s="11"/>
      <c r="H198" s="11"/>
      <c r="I198" s="11"/>
      <c r="J198" s="11"/>
      <c r="K198" s="3"/>
      <c r="L198" s="3"/>
      <c r="M198" s="11"/>
      <c r="N198" s="7"/>
      <c r="O198" s="13"/>
      <c r="P198" s="3"/>
      <c r="Q198" s="46"/>
      <c r="R198" s="182" t="str">
        <f t="shared" ca="1" si="39"/>
        <v/>
      </c>
      <c r="S198" s="183" t="str">
        <f t="shared" ca="1" si="31"/>
        <v/>
      </c>
      <c r="T198" s="183" t="str">
        <f t="shared" ca="1" si="32"/>
        <v/>
      </c>
      <c r="U198" s="138" t="str">
        <f t="shared" ca="1" si="33"/>
        <v/>
      </c>
      <c r="V198" s="138" t="str">
        <f t="shared" ca="1" si="34"/>
        <v/>
      </c>
      <c r="W198" s="138" t="str">
        <f t="shared" ca="1" si="35"/>
        <v/>
      </c>
      <c r="X198" s="138" t="str">
        <f t="shared" ca="1" si="36"/>
        <v/>
      </c>
      <c r="Y198" s="137" t="str">
        <f t="shared" ca="1" si="37"/>
        <v/>
      </c>
      <c r="Z198" s="137" t="str">
        <f t="shared" ca="1" si="38"/>
        <v/>
      </c>
      <c r="AA198" s="138" t="str">
        <f t="shared" ca="1" si="8"/>
        <v/>
      </c>
      <c r="AB198" s="138" t="str">
        <f t="shared" ca="1" si="9"/>
        <v/>
      </c>
      <c r="AC198" s="138" t="str">
        <f t="shared" ca="1" si="10"/>
        <v/>
      </c>
    </row>
    <row r="199" spans="1:29" ht="30" customHeight="1" x14ac:dyDescent="0.3">
      <c r="A199" s="70"/>
      <c r="B199" s="70"/>
      <c r="C199" s="70"/>
      <c r="D199" s="7"/>
      <c r="E199" s="91"/>
      <c r="F199" s="13"/>
      <c r="G199" s="11"/>
      <c r="H199" s="11"/>
      <c r="I199" s="11"/>
      <c r="J199" s="11"/>
      <c r="K199" s="3"/>
      <c r="L199" s="3"/>
      <c r="M199" s="11"/>
      <c r="N199" s="7"/>
      <c r="O199" s="13"/>
      <c r="P199" s="3"/>
      <c r="Q199" s="46"/>
      <c r="R199" s="182" t="str">
        <f t="shared" ca="1" si="39"/>
        <v/>
      </c>
      <c r="S199" s="183" t="str">
        <f t="shared" ca="1" si="31"/>
        <v/>
      </c>
      <c r="T199" s="183" t="str">
        <f t="shared" ca="1" si="32"/>
        <v/>
      </c>
      <c r="U199" s="138" t="str">
        <f t="shared" ca="1" si="33"/>
        <v/>
      </c>
      <c r="V199" s="138" t="str">
        <f t="shared" ca="1" si="34"/>
        <v/>
      </c>
      <c r="W199" s="138" t="str">
        <f t="shared" ca="1" si="35"/>
        <v/>
      </c>
      <c r="X199" s="138" t="str">
        <f t="shared" ca="1" si="36"/>
        <v/>
      </c>
      <c r="Y199" s="137" t="str">
        <f t="shared" ca="1" si="37"/>
        <v/>
      </c>
      <c r="Z199" s="137" t="str">
        <f t="shared" ca="1" si="38"/>
        <v/>
      </c>
      <c r="AA199" s="138" t="str">
        <f t="shared" ca="1" si="8"/>
        <v/>
      </c>
      <c r="AB199" s="138" t="str">
        <f t="shared" ca="1" si="9"/>
        <v/>
      </c>
      <c r="AC199" s="138" t="str">
        <f t="shared" ca="1" si="10"/>
        <v/>
      </c>
    </row>
    <row r="200" spans="1:29" ht="30" customHeight="1" x14ac:dyDescent="0.3">
      <c r="A200" s="70"/>
      <c r="B200" s="70"/>
      <c r="C200" s="70"/>
      <c r="D200" s="7"/>
      <c r="E200" s="91"/>
      <c r="F200" s="13"/>
      <c r="G200" s="11"/>
      <c r="H200" s="11"/>
      <c r="I200" s="11"/>
      <c r="J200" s="11"/>
      <c r="K200" s="3"/>
      <c r="L200" s="3"/>
      <c r="M200" s="11"/>
      <c r="N200" s="7"/>
      <c r="O200" s="13"/>
      <c r="P200" s="3"/>
      <c r="Q200" s="46"/>
      <c r="R200" s="182" t="str">
        <f t="shared" ca="1" si="39"/>
        <v/>
      </c>
      <c r="S200" s="183" t="str">
        <f t="shared" ca="1" si="31"/>
        <v/>
      </c>
      <c r="T200" s="183" t="str">
        <f t="shared" ca="1" si="32"/>
        <v/>
      </c>
      <c r="U200" s="138" t="str">
        <f t="shared" ca="1" si="33"/>
        <v/>
      </c>
      <c r="V200" s="138" t="str">
        <f t="shared" ca="1" si="34"/>
        <v/>
      </c>
      <c r="W200" s="138" t="str">
        <f t="shared" ca="1" si="35"/>
        <v/>
      </c>
      <c r="X200" s="138" t="str">
        <f t="shared" ca="1" si="36"/>
        <v/>
      </c>
      <c r="Y200" s="137" t="str">
        <f t="shared" ca="1" si="37"/>
        <v/>
      </c>
      <c r="Z200" s="137" t="str">
        <f t="shared" ca="1" si="38"/>
        <v/>
      </c>
      <c r="AA200" s="138" t="str">
        <f t="shared" ca="1" si="8"/>
        <v/>
      </c>
      <c r="AB200" s="138" t="str">
        <f t="shared" ca="1" si="9"/>
        <v/>
      </c>
      <c r="AC200" s="138" t="str">
        <f t="shared" ca="1" si="10"/>
        <v/>
      </c>
    </row>
    <row r="202" spans="1:29" x14ac:dyDescent="0.3">
      <c r="F202" s="2"/>
      <c r="G202" s="162"/>
      <c r="H202" s="2"/>
      <c r="I202" s="162"/>
      <c r="J202" s="2"/>
      <c r="K202" s="162"/>
      <c r="L202" s="2"/>
      <c r="M202" s="162"/>
      <c r="O202" s="162"/>
      <c r="P202" s="2"/>
      <c r="Q202" s="162"/>
      <c r="S202" s="162"/>
      <c r="T202" s="2"/>
      <c r="U202" s="162"/>
      <c r="V202" s="2"/>
      <c r="W202" s="162"/>
      <c r="X202" s="2"/>
      <c r="Y202" s="162"/>
      <c r="Z202" s="2"/>
      <c r="AA202" s="162"/>
      <c r="AB202" s="2"/>
      <c r="AC202" s="162"/>
    </row>
  </sheetData>
  <sheetProtection formatCells="0" formatColumns="0" formatRows="0" insertRows="0" deleteRows="0" selectLockedCells="1"/>
  <mergeCells count="8">
    <mergeCell ref="AA3:AC3"/>
    <mergeCell ref="D3:F3"/>
    <mergeCell ref="S3:Z3"/>
    <mergeCell ref="G3:M3"/>
    <mergeCell ref="O3:P3"/>
    <mergeCell ref="N3:N4"/>
    <mergeCell ref="Q3:Q4"/>
    <mergeCell ref="R3:R4"/>
  </mergeCells>
  <phoneticPr fontId="1" type="noConversion"/>
  <dataValidations count="2">
    <dataValidation type="list" allowBlank="1" showInputMessage="1" showErrorMessage="1" error="목록에서 선택" sqref="N203:N1048576 N11:N201">
      <formula1>참여인력구분</formula1>
    </dataValidation>
    <dataValidation type="list" allowBlank="1" showInputMessage="1" showErrorMessage="1" error="목록에서 선택" sqref="O203:O1048576 O11:O201">
      <formula1>여부</formula1>
    </dataValidation>
  </dataValidations>
  <pageMargins left="0.19685039370078741" right="0.19685039370078741" top="1.1023622047244095" bottom="0.19685039370078741" header="0.78740157480314965" footer="0.19685039370078741"/>
  <pageSetup paperSize="9" scale="60" pageOrder="overThenDown" orientation="landscape" r:id="rId1"/>
  <headerFooter>
    <oddHeader>&amp;L&amp;"-,굵게"&amp;18 3.1. 참여인력 개요 (&amp;P쪽/&amp;N쪽)&amp;R
(단위 : 백만원, %, 년, 건)</oddHeader>
  </headerFooter>
  <colBreaks count="1" manualBreakCount="1">
    <brk id="17" max="2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1008"/>
  <sheetViews>
    <sheetView showGridLines="0" zoomScale="85" zoomScaleNormal="85" zoomScaleSheetLayoutView="70" workbookViewId="0">
      <pane xSplit="5" ySplit="10" topLeftCell="I11" activePane="bottomRight" state="frozen"/>
      <selection activeCell="A8" sqref="A8:F8"/>
      <selection pane="topRight" activeCell="A8" sqref="A8:F8"/>
      <selection pane="bottomLeft" activeCell="A8" sqref="A8:F8"/>
      <selection pane="bottomRight" activeCell="AD12" sqref="AD12"/>
    </sheetView>
  </sheetViews>
  <sheetFormatPr defaultColWidth="8.875" defaultRowHeight="13.5" x14ac:dyDescent="0.3"/>
  <cols>
    <col min="1" max="1" width="9.625" style="69" hidden="1" customWidth="1"/>
    <col min="2" max="2" width="8" style="69" hidden="1" customWidth="1"/>
    <col min="3" max="3" width="10" style="69" hidden="1" customWidth="1"/>
    <col min="4" max="4" width="5.25" style="69" hidden="1" customWidth="1"/>
    <col min="5" max="5" width="10.5" style="2" customWidth="1"/>
    <col min="6" max="6" width="10.625" style="184" customWidth="1"/>
    <col min="7" max="7" width="10.625" style="176" customWidth="1"/>
    <col min="8" max="9" width="10.625" style="50" customWidth="1"/>
    <col min="10" max="10" width="4.625" style="52" customWidth="1"/>
    <col min="11" max="13" width="6.625" style="2" customWidth="1"/>
    <col min="14" max="14" width="4.625" style="52" customWidth="1"/>
    <col min="15" max="15" width="8.5" style="29" customWidth="1"/>
    <col min="16" max="16" width="10.75" style="29" customWidth="1"/>
    <col min="17" max="17" width="12.625" style="29" customWidth="1"/>
    <col min="18" max="18" width="10.625" style="50" customWidth="1"/>
    <col min="19" max="19" width="8.375" style="52" customWidth="1"/>
    <col min="20" max="20" width="7.625" style="30" customWidth="1"/>
    <col min="21" max="21" width="4.625" style="173" customWidth="1"/>
    <col min="22" max="22" width="7.625" style="174" customWidth="1"/>
    <col min="23" max="23" width="10.625" style="185" customWidth="1"/>
    <col min="24" max="25" width="7.625" style="30" customWidth="1"/>
    <col min="26" max="26" width="8.625" style="176" customWidth="1"/>
    <col min="27" max="27" width="5.375" style="176" customWidth="1"/>
    <col min="28" max="28" width="4.625" style="2" customWidth="1"/>
    <col min="29" max="29" width="7.625" style="343" customWidth="1"/>
    <col min="30" max="30" width="7.625" style="30" customWidth="1"/>
    <col min="31" max="31" width="18.625" style="29" customWidth="1"/>
    <col min="32" max="32" width="8.25" style="52" bestFit="1" customWidth="1"/>
    <col min="33" max="33" width="9" style="29" customWidth="1"/>
    <col min="34" max="34" width="6.625" style="2" customWidth="1"/>
    <col min="35" max="35" width="10.625" style="29" customWidth="1"/>
    <col min="36" max="36" width="13.75" style="30" customWidth="1"/>
    <col min="37" max="37" width="11.875" style="29" customWidth="1"/>
    <col min="38" max="38" width="4.625" style="2" customWidth="1"/>
    <col min="39" max="39" width="9.5" style="2" customWidth="1"/>
    <col min="40" max="40" width="15" style="2" customWidth="1"/>
    <col min="41" max="16384" width="8.875" style="30"/>
  </cols>
  <sheetData>
    <row r="1" spans="1:40" s="4" customFormat="1" ht="13.5" hidden="1" customHeight="1" x14ac:dyDescent="0.3">
      <c r="A1" s="93" t="s">
        <v>135</v>
      </c>
      <c r="B1" s="93" t="s">
        <v>176</v>
      </c>
      <c r="C1" s="93" t="s">
        <v>281</v>
      </c>
      <c r="D1" s="93" t="s">
        <v>169</v>
      </c>
      <c r="E1" s="56" t="s">
        <v>282</v>
      </c>
      <c r="F1" s="102" t="s">
        <v>283</v>
      </c>
      <c r="G1" s="95" t="s">
        <v>308</v>
      </c>
      <c r="H1" s="94" t="s">
        <v>309</v>
      </c>
      <c r="I1" s="94" t="s">
        <v>310</v>
      </c>
      <c r="J1" s="96" t="s">
        <v>311</v>
      </c>
      <c r="K1" s="56" t="s">
        <v>312</v>
      </c>
      <c r="L1" s="56" t="s">
        <v>313</v>
      </c>
      <c r="M1" s="56" t="s">
        <v>314</v>
      </c>
      <c r="N1" s="96" t="s">
        <v>265</v>
      </c>
      <c r="O1" s="96" t="s">
        <v>266</v>
      </c>
      <c r="P1" s="96"/>
      <c r="Q1" s="96" t="s">
        <v>267</v>
      </c>
      <c r="R1" s="94" t="s">
        <v>268</v>
      </c>
      <c r="S1" s="96" t="s">
        <v>269</v>
      </c>
      <c r="T1" s="56" t="s">
        <v>226</v>
      </c>
      <c r="U1" s="95" t="s">
        <v>270</v>
      </c>
      <c r="V1" s="97" t="s">
        <v>315</v>
      </c>
      <c r="W1" s="98" t="s">
        <v>273</v>
      </c>
      <c r="X1" s="56" t="s">
        <v>227</v>
      </c>
      <c r="Y1" s="56" t="s">
        <v>274</v>
      </c>
      <c r="Z1" s="95" t="s">
        <v>275</v>
      </c>
      <c r="AA1" s="95"/>
      <c r="AB1" s="56" t="s">
        <v>276</v>
      </c>
      <c r="AC1" s="341" t="s">
        <v>277</v>
      </c>
      <c r="AD1" s="56" t="s">
        <v>278</v>
      </c>
      <c r="AE1" s="96" t="s">
        <v>279</v>
      </c>
      <c r="AF1" s="79"/>
      <c r="AG1" s="96" t="s">
        <v>280</v>
      </c>
      <c r="AH1" s="56" t="s">
        <v>316</v>
      </c>
      <c r="AI1" s="96" t="s">
        <v>317</v>
      </c>
      <c r="AJ1" s="56" t="s">
        <v>318</v>
      </c>
      <c r="AK1" s="77" t="s">
        <v>654</v>
      </c>
      <c r="AL1" s="77" t="s">
        <v>655</v>
      </c>
      <c r="AM1" s="76" t="s">
        <v>656</v>
      </c>
      <c r="AN1" s="77" t="s">
        <v>655</v>
      </c>
    </row>
    <row r="2" spans="1:40" s="5" customFormat="1" ht="13.5" hidden="1" customHeight="1" x14ac:dyDescent="0.3">
      <c r="A2" s="68"/>
      <c r="B2" s="68"/>
      <c r="C2" s="68"/>
      <c r="D2" s="68"/>
      <c r="E2" s="46"/>
      <c r="F2" s="103"/>
      <c r="G2" s="89"/>
      <c r="H2" s="86"/>
      <c r="I2" s="86"/>
      <c r="J2" s="48"/>
      <c r="K2" s="46"/>
      <c r="L2" s="46"/>
      <c r="M2" s="46"/>
      <c r="N2" s="48"/>
      <c r="O2" s="43"/>
      <c r="P2" s="43"/>
      <c r="Q2" s="43"/>
      <c r="R2" s="86"/>
      <c r="S2" s="48"/>
      <c r="T2" s="44"/>
      <c r="U2" s="87"/>
      <c r="V2" s="88"/>
      <c r="W2" s="91"/>
      <c r="X2" s="44"/>
      <c r="Y2" s="44"/>
      <c r="Z2" s="89"/>
      <c r="AA2" s="89"/>
      <c r="AB2" s="46"/>
      <c r="AC2" s="342"/>
      <c r="AD2" s="44"/>
      <c r="AE2" s="43"/>
      <c r="AF2" s="79"/>
      <c r="AG2" s="197"/>
      <c r="AH2" s="46"/>
      <c r="AI2" s="43"/>
      <c r="AJ2" s="44"/>
      <c r="AK2" s="77"/>
      <c r="AL2" s="76"/>
      <c r="AM2" s="76"/>
      <c r="AN2" s="76"/>
    </row>
    <row r="3" spans="1:40" s="2" customFormat="1" ht="30" customHeight="1" x14ac:dyDescent="0.3">
      <c r="A3" s="92"/>
      <c r="B3" s="92"/>
      <c r="C3" s="92"/>
      <c r="D3" s="92"/>
      <c r="E3" s="409" t="s">
        <v>504</v>
      </c>
      <c r="F3" s="409"/>
      <c r="G3" s="381" t="s">
        <v>434</v>
      </c>
      <c r="H3" s="382"/>
      <c r="I3" s="382"/>
      <c r="J3" s="382"/>
      <c r="K3" s="382"/>
      <c r="L3" s="382"/>
      <c r="M3" s="383"/>
      <c r="N3" s="388" t="s">
        <v>435</v>
      </c>
      <c r="O3" s="388"/>
      <c r="P3" s="388"/>
      <c r="Q3" s="388"/>
      <c r="R3" s="388"/>
      <c r="S3" s="388"/>
      <c r="T3" s="388"/>
      <c r="U3" s="388"/>
      <c r="V3" s="388"/>
      <c r="W3" s="396" t="s">
        <v>436</v>
      </c>
      <c r="X3" s="397"/>
      <c r="Y3" s="397"/>
      <c r="Z3" s="397"/>
      <c r="AA3" s="398"/>
      <c r="AB3" s="409" t="s">
        <v>437</v>
      </c>
      <c r="AC3" s="409"/>
      <c r="AD3" s="409"/>
      <c r="AE3" s="409"/>
      <c r="AF3" s="384" t="s">
        <v>692</v>
      </c>
      <c r="AG3" s="410" t="s">
        <v>471</v>
      </c>
      <c r="AH3" s="409" t="s">
        <v>640</v>
      </c>
      <c r="AI3" s="409"/>
      <c r="AJ3" s="409"/>
      <c r="AK3" s="384" t="s">
        <v>657</v>
      </c>
      <c r="AL3" s="384" t="s">
        <v>658</v>
      </c>
      <c r="AM3" s="391" t="s">
        <v>659</v>
      </c>
      <c r="AN3" s="384" t="s">
        <v>672</v>
      </c>
    </row>
    <row r="4" spans="1:40" s="2" customFormat="1" ht="45" customHeight="1" x14ac:dyDescent="0.3">
      <c r="A4" s="92" t="s">
        <v>411</v>
      </c>
      <c r="B4" s="92" t="s">
        <v>412</v>
      </c>
      <c r="C4" s="92" t="s">
        <v>413</v>
      </c>
      <c r="D4" s="92" t="s">
        <v>438</v>
      </c>
      <c r="E4" s="113" t="s">
        <v>439</v>
      </c>
      <c r="F4" s="101" t="s">
        <v>638</v>
      </c>
      <c r="G4" s="112" t="s">
        <v>440</v>
      </c>
      <c r="H4" s="45" t="s">
        <v>441</v>
      </c>
      <c r="I4" s="45" t="s">
        <v>442</v>
      </c>
      <c r="J4" s="254" t="s">
        <v>443</v>
      </c>
      <c r="K4" s="254" t="s">
        <v>444</v>
      </c>
      <c r="L4" s="113" t="s">
        <v>445</v>
      </c>
      <c r="M4" s="113" t="s">
        <v>446</v>
      </c>
      <c r="N4" s="113" t="s">
        <v>447</v>
      </c>
      <c r="O4" s="113" t="s">
        <v>448</v>
      </c>
      <c r="P4" s="201" t="s">
        <v>482</v>
      </c>
      <c r="Q4" s="254" t="s">
        <v>449</v>
      </c>
      <c r="R4" s="55" t="s">
        <v>450</v>
      </c>
      <c r="S4" s="113" t="s">
        <v>451</v>
      </c>
      <c r="T4" s="113" t="s">
        <v>452</v>
      </c>
      <c r="U4" s="112" t="s">
        <v>453</v>
      </c>
      <c r="V4" s="340" t="s">
        <v>706</v>
      </c>
      <c r="W4" s="45" t="s">
        <v>454</v>
      </c>
      <c r="X4" s="113" t="s">
        <v>428</v>
      </c>
      <c r="Y4" s="113" t="s">
        <v>455</v>
      </c>
      <c r="Z4" s="112" t="s">
        <v>456</v>
      </c>
      <c r="AA4" s="195" t="s">
        <v>487</v>
      </c>
      <c r="AB4" s="113" t="s">
        <v>457</v>
      </c>
      <c r="AC4" s="324" t="s">
        <v>455</v>
      </c>
      <c r="AD4" s="113" t="s">
        <v>458</v>
      </c>
      <c r="AE4" s="113" t="s">
        <v>459</v>
      </c>
      <c r="AF4" s="385"/>
      <c r="AG4" s="411"/>
      <c r="AH4" s="402" t="s">
        <v>641</v>
      </c>
      <c r="AI4" s="390"/>
      <c r="AJ4" s="315" t="s">
        <v>460</v>
      </c>
      <c r="AK4" s="385"/>
      <c r="AL4" s="385"/>
      <c r="AM4" s="392"/>
      <c r="AN4" s="385"/>
    </row>
    <row r="5" spans="1:40" ht="16.5" hidden="1" customHeight="1" x14ac:dyDescent="0.3">
      <c r="E5" s="8"/>
      <c r="F5" s="104"/>
      <c r="G5" s="17"/>
      <c r="H5" s="23"/>
      <c r="I5" s="23"/>
      <c r="J5" s="12"/>
      <c r="K5" s="8"/>
      <c r="L5" s="8"/>
      <c r="M5" s="8"/>
      <c r="N5" s="12"/>
      <c r="O5" s="10"/>
      <c r="P5" s="10"/>
      <c r="Q5" s="10"/>
      <c r="R5" s="23"/>
      <c r="S5" s="12"/>
      <c r="T5" s="5"/>
      <c r="U5" s="14"/>
      <c r="V5" s="15"/>
      <c r="W5" s="54"/>
      <c r="X5" s="5"/>
      <c r="Y5" s="5"/>
      <c r="Z5" s="17"/>
      <c r="AA5" s="17"/>
      <c r="AB5" s="8"/>
      <c r="AC5" s="5"/>
      <c r="AD5" s="5"/>
      <c r="AE5" s="10"/>
      <c r="AG5" s="10"/>
      <c r="AH5" s="198"/>
      <c r="AI5" s="199"/>
      <c r="AJ5" s="200"/>
    </row>
    <row r="6" spans="1:40" ht="16.5" hidden="1" customHeight="1" x14ac:dyDescent="0.3">
      <c r="E6" s="8"/>
      <c r="F6" s="104"/>
      <c r="G6" s="17"/>
      <c r="H6" s="23"/>
      <c r="I6" s="23"/>
      <c r="J6" s="12"/>
      <c r="K6" s="8"/>
      <c r="L6" s="8"/>
      <c r="M6" s="8"/>
      <c r="N6" s="12"/>
      <c r="O6" s="10"/>
      <c r="P6" s="10"/>
      <c r="Q6" s="10"/>
      <c r="R6" s="23"/>
      <c r="S6" s="12"/>
      <c r="T6" s="5"/>
      <c r="U6" s="14"/>
      <c r="V6" s="15"/>
      <c r="W6" s="54"/>
      <c r="X6" s="5"/>
      <c r="Y6" s="5"/>
      <c r="Z6" s="17"/>
      <c r="AA6" s="17"/>
      <c r="AB6" s="8"/>
      <c r="AC6" s="5"/>
      <c r="AD6" s="5"/>
      <c r="AE6" s="10"/>
      <c r="AG6" s="10"/>
      <c r="AH6" s="198"/>
      <c r="AI6" s="199"/>
      <c r="AJ6" s="200"/>
    </row>
    <row r="7" spans="1:40" ht="16.5" hidden="1" customHeight="1" x14ac:dyDescent="0.3">
      <c r="E7" s="8"/>
      <c r="F7" s="104"/>
      <c r="G7" s="17"/>
      <c r="H7" s="23"/>
      <c r="I7" s="23"/>
      <c r="J7" s="12"/>
      <c r="K7" s="8"/>
      <c r="L7" s="8"/>
      <c r="M7" s="8"/>
      <c r="N7" s="12"/>
      <c r="O7" s="10"/>
      <c r="P7" s="10"/>
      <c r="Q7" s="10"/>
      <c r="R7" s="23"/>
      <c r="S7" s="12"/>
      <c r="T7" s="5"/>
      <c r="U7" s="14"/>
      <c r="V7" s="15"/>
      <c r="W7" s="54"/>
      <c r="X7" s="5"/>
      <c r="Y7" s="5"/>
      <c r="Z7" s="17"/>
      <c r="AA7" s="17"/>
      <c r="AB7" s="8"/>
      <c r="AC7" s="5"/>
      <c r="AD7" s="5"/>
      <c r="AE7" s="10"/>
      <c r="AG7" s="10"/>
      <c r="AH7" s="198"/>
      <c r="AI7" s="199"/>
      <c r="AJ7" s="200"/>
    </row>
    <row r="8" spans="1:40" ht="16.5" hidden="1" customHeight="1" x14ac:dyDescent="0.3">
      <c r="E8" s="8"/>
      <c r="F8" s="104"/>
      <c r="G8" s="17"/>
      <c r="H8" s="23"/>
      <c r="I8" s="23"/>
      <c r="J8" s="12"/>
      <c r="K8" s="8"/>
      <c r="L8" s="8"/>
      <c r="M8" s="8"/>
      <c r="N8" s="12"/>
      <c r="O8" s="10"/>
      <c r="P8" s="10"/>
      <c r="Q8" s="10"/>
      <c r="R8" s="23"/>
      <c r="S8" s="12"/>
      <c r="T8" s="5"/>
      <c r="U8" s="14"/>
      <c r="V8" s="15"/>
      <c r="W8" s="54"/>
      <c r="X8" s="5"/>
      <c r="Y8" s="5"/>
      <c r="Z8" s="17"/>
      <c r="AA8" s="17"/>
      <c r="AB8" s="8"/>
      <c r="AC8" s="5"/>
      <c r="AD8" s="5"/>
      <c r="AE8" s="10"/>
      <c r="AG8" s="10"/>
      <c r="AH8" s="198"/>
      <c r="AI8" s="199"/>
      <c r="AJ8" s="200"/>
    </row>
    <row r="9" spans="1:40" ht="16.5" hidden="1" customHeight="1" x14ac:dyDescent="0.3">
      <c r="E9" s="8"/>
      <c r="F9" s="104"/>
      <c r="G9" s="17"/>
      <c r="H9" s="23"/>
      <c r="I9" s="23"/>
      <c r="J9" s="12"/>
      <c r="K9" s="8"/>
      <c r="L9" s="8"/>
      <c r="M9" s="8"/>
      <c r="N9" s="12"/>
      <c r="O9" s="10"/>
      <c r="P9" s="10"/>
      <c r="Q9" s="10"/>
      <c r="R9" s="23"/>
      <c r="S9" s="12"/>
      <c r="T9" s="5"/>
      <c r="U9" s="14"/>
      <c r="V9" s="15"/>
      <c r="W9" s="54"/>
      <c r="X9" s="5"/>
      <c r="Y9" s="5"/>
      <c r="Z9" s="17"/>
      <c r="AA9" s="17"/>
      <c r="AB9" s="8"/>
      <c r="AC9" s="5"/>
      <c r="AD9" s="5"/>
      <c r="AE9" s="10"/>
      <c r="AG9" s="10"/>
      <c r="AH9" s="198"/>
      <c r="AI9" s="199"/>
      <c r="AJ9" s="200"/>
    </row>
    <row r="10" spans="1:40" ht="16.5" hidden="1" customHeight="1" x14ac:dyDescent="0.3">
      <c r="E10" s="8"/>
      <c r="F10" s="104"/>
      <c r="G10" s="17"/>
      <c r="H10" s="23"/>
      <c r="I10" s="23"/>
      <c r="J10" s="12"/>
      <c r="K10" s="8"/>
      <c r="L10" s="8"/>
      <c r="M10" s="8"/>
      <c r="N10" s="12"/>
      <c r="O10" s="10"/>
      <c r="P10" s="10"/>
      <c r="Q10" s="10"/>
      <c r="R10" s="23"/>
      <c r="S10" s="12"/>
      <c r="T10" s="5"/>
      <c r="U10" s="14"/>
      <c r="V10" s="15"/>
      <c r="W10" s="54"/>
      <c r="X10" s="5"/>
      <c r="Y10" s="5"/>
      <c r="Z10" s="17"/>
      <c r="AA10" s="17"/>
      <c r="AB10" s="8"/>
      <c r="AC10" s="5"/>
      <c r="AD10" s="5"/>
      <c r="AE10" s="10"/>
      <c r="AG10" s="10"/>
      <c r="AH10" s="198"/>
      <c r="AI10" s="199"/>
      <c r="AJ10" s="200"/>
    </row>
    <row r="11" spans="1:40" ht="45" customHeight="1" x14ac:dyDescent="0.3">
      <c r="A11" s="70"/>
      <c r="B11" s="70"/>
      <c r="C11" s="70"/>
      <c r="D11" s="68"/>
      <c r="E11" s="46" t="s">
        <v>593</v>
      </c>
      <c r="F11" s="323">
        <f t="shared" ref="F11:F246" si="0">IF(ISBLANK($E11), "", VLOOKUP($E11,참여인력_개요,2,FALSE))</f>
        <v>25569</v>
      </c>
      <c r="G11" s="89" t="s">
        <v>605</v>
      </c>
      <c r="H11" s="86">
        <v>39630</v>
      </c>
      <c r="I11" s="86">
        <v>40179</v>
      </c>
      <c r="J11" s="48" t="s">
        <v>549</v>
      </c>
      <c r="K11" s="46" t="s">
        <v>42</v>
      </c>
      <c r="L11" s="46" t="s">
        <v>39</v>
      </c>
      <c r="M11" s="46" t="s">
        <v>39</v>
      </c>
      <c r="N11" s="48" t="s">
        <v>534</v>
      </c>
      <c r="O11" s="43" t="s">
        <v>606</v>
      </c>
      <c r="P11" s="209" t="s">
        <v>531</v>
      </c>
      <c r="Q11" s="43" t="s">
        <v>539</v>
      </c>
      <c r="R11" s="86">
        <v>39007</v>
      </c>
      <c r="S11" s="48" t="s">
        <v>40</v>
      </c>
      <c r="T11" s="216">
        <v>1000</v>
      </c>
      <c r="U11" s="87" t="s">
        <v>673</v>
      </c>
      <c r="V11" s="88">
        <v>0.14599999999999999</v>
      </c>
      <c r="W11" s="91">
        <v>40725</v>
      </c>
      <c r="X11" s="216">
        <v>1146</v>
      </c>
      <c r="Y11" s="216">
        <v>1000</v>
      </c>
      <c r="Z11" s="89" t="s">
        <v>90</v>
      </c>
      <c r="AA11" s="182">
        <f>IF(ISBLANK(W11),"",DATEDIF(R11,W11,"d")/365)</f>
        <v>4.7068493150684931</v>
      </c>
      <c r="AB11" s="46" t="s">
        <v>42</v>
      </c>
      <c r="AC11" s="216"/>
      <c r="AD11" s="216"/>
      <c r="AE11" s="43"/>
      <c r="AF11" s="48" t="s">
        <v>693</v>
      </c>
      <c r="AG11" s="43"/>
      <c r="AH11" s="403" t="s">
        <v>605</v>
      </c>
      <c r="AI11" s="404"/>
      <c r="AJ11" s="44" t="s">
        <v>611</v>
      </c>
      <c r="AK11" s="350">
        <v>36330</v>
      </c>
      <c r="AL11" s="46" t="s">
        <v>39</v>
      </c>
      <c r="AM11" s="182" t="str">
        <f>IF(AL11="YES",(R11-AK11)/365,"")</f>
        <v/>
      </c>
      <c r="AN11" s="46"/>
    </row>
    <row r="12" spans="1:40" ht="45" customHeight="1" x14ac:dyDescent="0.3">
      <c r="A12" s="70"/>
      <c r="B12" s="70"/>
      <c r="C12" s="70"/>
      <c r="D12" s="68"/>
      <c r="E12" s="46" t="s">
        <v>593</v>
      </c>
      <c r="F12" s="323">
        <f t="shared" si="0"/>
        <v>25569</v>
      </c>
      <c r="G12" s="89" t="s">
        <v>607</v>
      </c>
      <c r="H12" s="86">
        <v>38384</v>
      </c>
      <c r="I12" s="86">
        <v>39082</v>
      </c>
      <c r="J12" s="48" t="s">
        <v>545</v>
      </c>
      <c r="K12" s="46" t="s">
        <v>39</v>
      </c>
      <c r="L12" s="46" t="s">
        <v>42</v>
      </c>
      <c r="M12" s="46" t="s">
        <v>39</v>
      </c>
      <c r="N12" s="48" t="s">
        <v>534</v>
      </c>
      <c r="O12" s="43" t="s">
        <v>608</v>
      </c>
      <c r="P12" s="209" t="s">
        <v>531</v>
      </c>
      <c r="Q12" s="43" t="s">
        <v>609</v>
      </c>
      <c r="R12" s="86">
        <v>39178</v>
      </c>
      <c r="S12" s="48" t="s">
        <v>41</v>
      </c>
      <c r="T12" s="216">
        <v>510</v>
      </c>
      <c r="U12" s="87" t="s">
        <v>540</v>
      </c>
      <c r="V12" s="88"/>
      <c r="W12" s="91">
        <v>39927</v>
      </c>
      <c r="X12" s="216">
        <v>200</v>
      </c>
      <c r="Y12" s="216">
        <v>100</v>
      </c>
      <c r="Z12" s="89" t="s">
        <v>91</v>
      </c>
      <c r="AA12" s="182">
        <f t="shared" ref="AA12:AA75" si="1">IF(ISBLANK(W12),"",DATEDIF(R12,W12,"d")/365)</f>
        <v>2.0520547945205481</v>
      </c>
      <c r="AB12" s="46" t="s">
        <v>42</v>
      </c>
      <c r="AC12" s="216">
        <v>310</v>
      </c>
      <c r="AD12" s="216">
        <v>550</v>
      </c>
      <c r="AE12" s="43" t="s">
        <v>612</v>
      </c>
      <c r="AF12" s="48" t="s">
        <v>693</v>
      </c>
      <c r="AG12" s="43"/>
      <c r="AH12" s="405" t="s">
        <v>613</v>
      </c>
      <c r="AI12" s="406"/>
      <c r="AJ12" s="44" t="s">
        <v>611</v>
      </c>
      <c r="AK12" s="350">
        <v>37622</v>
      </c>
      <c r="AL12" s="46" t="s">
        <v>39</v>
      </c>
      <c r="AM12" s="182" t="str">
        <f>IF(AL12="YES",(R12-AK12)/365,"")</f>
        <v/>
      </c>
      <c r="AN12" s="46"/>
    </row>
    <row r="13" spans="1:40" ht="45" customHeight="1" x14ac:dyDescent="0.3">
      <c r="A13" s="70"/>
      <c r="B13" s="70"/>
      <c r="C13" s="70"/>
      <c r="D13" s="68"/>
      <c r="E13" s="46" t="s">
        <v>593</v>
      </c>
      <c r="F13" s="323">
        <f t="shared" si="0"/>
        <v>25569</v>
      </c>
      <c r="G13" s="89" t="s">
        <v>607</v>
      </c>
      <c r="H13" s="86">
        <v>38169</v>
      </c>
      <c r="I13" s="86">
        <v>37986</v>
      </c>
      <c r="J13" s="48" t="s">
        <v>545</v>
      </c>
      <c r="K13" s="46" t="s">
        <v>39</v>
      </c>
      <c r="L13" s="46" t="s">
        <v>39</v>
      </c>
      <c r="M13" s="46" t="s">
        <v>42</v>
      </c>
      <c r="N13" s="48" t="s">
        <v>534</v>
      </c>
      <c r="O13" s="43" t="s">
        <v>610</v>
      </c>
      <c r="P13" s="209" t="s">
        <v>670</v>
      </c>
      <c r="Q13" s="43" t="s">
        <v>609</v>
      </c>
      <c r="R13" s="86">
        <v>38900</v>
      </c>
      <c r="S13" s="48" t="s">
        <v>41</v>
      </c>
      <c r="T13" s="216">
        <v>390</v>
      </c>
      <c r="U13" s="87" t="s">
        <v>536</v>
      </c>
      <c r="V13" s="88">
        <v>0.14599999999999999</v>
      </c>
      <c r="W13" s="91">
        <v>39927</v>
      </c>
      <c r="X13" s="216">
        <v>200</v>
      </c>
      <c r="Y13" s="216">
        <v>150</v>
      </c>
      <c r="Z13" s="89" t="s">
        <v>548</v>
      </c>
      <c r="AA13" s="182">
        <f t="shared" si="1"/>
        <v>2.8136986301369862</v>
      </c>
      <c r="AB13" s="46" t="s">
        <v>42</v>
      </c>
      <c r="AC13" s="216">
        <v>240</v>
      </c>
      <c r="AD13" s="216">
        <v>300</v>
      </c>
      <c r="AE13" s="43" t="s">
        <v>612</v>
      </c>
      <c r="AF13" s="48" t="s">
        <v>693</v>
      </c>
      <c r="AG13" s="43"/>
      <c r="AH13" s="405" t="s">
        <v>607</v>
      </c>
      <c r="AI13" s="406"/>
      <c r="AJ13" s="44" t="s">
        <v>611</v>
      </c>
      <c r="AK13" s="350">
        <v>37987</v>
      </c>
      <c r="AL13" s="46" t="s">
        <v>42</v>
      </c>
      <c r="AM13" s="182">
        <f>IF(AL13="YES",(R13-AK13)/365,"")</f>
        <v>2.5013698630136987</v>
      </c>
      <c r="AN13" s="46"/>
    </row>
    <row r="14" spans="1:40" ht="45" customHeight="1" x14ac:dyDescent="0.3">
      <c r="A14" s="70"/>
      <c r="B14" s="70"/>
      <c r="C14" s="70"/>
      <c r="D14" s="68"/>
      <c r="E14" s="46" t="s">
        <v>601</v>
      </c>
      <c r="F14" s="323">
        <f t="shared" si="0"/>
        <v>31705</v>
      </c>
      <c r="G14" s="89" t="s">
        <v>607</v>
      </c>
      <c r="H14" s="86">
        <v>38169</v>
      </c>
      <c r="I14" s="86">
        <v>37986</v>
      </c>
      <c r="J14" s="48" t="s">
        <v>545</v>
      </c>
      <c r="K14" s="46" t="s">
        <v>39</v>
      </c>
      <c r="L14" s="46" t="s">
        <v>39</v>
      </c>
      <c r="M14" s="46" t="s">
        <v>42</v>
      </c>
      <c r="N14" s="48" t="s">
        <v>534</v>
      </c>
      <c r="O14" s="43" t="s">
        <v>610</v>
      </c>
      <c r="P14" s="209" t="s">
        <v>480</v>
      </c>
      <c r="Q14" s="43" t="s">
        <v>609</v>
      </c>
      <c r="R14" s="86">
        <v>39631</v>
      </c>
      <c r="S14" s="48" t="s">
        <v>41</v>
      </c>
      <c r="T14" s="216">
        <v>390</v>
      </c>
      <c r="U14" s="87" t="s">
        <v>536</v>
      </c>
      <c r="V14" s="88">
        <v>0.14599999999999999</v>
      </c>
      <c r="W14" s="91">
        <v>40657</v>
      </c>
      <c r="X14" s="216">
        <v>200</v>
      </c>
      <c r="Y14" s="216">
        <v>150</v>
      </c>
      <c r="Z14" s="89" t="s">
        <v>548</v>
      </c>
      <c r="AA14" s="182">
        <f t="shared" si="1"/>
        <v>2.8109589041095893</v>
      </c>
      <c r="AB14" s="46" t="s">
        <v>42</v>
      </c>
      <c r="AC14" s="216">
        <v>240</v>
      </c>
      <c r="AD14" s="216">
        <v>300</v>
      </c>
      <c r="AE14" s="43" t="s">
        <v>612</v>
      </c>
      <c r="AF14" s="48" t="s">
        <v>693</v>
      </c>
      <c r="AG14" s="43"/>
      <c r="AH14" s="405" t="s">
        <v>607</v>
      </c>
      <c r="AI14" s="406"/>
      <c r="AJ14" s="44" t="s">
        <v>611</v>
      </c>
      <c r="AK14" s="350">
        <v>37623</v>
      </c>
      <c r="AL14" s="46" t="s">
        <v>39</v>
      </c>
      <c r="AM14" s="182" t="str">
        <f>IF(AL14="YES",(R14-AK14)/365,"")</f>
        <v/>
      </c>
      <c r="AN14" s="46"/>
    </row>
    <row r="15" spans="1:40" ht="45" customHeight="1" x14ac:dyDescent="0.3">
      <c r="A15" s="68"/>
      <c r="B15" s="68"/>
      <c r="C15" s="68"/>
      <c r="D15" s="68"/>
      <c r="E15" s="46"/>
      <c r="F15" s="323" t="str">
        <f t="shared" si="0"/>
        <v/>
      </c>
      <c r="G15" s="89"/>
      <c r="H15" s="86"/>
      <c r="I15" s="86"/>
      <c r="J15" s="48"/>
      <c r="K15" s="46"/>
      <c r="L15" s="46"/>
      <c r="M15" s="46"/>
      <c r="N15" s="48"/>
      <c r="O15" s="43"/>
      <c r="P15" s="209"/>
      <c r="Q15" s="43"/>
      <c r="R15" s="86"/>
      <c r="S15" s="48"/>
      <c r="T15" s="216"/>
      <c r="U15" s="87"/>
      <c r="V15" s="88"/>
      <c r="W15" s="91"/>
      <c r="X15" s="216"/>
      <c r="Y15" s="216"/>
      <c r="Z15" s="89"/>
      <c r="AA15" s="182" t="str">
        <f t="shared" si="1"/>
        <v/>
      </c>
      <c r="AB15" s="46"/>
      <c r="AC15" s="216"/>
      <c r="AD15" s="216"/>
      <c r="AE15" s="43"/>
      <c r="AF15" s="48" t="s">
        <v>693</v>
      </c>
      <c r="AG15" s="43"/>
      <c r="AH15" s="407"/>
      <c r="AI15" s="408"/>
      <c r="AJ15" s="44"/>
      <c r="AK15" s="350"/>
      <c r="AL15" s="46"/>
      <c r="AM15" s="182" t="str">
        <f t="shared" ref="AM15:AM78" si="2">IF(AL15="YES",(R15-AK15)/365,"")</f>
        <v/>
      </c>
      <c r="AN15" s="46"/>
    </row>
    <row r="16" spans="1:40" ht="45" customHeight="1" x14ac:dyDescent="0.3">
      <c r="A16" s="68"/>
      <c r="B16" s="68"/>
      <c r="C16" s="68"/>
      <c r="D16" s="68"/>
      <c r="E16" s="46"/>
      <c r="F16" s="323" t="str">
        <f t="shared" si="0"/>
        <v/>
      </c>
      <c r="G16" s="89"/>
      <c r="H16" s="86"/>
      <c r="I16" s="86"/>
      <c r="J16" s="48"/>
      <c r="K16" s="46"/>
      <c r="L16" s="46"/>
      <c r="M16" s="46"/>
      <c r="N16" s="48"/>
      <c r="O16" s="43"/>
      <c r="P16" s="209"/>
      <c r="Q16" s="43"/>
      <c r="R16" s="86"/>
      <c r="S16" s="48"/>
      <c r="T16" s="216"/>
      <c r="U16" s="87"/>
      <c r="V16" s="88"/>
      <c r="W16" s="91"/>
      <c r="X16" s="216"/>
      <c r="Y16" s="216"/>
      <c r="Z16" s="89"/>
      <c r="AA16" s="182" t="str">
        <f t="shared" si="1"/>
        <v/>
      </c>
      <c r="AB16" s="46"/>
      <c r="AC16" s="216"/>
      <c r="AD16" s="216"/>
      <c r="AE16" s="43"/>
      <c r="AF16" s="48"/>
      <c r="AG16" s="43"/>
      <c r="AH16" s="407"/>
      <c r="AI16" s="408"/>
      <c r="AJ16" s="44"/>
      <c r="AK16" s="350"/>
      <c r="AL16" s="46"/>
      <c r="AM16" s="182" t="str">
        <f t="shared" si="2"/>
        <v/>
      </c>
      <c r="AN16" s="46"/>
    </row>
    <row r="17" spans="1:40" ht="45" customHeight="1" x14ac:dyDescent="0.3">
      <c r="A17" s="68"/>
      <c r="B17" s="68"/>
      <c r="C17" s="68"/>
      <c r="D17" s="68"/>
      <c r="E17" s="46"/>
      <c r="F17" s="323" t="str">
        <f t="shared" si="0"/>
        <v/>
      </c>
      <c r="G17" s="89"/>
      <c r="H17" s="86"/>
      <c r="I17" s="86"/>
      <c r="J17" s="48"/>
      <c r="K17" s="46"/>
      <c r="L17" s="46"/>
      <c r="M17" s="46"/>
      <c r="N17" s="48"/>
      <c r="O17" s="43"/>
      <c r="P17" s="209"/>
      <c r="Q17" s="43"/>
      <c r="R17" s="86"/>
      <c r="S17" s="48"/>
      <c r="T17" s="216"/>
      <c r="U17" s="87"/>
      <c r="V17" s="88"/>
      <c r="W17" s="91"/>
      <c r="X17" s="216"/>
      <c r="Y17" s="216"/>
      <c r="Z17" s="89"/>
      <c r="AA17" s="182" t="str">
        <f t="shared" si="1"/>
        <v/>
      </c>
      <c r="AB17" s="46"/>
      <c r="AC17" s="216"/>
      <c r="AD17" s="216"/>
      <c r="AE17" s="43"/>
      <c r="AF17" s="48"/>
      <c r="AG17" s="43"/>
      <c r="AH17" s="407"/>
      <c r="AI17" s="408"/>
      <c r="AJ17" s="44"/>
      <c r="AK17" s="350"/>
      <c r="AL17" s="46"/>
      <c r="AM17" s="182" t="str">
        <f t="shared" si="2"/>
        <v/>
      </c>
      <c r="AN17" s="46"/>
    </row>
    <row r="18" spans="1:40" ht="45" customHeight="1" x14ac:dyDescent="0.3">
      <c r="A18" s="68"/>
      <c r="B18" s="68"/>
      <c r="C18" s="68"/>
      <c r="D18" s="68"/>
      <c r="E18" s="46"/>
      <c r="F18" s="323" t="str">
        <f t="shared" si="0"/>
        <v/>
      </c>
      <c r="G18" s="89"/>
      <c r="H18" s="86"/>
      <c r="I18" s="86"/>
      <c r="J18" s="48"/>
      <c r="K18" s="46"/>
      <c r="L18" s="46"/>
      <c r="M18" s="46"/>
      <c r="N18" s="48"/>
      <c r="O18" s="43"/>
      <c r="P18" s="209"/>
      <c r="Q18" s="43"/>
      <c r="R18" s="86"/>
      <c r="S18" s="48"/>
      <c r="T18" s="216"/>
      <c r="U18" s="87"/>
      <c r="V18" s="88"/>
      <c r="W18" s="91"/>
      <c r="X18" s="216"/>
      <c r="Y18" s="216"/>
      <c r="Z18" s="89"/>
      <c r="AA18" s="182" t="str">
        <f t="shared" si="1"/>
        <v/>
      </c>
      <c r="AB18" s="46"/>
      <c r="AC18" s="216"/>
      <c r="AD18" s="216"/>
      <c r="AE18" s="43"/>
      <c r="AF18" s="48"/>
      <c r="AG18" s="43"/>
      <c r="AH18" s="407"/>
      <c r="AI18" s="408"/>
      <c r="AJ18" s="44"/>
      <c r="AK18" s="350"/>
      <c r="AL18" s="46"/>
      <c r="AM18" s="182" t="str">
        <f t="shared" si="2"/>
        <v/>
      </c>
      <c r="AN18" s="46"/>
    </row>
    <row r="19" spans="1:40" ht="45" customHeight="1" x14ac:dyDescent="0.3">
      <c r="A19" s="68"/>
      <c r="B19" s="68"/>
      <c r="C19" s="68"/>
      <c r="D19" s="68"/>
      <c r="E19" s="46"/>
      <c r="F19" s="323" t="str">
        <f t="shared" si="0"/>
        <v/>
      </c>
      <c r="G19" s="89"/>
      <c r="H19" s="86"/>
      <c r="I19" s="86"/>
      <c r="J19" s="48"/>
      <c r="K19" s="46"/>
      <c r="L19" s="46"/>
      <c r="M19" s="46"/>
      <c r="N19" s="48"/>
      <c r="O19" s="43"/>
      <c r="P19" s="209"/>
      <c r="Q19" s="43"/>
      <c r="R19" s="86"/>
      <c r="S19" s="48"/>
      <c r="T19" s="216"/>
      <c r="U19" s="87"/>
      <c r="V19" s="88"/>
      <c r="W19" s="91"/>
      <c r="X19" s="216"/>
      <c r="Y19" s="216"/>
      <c r="Z19" s="89"/>
      <c r="AA19" s="182" t="str">
        <f t="shared" si="1"/>
        <v/>
      </c>
      <c r="AB19" s="46"/>
      <c r="AC19" s="216"/>
      <c r="AD19" s="216"/>
      <c r="AE19" s="43"/>
      <c r="AF19" s="48"/>
      <c r="AG19" s="43"/>
      <c r="AH19" s="407"/>
      <c r="AI19" s="408"/>
      <c r="AJ19" s="44"/>
      <c r="AK19" s="350"/>
      <c r="AL19" s="46"/>
      <c r="AM19" s="182" t="str">
        <f t="shared" si="2"/>
        <v/>
      </c>
      <c r="AN19" s="46"/>
    </row>
    <row r="20" spans="1:40" ht="45" customHeight="1" x14ac:dyDescent="0.3">
      <c r="A20" s="68"/>
      <c r="B20" s="68"/>
      <c r="C20" s="68"/>
      <c r="D20" s="68"/>
      <c r="E20" s="46"/>
      <c r="F20" s="323" t="str">
        <f t="shared" si="0"/>
        <v/>
      </c>
      <c r="G20" s="89"/>
      <c r="H20" s="86"/>
      <c r="I20" s="86"/>
      <c r="J20" s="48"/>
      <c r="K20" s="46"/>
      <c r="L20" s="46"/>
      <c r="M20" s="46"/>
      <c r="N20" s="48"/>
      <c r="O20" s="43"/>
      <c r="P20" s="209"/>
      <c r="Q20" s="43"/>
      <c r="R20" s="86"/>
      <c r="S20" s="48"/>
      <c r="T20" s="216"/>
      <c r="U20" s="87"/>
      <c r="V20" s="88"/>
      <c r="W20" s="91"/>
      <c r="X20" s="216"/>
      <c r="Y20" s="216"/>
      <c r="Z20" s="89"/>
      <c r="AA20" s="182" t="str">
        <f t="shared" si="1"/>
        <v/>
      </c>
      <c r="AB20" s="46"/>
      <c r="AC20" s="216"/>
      <c r="AD20" s="216"/>
      <c r="AE20" s="43"/>
      <c r="AF20" s="48"/>
      <c r="AG20" s="43"/>
      <c r="AH20" s="407"/>
      <c r="AI20" s="408"/>
      <c r="AJ20" s="44"/>
      <c r="AK20" s="350"/>
      <c r="AL20" s="46"/>
      <c r="AM20" s="182" t="str">
        <f t="shared" si="2"/>
        <v/>
      </c>
      <c r="AN20" s="46"/>
    </row>
    <row r="21" spans="1:40" ht="45" customHeight="1" x14ac:dyDescent="0.3">
      <c r="A21" s="68"/>
      <c r="B21" s="68"/>
      <c r="C21" s="68"/>
      <c r="D21" s="68"/>
      <c r="E21" s="46"/>
      <c r="F21" s="323" t="str">
        <f t="shared" si="0"/>
        <v/>
      </c>
      <c r="G21" s="89"/>
      <c r="H21" s="86"/>
      <c r="I21" s="86"/>
      <c r="J21" s="48"/>
      <c r="K21" s="46"/>
      <c r="L21" s="46"/>
      <c r="M21" s="46"/>
      <c r="N21" s="48"/>
      <c r="O21" s="43"/>
      <c r="P21" s="209"/>
      <c r="Q21" s="43"/>
      <c r="R21" s="86"/>
      <c r="S21" s="48"/>
      <c r="T21" s="216"/>
      <c r="U21" s="87"/>
      <c r="V21" s="88"/>
      <c r="W21" s="91"/>
      <c r="X21" s="216"/>
      <c r="Y21" s="216"/>
      <c r="Z21" s="89"/>
      <c r="AA21" s="182" t="str">
        <f t="shared" si="1"/>
        <v/>
      </c>
      <c r="AB21" s="46"/>
      <c r="AC21" s="216"/>
      <c r="AD21" s="216"/>
      <c r="AE21" s="43"/>
      <c r="AF21" s="48"/>
      <c r="AG21" s="43"/>
      <c r="AH21" s="407"/>
      <c r="AI21" s="408"/>
      <c r="AJ21" s="44"/>
      <c r="AK21" s="350"/>
      <c r="AL21" s="46"/>
      <c r="AM21" s="182" t="str">
        <f t="shared" si="2"/>
        <v/>
      </c>
      <c r="AN21" s="46"/>
    </row>
    <row r="22" spans="1:40" ht="45" customHeight="1" x14ac:dyDescent="0.3">
      <c r="A22" s="68"/>
      <c r="B22" s="68"/>
      <c r="C22" s="68"/>
      <c r="D22" s="68"/>
      <c r="E22" s="46"/>
      <c r="F22" s="323" t="str">
        <f t="shared" si="0"/>
        <v/>
      </c>
      <c r="G22" s="89"/>
      <c r="H22" s="86"/>
      <c r="I22" s="86"/>
      <c r="J22" s="48"/>
      <c r="K22" s="46"/>
      <c r="L22" s="46"/>
      <c r="M22" s="46"/>
      <c r="N22" s="48"/>
      <c r="O22" s="43"/>
      <c r="P22" s="209"/>
      <c r="Q22" s="43"/>
      <c r="R22" s="86"/>
      <c r="S22" s="48"/>
      <c r="T22" s="216"/>
      <c r="U22" s="87"/>
      <c r="V22" s="88"/>
      <c r="W22" s="91"/>
      <c r="X22" s="216"/>
      <c r="Y22" s="216"/>
      <c r="Z22" s="89"/>
      <c r="AA22" s="182" t="str">
        <f t="shared" si="1"/>
        <v/>
      </c>
      <c r="AB22" s="46"/>
      <c r="AC22" s="216"/>
      <c r="AD22" s="216"/>
      <c r="AE22" s="43"/>
      <c r="AF22" s="48"/>
      <c r="AG22" s="43"/>
      <c r="AH22" s="407"/>
      <c r="AI22" s="408"/>
      <c r="AJ22" s="44"/>
      <c r="AK22" s="350"/>
      <c r="AL22" s="46"/>
      <c r="AM22" s="182" t="str">
        <f t="shared" si="2"/>
        <v/>
      </c>
      <c r="AN22" s="46"/>
    </row>
    <row r="23" spans="1:40" ht="45" customHeight="1" x14ac:dyDescent="0.3">
      <c r="A23" s="68"/>
      <c r="B23" s="68"/>
      <c r="C23" s="68"/>
      <c r="D23" s="68"/>
      <c r="E23" s="46"/>
      <c r="F23" s="323" t="str">
        <f t="shared" si="0"/>
        <v/>
      </c>
      <c r="G23" s="89"/>
      <c r="H23" s="86"/>
      <c r="I23" s="86"/>
      <c r="J23" s="48"/>
      <c r="K23" s="46"/>
      <c r="L23" s="46"/>
      <c r="M23" s="46"/>
      <c r="N23" s="48"/>
      <c r="O23" s="43"/>
      <c r="P23" s="209"/>
      <c r="Q23" s="43"/>
      <c r="R23" s="86"/>
      <c r="S23" s="48"/>
      <c r="T23" s="216"/>
      <c r="U23" s="87"/>
      <c r="V23" s="88"/>
      <c r="W23" s="91"/>
      <c r="X23" s="216"/>
      <c r="Y23" s="216"/>
      <c r="Z23" s="89"/>
      <c r="AA23" s="182" t="str">
        <f t="shared" si="1"/>
        <v/>
      </c>
      <c r="AB23" s="46"/>
      <c r="AC23" s="216"/>
      <c r="AD23" s="216"/>
      <c r="AE23" s="43"/>
      <c r="AF23" s="48"/>
      <c r="AG23" s="43"/>
      <c r="AH23" s="407"/>
      <c r="AI23" s="408"/>
      <c r="AJ23" s="44"/>
      <c r="AK23" s="350"/>
      <c r="AL23" s="46"/>
      <c r="AM23" s="182" t="str">
        <f t="shared" si="2"/>
        <v/>
      </c>
      <c r="AN23" s="46"/>
    </row>
    <row r="24" spans="1:40" ht="45" customHeight="1" x14ac:dyDescent="0.3">
      <c r="A24" s="68"/>
      <c r="B24" s="68"/>
      <c r="C24" s="68"/>
      <c r="D24" s="68"/>
      <c r="E24" s="46"/>
      <c r="F24" s="323" t="str">
        <f t="shared" si="0"/>
        <v/>
      </c>
      <c r="G24" s="89"/>
      <c r="H24" s="86"/>
      <c r="I24" s="86"/>
      <c r="J24" s="48"/>
      <c r="K24" s="46"/>
      <c r="L24" s="46"/>
      <c r="M24" s="46"/>
      <c r="N24" s="48"/>
      <c r="O24" s="43"/>
      <c r="P24" s="209"/>
      <c r="Q24" s="43"/>
      <c r="R24" s="86"/>
      <c r="S24" s="48"/>
      <c r="T24" s="216"/>
      <c r="U24" s="87"/>
      <c r="V24" s="88"/>
      <c r="W24" s="91"/>
      <c r="X24" s="216"/>
      <c r="Y24" s="216"/>
      <c r="Z24" s="89"/>
      <c r="AA24" s="182" t="str">
        <f t="shared" si="1"/>
        <v/>
      </c>
      <c r="AB24" s="46"/>
      <c r="AC24" s="216"/>
      <c r="AD24" s="216"/>
      <c r="AE24" s="43"/>
      <c r="AF24" s="48"/>
      <c r="AG24" s="43"/>
      <c r="AH24" s="407"/>
      <c r="AI24" s="408"/>
      <c r="AJ24" s="44"/>
      <c r="AK24" s="350"/>
      <c r="AL24" s="46"/>
      <c r="AM24" s="182" t="str">
        <f t="shared" si="2"/>
        <v/>
      </c>
      <c r="AN24" s="46"/>
    </row>
    <row r="25" spans="1:40" ht="45" customHeight="1" x14ac:dyDescent="0.3">
      <c r="A25" s="68"/>
      <c r="B25" s="68"/>
      <c r="C25" s="68"/>
      <c r="D25" s="68"/>
      <c r="E25" s="46"/>
      <c r="F25" s="323" t="str">
        <f t="shared" si="0"/>
        <v/>
      </c>
      <c r="G25" s="89"/>
      <c r="H25" s="86"/>
      <c r="I25" s="86"/>
      <c r="J25" s="48"/>
      <c r="K25" s="46"/>
      <c r="L25" s="46"/>
      <c r="M25" s="46"/>
      <c r="N25" s="48"/>
      <c r="O25" s="43"/>
      <c r="P25" s="209"/>
      <c r="Q25" s="43"/>
      <c r="R25" s="86"/>
      <c r="S25" s="48"/>
      <c r="T25" s="216"/>
      <c r="U25" s="87"/>
      <c r="V25" s="88"/>
      <c r="W25" s="91"/>
      <c r="X25" s="216"/>
      <c r="Y25" s="216"/>
      <c r="Z25" s="89"/>
      <c r="AA25" s="182" t="str">
        <f t="shared" si="1"/>
        <v/>
      </c>
      <c r="AB25" s="46"/>
      <c r="AC25" s="216"/>
      <c r="AD25" s="216"/>
      <c r="AE25" s="43"/>
      <c r="AF25" s="48"/>
      <c r="AG25" s="43"/>
      <c r="AH25" s="407"/>
      <c r="AI25" s="408"/>
      <c r="AJ25" s="44"/>
      <c r="AK25" s="350"/>
      <c r="AL25" s="46"/>
      <c r="AM25" s="182" t="str">
        <f t="shared" si="2"/>
        <v/>
      </c>
      <c r="AN25" s="46"/>
    </row>
    <row r="26" spans="1:40" ht="45" customHeight="1" x14ac:dyDescent="0.3">
      <c r="A26" s="68"/>
      <c r="B26" s="68"/>
      <c r="C26" s="68"/>
      <c r="D26" s="68"/>
      <c r="E26" s="46"/>
      <c r="F26" s="323" t="str">
        <f t="shared" si="0"/>
        <v/>
      </c>
      <c r="G26" s="89"/>
      <c r="H26" s="86"/>
      <c r="I26" s="86"/>
      <c r="J26" s="48"/>
      <c r="K26" s="46"/>
      <c r="L26" s="46"/>
      <c r="M26" s="46"/>
      <c r="N26" s="48"/>
      <c r="O26" s="43"/>
      <c r="P26" s="209"/>
      <c r="Q26" s="43"/>
      <c r="R26" s="86"/>
      <c r="S26" s="48"/>
      <c r="T26" s="216"/>
      <c r="U26" s="87"/>
      <c r="V26" s="88"/>
      <c r="W26" s="91"/>
      <c r="X26" s="216"/>
      <c r="Y26" s="216"/>
      <c r="Z26" s="89"/>
      <c r="AA26" s="182" t="str">
        <f t="shared" si="1"/>
        <v/>
      </c>
      <c r="AB26" s="46"/>
      <c r="AC26" s="216"/>
      <c r="AD26" s="216"/>
      <c r="AE26" s="43"/>
      <c r="AF26" s="48"/>
      <c r="AG26" s="43"/>
      <c r="AH26" s="407"/>
      <c r="AI26" s="408"/>
      <c r="AJ26" s="44"/>
      <c r="AK26" s="350"/>
      <c r="AL26" s="46"/>
      <c r="AM26" s="182" t="str">
        <f t="shared" si="2"/>
        <v/>
      </c>
      <c r="AN26" s="46"/>
    </row>
    <row r="27" spans="1:40" ht="45" customHeight="1" x14ac:dyDescent="0.3">
      <c r="A27" s="68"/>
      <c r="B27" s="68"/>
      <c r="C27" s="68"/>
      <c r="D27" s="68"/>
      <c r="E27" s="46"/>
      <c r="F27" s="323" t="str">
        <f t="shared" si="0"/>
        <v/>
      </c>
      <c r="G27" s="89"/>
      <c r="H27" s="86"/>
      <c r="I27" s="86"/>
      <c r="J27" s="48"/>
      <c r="K27" s="46"/>
      <c r="L27" s="46"/>
      <c r="M27" s="46"/>
      <c r="N27" s="48"/>
      <c r="O27" s="43"/>
      <c r="P27" s="209"/>
      <c r="Q27" s="43"/>
      <c r="R27" s="86"/>
      <c r="S27" s="48"/>
      <c r="T27" s="216"/>
      <c r="U27" s="87"/>
      <c r="V27" s="88"/>
      <c r="W27" s="91"/>
      <c r="X27" s="216"/>
      <c r="Y27" s="216"/>
      <c r="Z27" s="89"/>
      <c r="AA27" s="182" t="str">
        <f t="shared" si="1"/>
        <v/>
      </c>
      <c r="AB27" s="46"/>
      <c r="AC27" s="216"/>
      <c r="AD27" s="216"/>
      <c r="AE27" s="43"/>
      <c r="AF27" s="48"/>
      <c r="AG27" s="43"/>
      <c r="AH27" s="407"/>
      <c r="AI27" s="408"/>
      <c r="AJ27" s="44"/>
      <c r="AK27" s="350"/>
      <c r="AL27" s="46"/>
      <c r="AM27" s="182" t="str">
        <f t="shared" si="2"/>
        <v/>
      </c>
      <c r="AN27" s="46"/>
    </row>
    <row r="28" spans="1:40" ht="45" customHeight="1" x14ac:dyDescent="0.3">
      <c r="A28" s="68"/>
      <c r="B28" s="68"/>
      <c r="C28" s="68"/>
      <c r="D28" s="68"/>
      <c r="E28" s="46"/>
      <c r="F28" s="323" t="str">
        <f t="shared" si="0"/>
        <v/>
      </c>
      <c r="G28" s="89"/>
      <c r="H28" s="86"/>
      <c r="I28" s="86"/>
      <c r="J28" s="48"/>
      <c r="K28" s="46"/>
      <c r="L28" s="46"/>
      <c r="M28" s="46"/>
      <c r="N28" s="48"/>
      <c r="O28" s="43"/>
      <c r="P28" s="209"/>
      <c r="Q28" s="43"/>
      <c r="R28" s="86"/>
      <c r="S28" s="48"/>
      <c r="T28" s="216"/>
      <c r="U28" s="87"/>
      <c r="V28" s="88"/>
      <c r="W28" s="91"/>
      <c r="X28" s="216"/>
      <c r="Y28" s="216"/>
      <c r="Z28" s="89"/>
      <c r="AA28" s="182" t="str">
        <f t="shared" si="1"/>
        <v/>
      </c>
      <c r="AB28" s="46"/>
      <c r="AC28" s="216"/>
      <c r="AD28" s="216"/>
      <c r="AE28" s="43"/>
      <c r="AF28" s="48"/>
      <c r="AG28" s="43"/>
      <c r="AH28" s="407"/>
      <c r="AI28" s="408"/>
      <c r="AJ28" s="44"/>
      <c r="AK28" s="350"/>
      <c r="AL28" s="46"/>
      <c r="AM28" s="182" t="str">
        <f t="shared" si="2"/>
        <v/>
      </c>
      <c r="AN28" s="46"/>
    </row>
    <row r="29" spans="1:40" ht="45" customHeight="1" x14ac:dyDescent="0.3">
      <c r="A29" s="68"/>
      <c r="B29" s="68"/>
      <c r="C29" s="68"/>
      <c r="D29" s="68"/>
      <c r="E29" s="46"/>
      <c r="F29" s="323" t="str">
        <f t="shared" si="0"/>
        <v/>
      </c>
      <c r="G29" s="89"/>
      <c r="H29" s="86"/>
      <c r="I29" s="86"/>
      <c r="J29" s="48"/>
      <c r="K29" s="46"/>
      <c r="L29" s="46"/>
      <c r="M29" s="46"/>
      <c r="N29" s="48"/>
      <c r="O29" s="43"/>
      <c r="P29" s="209"/>
      <c r="Q29" s="43"/>
      <c r="R29" s="86"/>
      <c r="S29" s="48"/>
      <c r="T29" s="216"/>
      <c r="U29" s="87"/>
      <c r="V29" s="88"/>
      <c r="W29" s="91"/>
      <c r="X29" s="216"/>
      <c r="Y29" s="216"/>
      <c r="Z29" s="89"/>
      <c r="AA29" s="182" t="str">
        <f t="shared" si="1"/>
        <v/>
      </c>
      <c r="AB29" s="46"/>
      <c r="AC29" s="216"/>
      <c r="AD29" s="216"/>
      <c r="AE29" s="43"/>
      <c r="AF29" s="48"/>
      <c r="AG29" s="43"/>
      <c r="AH29" s="407"/>
      <c r="AI29" s="408"/>
      <c r="AJ29" s="44"/>
      <c r="AK29" s="350"/>
      <c r="AL29" s="46"/>
      <c r="AM29" s="182" t="str">
        <f t="shared" si="2"/>
        <v/>
      </c>
      <c r="AN29" s="46"/>
    </row>
    <row r="30" spans="1:40" ht="45" customHeight="1" x14ac:dyDescent="0.3">
      <c r="A30" s="68"/>
      <c r="B30" s="68"/>
      <c r="C30" s="68"/>
      <c r="D30" s="68"/>
      <c r="E30" s="46"/>
      <c r="F30" s="323" t="str">
        <f t="shared" si="0"/>
        <v/>
      </c>
      <c r="G30" s="89"/>
      <c r="H30" s="86"/>
      <c r="I30" s="86"/>
      <c r="J30" s="48"/>
      <c r="K30" s="46"/>
      <c r="L30" s="46"/>
      <c r="M30" s="46"/>
      <c r="N30" s="48"/>
      <c r="O30" s="43"/>
      <c r="P30" s="209"/>
      <c r="Q30" s="43"/>
      <c r="R30" s="86"/>
      <c r="S30" s="48"/>
      <c r="T30" s="216"/>
      <c r="U30" s="87"/>
      <c r="V30" s="88"/>
      <c r="W30" s="91"/>
      <c r="X30" s="216"/>
      <c r="Y30" s="216"/>
      <c r="Z30" s="89"/>
      <c r="AA30" s="182" t="str">
        <f t="shared" si="1"/>
        <v/>
      </c>
      <c r="AB30" s="46"/>
      <c r="AC30" s="216"/>
      <c r="AD30" s="216"/>
      <c r="AE30" s="43"/>
      <c r="AF30" s="48"/>
      <c r="AG30" s="43"/>
      <c r="AH30" s="407"/>
      <c r="AI30" s="408"/>
      <c r="AJ30" s="44"/>
      <c r="AK30" s="350"/>
      <c r="AL30" s="46"/>
      <c r="AM30" s="182" t="str">
        <f t="shared" si="2"/>
        <v/>
      </c>
      <c r="AN30" s="46"/>
    </row>
    <row r="31" spans="1:40" ht="45" customHeight="1" x14ac:dyDescent="0.3">
      <c r="A31" s="68"/>
      <c r="B31" s="68"/>
      <c r="C31" s="68"/>
      <c r="D31" s="68"/>
      <c r="E31" s="46"/>
      <c r="F31" s="323" t="str">
        <f t="shared" si="0"/>
        <v/>
      </c>
      <c r="G31" s="89"/>
      <c r="H31" s="86"/>
      <c r="I31" s="86"/>
      <c r="J31" s="48"/>
      <c r="K31" s="46"/>
      <c r="L31" s="46"/>
      <c r="M31" s="46"/>
      <c r="N31" s="48"/>
      <c r="O31" s="43"/>
      <c r="P31" s="209"/>
      <c r="Q31" s="43"/>
      <c r="R31" s="86"/>
      <c r="S31" s="48"/>
      <c r="T31" s="216"/>
      <c r="U31" s="87"/>
      <c r="V31" s="88"/>
      <c r="W31" s="91"/>
      <c r="X31" s="216"/>
      <c r="Y31" s="216"/>
      <c r="Z31" s="89"/>
      <c r="AA31" s="182" t="str">
        <f t="shared" si="1"/>
        <v/>
      </c>
      <c r="AB31" s="46"/>
      <c r="AC31" s="216"/>
      <c r="AD31" s="216"/>
      <c r="AE31" s="43"/>
      <c r="AF31" s="48"/>
      <c r="AG31" s="43"/>
      <c r="AH31" s="407"/>
      <c r="AI31" s="408"/>
      <c r="AJ31" s="44"/>
      <c r="AK31" s="350"/>
      <c r="AL31" s="46"/>
      <c r="AM31" s="182" t="str">
        <f t="shared" si="2"/>
        <v/>
      </c>
      <c r="AN31" s="46"/>
    </row>
    <row r="32" spans="1:40" ht="45" customHeight="1" x14ac:dyDescent="0.3">
      <c r="A32" s="68"/>
      <c r="B32" s="68"/>
      <c r="C32" s="68"/>
      <c r="D32" s="68"/>
      <c r="E32" s="46"/>
      <c r="F32" s="323" t="str">
        <f t="shared" si="0"/>
        <v/>
      </c>
      <c r="G32" s="89"/>
      <c r="H32" s="86"/>
      <c r="I32" s="86"/>
      <c r="J32" s="48"/>
      <c r="K32" s="46"/>
      <c r="L32" s="46"/>
      <c r="M32" s="46"/>
      <c r="N32" s="48"/>
      <c r="O32" s="43"/>
      <c r="P32" s="209"/>
      <c r="Q32" s="43"/>
      <c r="R32" s="86"/>
      <c r="S32" s="48"/>
      <c r="T32" s="216"/>
      <c r="U32" s="87"/>
      <c r="V32" s="88"/>
      <c r="W32" s="91"/>
      <c r="X32" s="216"/>
      <c r="Y32" s="216"/>
      <c r="Z32" s="89"/>
      <c r="AA32" s="182" t="str">
        <f t="shared" si="1"/>
        <v/>
      </c>
      <c r="AB32" s="46"/>
      <c r="AC32" s="216"/>
      <c r="AD32" s="216"/>
      <c r="AE32" s="43"/>
      <c r="AF32" s="48"/>
      <c r="AG32" s="43"/>
      <c r="AH32" s="407"/>
      <c r="AI32" s="408"/>
      <c r="AJ32" s="44"/>
      <c r="AK32" s="350"/>
      <c r="AL32" s="46"/>
      <c r="AM32" s="182" t="str">
        <f t="shared" si="2"/>
        <v/>
      </c>
      <c r="AN32" s="46"/>
    </row>
    <row r="33" spans="1:40" ht="45" customHeight="1" x14ac:dyDescent="0.3">
      <c r="A33" s="68"/>
      <c r="B33" s="68"/>
      <c r="C33" s="68"/>
      <c r="D33" s="68"/>
      <c r="E33" s="46"/>
      <c r="F33" s="323" t="str">
        <f t="shared" si="0"/>
        <v/>
      </c>
      <c r="G33" s="89"/>
      <c r="H33" s="86"/>
      <c r="I33" s="86"/>
      <c r="J33" s="48"/>
      <c r="K33" s="46"/>
      <c r="L33" s="46"/>
      <c r="M33" s="46"/>
      <c r="N33" s="48"/>
      <c r="O33" s="43"/>
      <c r="P33" s="209"/>
      <c r="Q33" s="43"/>
      <c r="R33" s="86"/>
      <c r="S33" s="48"/>
      <c r="T33" s="216"/>
      <c r="U33" s="87"/>
      <c r="V33" s="88"/>
      <c r="W33" s="91"/>
      <c r="X33" s="216"/>
      <c r="Y33" s="216"/>
      <c r="Z33" s="89"/>
      <c r="AA33" s="182" t="str">
        <f t="shared" si="1"/>
        <v/>
      </c>
      <c r="AB33" s="46"/>
      <c r="AC33" s="216"/>
      <c r="AD33" s="216"/>
      <c r="AE33" s="43"/>
      <c r="AF33" s="48"/>
      <c r="AG33" s="43"/>
      <c r="AH33" s="407"/>
      <c r="AI33" s="408"/>
      <c r="AJ33" s="44"/>
      <c r="AK33" s="350"/>
      <c r="AL33" s="46"/>
      <c r="AM33" s="182" t="str">
        <f t="shared" si="2"/>
        <v/>
      </c>
      <c r="AN33" s="46"/>
    </row>
    <row r="34" spans="1:40" ht="45" customHeight="1" x14ac:dyDescent="0.3">
      <c r="A34" s="68"/>
      <c r="B34" s="68"/>
      <c r="C34" s="68"/>
      <c r="D34" s="68"/>
      <c r="E34" s="46"/>
      <c r="F34" s="323" t="str">
        <f t="shared" si="0"/>
        <v/>
      </c>
      <c r="G34" s="89"/>
      <c r="H34" s="86"/>
      <c r="I34" s="86"/>
      <c r="J34" s="48"/>
      <c r="K34" s="46"/>
      <c r="L34" s="46"/>
      <c r="M34" s="46"/>
      <c r="N34" s="48"/>
      <c r="O34" s="43"/>
      <c r="P34" s="209"/>
      <c r="Q34" s="43"/>
      <c r="R34" s="86"/>
      <c r="S34" s="48"/>
      <c r="T34" s="216"/>
      <c r="U34" s="87"/>
      <c r="V34" s="88"/>
      <c r="W34" s="91"/>
      <c r="X34" s="216"/>
      <c r="Y34" s="216"/>
      <c r="Z34" s="89"/>
      <c r="AA34" s="182" t="str">
        <f t="shared" si="1"/>
        <v/>
      </c>
      <c r="AB34" s="46"/>
      <c r="AC34" s="216"/>
      <c r="AD34" s="216"/>
      <c r="AE34" s="43"/>
      <c r="AF34" s="48"/>
      <c r="AG34" s="43"/>
      <c r="AH34" s="407"/>
      <c r="AI34" s="408"/>
      <c r="AJ34" s="44"/>
      <c r="AK34" s="350"/>
      <c r="AL34" s="46"/>
      <c r="AM34" s="182" t="str">
        <f t="shared" si="2"/>
        <v/>
      </c>
      <c r="AN34" s="46"/>
    </row>
    <row r="35" spans="1:40" ht="45" customHeight="1" x14ac:dyDescent="0.3">
      <c r="A35" s="68"/>
      <c r="B35" s="68"/>
      <c r="C35" s="68"/>
      <c r="D35" s="68"/>
      <c r="E35" s="46"/>
      <c r="F35" s="323" t="str">
        <f t="shared" si="0"/>
        <v/>
      </c>
      <c r="G35" s="89"/>
      <c r="H35" s="86"/>
      <c r="I35" s="86"/>
      <c r="J35" s="48"/>
      <c r="K35" s="46"/>
      <c r="L35" s="46"/>
      <c r="M35" s="46"/>
      <c r="N35" s="48"/>
      <c r="O35" s="43"/>
      <c r="P35" s="209"/>
      <c r="Q35" s="43"/>
      <c r="R35" s="86"/>
      <c r="S35" s="48"/>
      <c r="T35" s="216"/>
      <c r="U35" s="87"/>
      <c r="V35" s="88"/>
      <c r="W35" s="91"/>
      <c r="X35" s="216"/>
      <c r="Y35" s="216"/>
      <c r="Z35" s="89"/>
      <c r="AA35" s="182" t="str">
        <f t="shared" si="1"/>
        <v/>
      </c>
      <c r="AB35" s="46"/>
      <c r="AC35" s="216"/>
      <c r="AD35" s="216"/>
      <c r="AE35" s="43"/>
      <c r="AF35" s="48"/>
      <c r="AG35" s="43"/>
      <c r="AH35" s="407"/>
      <c r="AI35" s="408"/>
      <c r="AJ35" s="44"/>
      <c r="AK35" s="350"/>
      <c r="AL35" s="46"/>
      <c r="AM35" s="182" t="str">
        <f t="shared" si="2"/>
        <v/>
      </c>
      <c r="AN35" s="46"/>
    </row>
    <row r="36" spans="1:40" ht="45" customHeight="1" x14ac:dyDescent="0.3">
      <c r="A36" s="68"/>
      <c r="B36" s="68"/>
      <c r="C36" s="68"/>
      <c r="D36" s="68"/>
      <c r="E36" s="46"/>
      <c r="F36" s="323" t="str">
        <f t="shared" si="0"/>
        <v/>
      </c>
      <c r="G36" s="89"/>
      <c r="H36" s="86"/>
      <c r="I36" s="86"/>
      <c r="J36" s="48"/>
      <c r="K36" s="46"/>
      <c r="L36" s="46"/>
      <c r="M36" s="46"/>
      <c r="N36" s="48"/>
      <c r="O36" s="43"/>
      <c r="P36" s="209"/>
      <c r="Q36" s="43"/>
      <c r="R36" s="86"/>
      <c r="S36" s="48"/>
      <c r="T36" s="216"/>
      <c r="U36" s="87"/>
      <c r="V36" s="88"/>
      <c r="W36" s="91"/>
      <c r="X36" s="216"/>
      <c r="Y36" s="216"/>
      <c r="Z36" s="89"/>
      <c r="AA36" s="182" t="str">
        <f t="shared" si="1"/>
        <v/>
      </c>
      <c r="AB36" s="46"/>
      <c r="AC36" s="216"/>
      <c r="AD36" s="216"/>
      <c r="AE36" s="43"/>
      <c r="AF36" s="48"/>
      <c r="AG36" s="43"/>
      <c r="AH36" s="407"/>
      <c r="AI36" s="408"/>
      <c r="AJ36" s="44"/>
      <c r="AK36" s="350"/>
      <c r="AL36" s="46"/>
      <c r="AM36" s="182" t="str">
        <f t="shared" si="2"/>
        <v/>
      </c>
      <c r="AN36" s="46"/>
    </row>
    <row r="37" spans="1:40" ht="45" customHeight="1" x14ac:dyDescent="0.3">
      <c r="A37" s="68"/>
      <c r="B37" s="68"/>
      <c r="C37" s="68"/>
      <c r="D37" s="68"/>
      <c r="E37" s="46"/>
      <c r="F37" s="323" t="str">
        <f t="shared" si="0"/>
        <v/>
      </c>
      <c r="G37" s="89"/>
      <c r="H37" s="86"/>
      <c r="I37" s="86"/>
      <c r="J37" s="48"/>
      <c r="K37" s="46"/>
      <c r="L37" s="46"/>
      <c r="M37" s="46"/>
      <c r="N37" s="48"/>
      <c r="O37" s="43"/>
      <c r="P37" s="209"/>
      <c r="Q37" s="43"/>
      <c r="R37" s="86"/>
      <c r="S37" s="48"/>
      <c r="T37" s="216"/>
      <c r="U37" s="87"/>
      <c r="V37" s="88"/>
      <c r="W37" s="91"/>
      <c r="X37" s="216"/>
      <c r="Y37" s="216"/>
      <c r="Z37" s="89"/>
      <c r="AA37" s="182" t="str">
        <f t="shared" si="1"/>
        <v/>
      </c>
      <c r="AB37" s="46"/>
      <c r="AC37" s="216"/>
      <c r="AD37" s="216"/>
      <c r="AE37" s="43"/>
      <c r="AF37" s="48"/>
      <c r="AG37" s="43"/>
      <c r="AH37" s="407"/>
      <c r="AI37" s="408"/>
      <c r="AJ37" s="44"/>
      <c r="AK37" s="350"/>
      <c r="AL37" s="46"/>
      <c r="AM37" s="182" t="str">
        <f t="shared" si="2"/>
        <v/>
      </c>
      <c r="AN37" s="46"/>
    </row>
    <row r="38" spans="1:40" ht="45" customHeight="1" x14ac:dyDescent="0.3">
      <c r="A38" s="68"/>
      <c r="B38" s="68"/>
      <c r="C38" s="68"/>
      <c r="D38" s="68"/>
      <c r="E38" s="46"/>
      <c r="F38" s="323" t="str">
        <f t="shared" si="0"/>
        <v/>
      </c>
      <c r="G38" s="89"/>
      <c r="H38" s="86"/>
      <c r="I38" s="86"/>
      <c r="J38" s="48"/>
      <c r="K38" s="46"/>
      <c r="L38" s="46"/>
      <c r="M38" s="46"/>
      <c r="N38" s="48"/>
      <c r="O38" s="43"/>
      <c r="P38" s="209"/>
      <c r="Q38" s="43"/>
      <c r="R38" s="86"/>
      <c r="S38" s="48"/>
      <c r="T38" s="216"/>
      <c r="U38" s="87"/>
      <c r="V38" s="88"/>
      <c r="W38" s="91"/>
      <c r="X38" s="216"/>
      <c r="Y38" s="216"/>
      <c r="Z38" s="89"/>
      <c r="AA38" s="182" t="str">
        <f t="shared" si="1"/>
        <v/>
      </c>
      <c r="AB38" s="46"/>
      <c r="AC38" s="216"/>
      <c r="AD38" s="216"/>
      <c r="AE38" s="43"/>
      <c r="AF38" s="48"/>
      <c r="AG38" s="43"/>
      <c r="AH38" s="407"/>
      <c r="AI38" s="408"/>
      <c r="AJ38" s="44"/>
      <c r="AK38" s="350"/>
      <c r="AL38" s="46"/>
      <c r="AM38" s="182" t="str">
        <f t="shared" si="2"/>
        <v/>
      </c>
      <c r="AN38" s="46"/>
    </row>
    <row r="39" spans="1:40" ht="45" customHeight="1" x14ac:dyDescent="0.3">
      <c r="A39" s="68"/>
      <c r="B39" s="68"/>
      <c r="C39" s="68"/>
      <c r="D39" s="68"/>
      <c r="E39" s="46"/>
      <c r="F39" s="323" t="str">
        <f t="shared" si="0"/>
        <v/>
      </c>
      <c r="G39" s="89"/>
      <c r="H39" s="86"/>
      <c r="I39" s="86"/>
      <c r="J39" s="48"/>
      <c r="K39" s="46"/>
      <c r="L39" s="46"/>
      <c r="M39" s="46"/>
      <c r="N39" s="48"/>
      <c r="O39" s="43"/>
      <c r="P39" s="209"/>
      <c r="Q39" s="43"/>
      <c r="R39" s="86"/>
      <c r="S39" s="48"/>
      <c r="T39" s="216"/>
      <c r="U39" s="87"/>
      <c r="V39" s="88"/>
      <c r="W39" s="91"/>
      <c r="X39" s="216"/>
      <c r="Y39" s="216"/>
      <c r="Z39" s="89"/>
      <c r="AA39" s="182" t="str">
        <f t="shared" si="1"/>
        <v/>
      </c>
      <c r="AB39" s="46"/>
      <c r="AC39" s="216"/>
      <c r="AD39" s="216"/>
      <c r="AE39" s="43"/>
      <c r="AF39" s="48"/>
      <c r="AG39" s="43"/>
      <c r="AH39" s="407"/>
      <c r="AI39" s="408"/>
      <c r="AJ39" s="44"/>
      <c r="AK39" s="350"/>
      <c r="AL39" s="46"/>
      <c r="AM39" s="182" t="str">
        <f t="shared" si="2"/>
        <v/>
      </c>
      <c r="AN39" s="46"/>
    </row>
    <row r="40" spans="1:40" ht="45" customHeight="1" x14ac:dyDescent="0.3">
      <c r="A40" s="68"/>
      <c r="B40" s="68"/>
      <c r="C40" s="68"/>
      <c r="D40" s="68"/>
      <c r="E40" s="46"/>
      <c r="F40" s="323" t="str">
        <f t="shared" si="0"/>
        <v/>
      </c>
      <c r="G40" s="89"/>
      <c r="H40" s="86"/>
      <c r="I40" s="86"/>
      <c r="J40" s="48"/>
      <c r="K40" s="46"/>
      <c r="L40" s="46"/>
      <c r="M40" s="46"/>
      <c r="N40" s="48"/>
      <c r="O40" s="43"/>
      <c r="P40" s="209"/>
      <c r="Q40" s="43"/>
      <c r="R40" s="86"/>
      <c r="S40" s="48"/>
      <c r="T40" s="216"/>
      <c r="U40" s="87"/>
      <c r="V40" s="88"/>
      <c r="W40" s="91"/>
      <c r="X40" s="216"/>
      <c r="Y40" s="216"/>
      <c r="Z40" s="89"/>
      <c r="AA40" s="182" t="str">
        <f t="shared" si="1"/>
        <v/>
      </c>
      <c r="AB40" s="46"/>
      <c r="AC40" s="216"/>
      <c r="AD40" s="216"/>
      <c r="AE40" s="43"/>
      <c r="AF40" s="48"/>
      <c r="AG40" s="43"/>
      <c r="AH40" s="407"/>
      <c r="AI40" s="408"/>
      <c r="AJ40" s="44"/>
      <c r="AK40" s="350"/>
      <c r="AL40" s="46"/>
      <c r="AM40" s="182" t="str">
        <f t="shared" si="2"/>
        <v/>
      </c>
      <c r="AN40" s="46"/>
    </row>
    <row r="41" spans="1:40" ht="45" customHeight="1" x14ac:dyDescent="0.3">
      <c r="A41" s="68"/>
      <c r="B41" s="68"/>
      <c r="C41" s="68"/>
      <c r="D41" s="68"/>
      <c r="E41" s="46"/>
      <c r="F41" s="323" t="str">
        <f t="shared" si="0"/>
        <v/>
      </c>
      <c r="G41" s="89"/>
      <c r="H41" s="86"/>
      <c r="I41" s="86"/>
      <c r="J41" s="48"/>
      <c r="K41" s="46"/>
      <c r="L41" s="46"/>
      <c r="M41" s="46"/>
      <c r="N41" s="48"/>
      <c r="O41" s="43"/>
      <c r="P41" s="209"/>
      <c r="Q41" s="43"/>
      <c r="R41" s="86"/>
      <c r="S41" s="48"/>
      <c r="T41" s="216"/>
      <c r="U41" s="87"/>
      <c r="V41" s="88"/>
      <c r="W41" s="91"/>
      <c r="X41" s="216"/>
      <c r="Y41" s="216"/>
      <c r="Z41" s="89"/>
      <c r="AA41" s="182" t="str">
        <f t="shared" si="1"/>
        <v/>
      </c>
      <c r="AB41" s="46"/>
      <c r="AC41" s="216"/>
      <c r="AD41" s="216"/>
      <c r="AE41" s="43"/>
      <c r="AF41" s="48"/>
      <c r="AG41" s="43"/>
      <c r="AH41" s="407"/>
      <c r="AI41" s="408"/>
      <c r="AJ41" s="44"/>
      <c r="AK41" s="350"/>
      <c r="AL41" s="46"/>
      <c r="AM41" s="182" t="str">
        <f t="shared" si="2"/>
        <v/>
      </c>
      <c r="AN41" s="46"/>
    </row>
    <row r="42" spans="1:40" ht="45" customHeight="1" x14ac:dyDescent="0.3">
      <c r="A42" s="68"/>
      <c r="B42" s="68"/>
      <c r="C42" s="68"/>
      <c r="D42" s="68"/>
      <c r="E42" s="46"/>
      <c r="F42" s="323" t="str">
        <f t="shared" si="0"/>
        <v/>
      </c>
      <c r="G42" s="89"/>
      <c r="H42" s="86"/>
      <c r="I42" s="86"/>
      <c r="J42" s="48"/>
      <c r="K42" s="46"/>
      <c r="L42" s="46"/>
      <c r="M42" s="46"/>
      <c r="N42" s="48"/>
      <c r="O42" s="43"/>
      <c r="P42" s="209"/>
      <c r="Q42" s="43"/>
      <c r="R42" s="86"/>
      <c r="S42" s="48"/>
      <c r="T42" s="216"/>
      <c r="U42" s="87"/>
      <c r="V42" s="88"/>
      <c r="W42" s="91"/>
      <c r="X42" s="216"/>
      <c r="Y42" s="216"/>
      <c r="Z42" s="89"/>
      <c r="AA42" s="182" t="str">
        <f t="shared" si="1"/>
        <v/>
      </c>
      <c r="AB42" s="46"/>
      <c r="AC42" s="216"/>
      <c r="AD42" s="216"/>
      <c r="AE42" s="43"/>
      <c r="AF42" s="48"/>
      <c r="AG42" s="43"/>
      <c r="AH42" s="407"/>
      <c r="AI42" s="408"/>
      <c r="AJ42" s="44"/>
      <c r="AK42" s="350"/>
      <c r="AL42" s="46"/>
      <c r="AM42" s="182" t="str">
        <f t="shared" si="2"/>
        <v/>
      </c>
      <c r="AN42" s="46"/>
    </row>
    <row r="43" spans="1:40" ht="45" customHeight="1" x14ac:dyDescent="0.3">
      <c r="A43" s="68"/>
      <c r="B43" s="68"/>
      <c r="C43" s="68"/>
      <c r="D43" s="68"/>
      <c r="E43" s="46"/>
      <c r="F43" s="323" t="str">
        <f t="shared" si="0"/>
        <v/>
      </c>
      <c r="G43" s="89"/>
      <c r="H43" s="86"/>
      <c r="I43" s="86"/>
      <c r="J43" s="48"/>
      <c r="K43" s="46"/>
      <c r="L43" s="46"/>
      <c r="M43" s="46"/>
      <c r="N43" s="48"/>
      <c r="O43" s="43"/>
      <c r="P43" s="209"/>
      <c r="Q43" s="43"/>
      <c r="R43" s="86"/>
      <c r="S43" s="48"/>
      <c r="T43" s="216"/>
      <c r="U43" s="87"/>
      <c r="V43" s="88"/>
      <c r="W43" s="91"/>
      <c r="X43" s="216"/>
      <c r="Y43" s="216"/>
      <c r="Z43" s="89"/>
      <c r="AA43" s="182" t="str">
        <f t="shared" si="1"/>
        <v/>
      </c>
      <c r="AB43" s="46"/>
      <c r="AC43" s="216"/>
      <c r="AD43" s="216"/>
      <c r="AE43" s="43"/>
      <c r="AF43" s="48"/>
      <c r="AG43" s="43"/>
      <c r="AH43" s="407"/>
      <c r="AI43" s="408"/>
      <c r="AJ43" s="44"/>
      <c r="AK43" s="350"/>
      <c r="AL43" s="46"/>
      <c r="AM43" s="182" t="str">
        <f t="shared" si="2"/>
        <v/>
      </c>
      <c r="AN43" s="46"/>
    </row>
    <row r="44" spans="1:40" ht="45" customHeight="1" x14ac:dyDescent="0.3">
      <c r="A44" s="68"/>
      <c r="B44" s="68"/>
      <c r="C44" s="68"/>
      <c r="D44" s="68"/>
      <c r="E44" s="46"/>
      <c r="F44" s="323" t="str">
        <f t="shared" si="0"/>
        <v/>
      </c>
      <c r="G44" s="89"/>
      <c r="H44" s="86"/>
      <c r="I44" s="86"/>
      <c r="J44" s="48"/>
      <c r="K44" s="46"/>
      <c r="L44" s="46"/>
      <c r="M44" s="46"/>
      <c r="N44" s="48"/>
      <c r="O44" s="43"/>
      <c r="P44" s="209"/>
      <c r="Q44" s="43"/>
      <c r="R44" s="86"/>
      <c r="S44" s="48"/>
      <c r="T44" s="216"/>
      <c r="U44" s="87"/>
      <c r="V44" s="88"/>
      <c r="W44" s="91"/>
      <c r="X44" s="216"/>
      <c r="Y44" s="216"/>
      <c r="Z44" s="89"/>
      <c r="AA44" s="182" t="str">
        <f t="shared" si="1"/>
        <v/>
      </c>
      <c r="AB44" s="46"/>
      <c r="AC44" s="216"/>
      <c r="AD44" s="216"/>
      <c r="AE44" s="43"/>
      <c r="AF44" s="48"/>
      <c r="AG44" s="43"/>
      <c r="AH44" s="407"/>
      <c r="AI44" s="408"/>
      <c r="AJ44" s="44"/>
      <c r="AK44" s="350"/>
      <c r="AL44" s="46"/>
      <c r="AM44" s="182" t="str">
        <f t="shared" si="2"/>
        <v/>
      </c>
      <c r="AN44" s="46"/>
    </row>
    <row r="45" spans="1:40" ht="45" customHeight="1" x14ac:dyDescent="0.3">
      <c r="A45" s="68"/>
      <c r="B45" s="68"/>
      <c r="C45" s="68"/>
      <c r="D45" s="68"/>
      <c r="E45" s="46"/>
      <c r="F45" s="323" t="str">
        <f t="shared" si="0"/>
        <v/>
      </c>
      <c r="G45" s="89"/>
      <c r="H45" s="86"/>
      <c r="I45" s="86"/>
      <c r="J45" s="48"/>
      <c r="K45" s="46"/>
      <c r="L45" s="46"/>
      <c r="M45" s="46"/>
      <c r="N45" s="48"/>
      <c r="O45" s="43"/>
      <c r="P45" s="209"/>
      <c r="Q45" s="43"/>
      <c r="R45" s="86"/>
      <c r="S45" s="48"/>
      <c r="T45" s="216"/>
      <c r="U45" s="87"/>
      <c r="V45" s="88"/>
      <c r="W45" s="91"/>
      <c r="X45" s="216"/>
      <c r="Y45" s="216"/>
      <c r="Z45" s="89"/>
      <c r="AA45" s="182" t="str">
        <f t="shared" si="1"/>
        <v/>
      </c>
      <c r="AB45" s="46"/>
      <c r="AC45" s="216"/>
      <c r="AD45" s="216"/>
      <c r="AE45" s="43"/>
      <c r="AF45" s="48"/>
      <c r="AG45" s="43"/>
      <c r="AH45" s="407"/>
      <c r="AI45" s="408"/>
      <c r="AJ45" s="44"/>
      <c r="AK45" s="350"/>
      <c r="AL45" s="46"/>
      <c r="AM45" s="182" t="str">
        <f t="shared" si="2"/>
        <v/>
      </c>
      <c r="AN45" s="46"/>
    </row>
    <row r="46" spans="1:40" ht="45" customHeight="1" x14ac:dyDescent="0.3">
      <c r="A46" s="68"/>
      <c r="B46" s="68"/>
      <c r="C46" s="68"/>
      <c r="D46" s="68"/>
      <c r="E46" s="46"/>
      <c r="F46" s="323" t="str">
        <f t="shared" si="0"/>
        <v/>
      </c>
      <c r="G46" s="89"/>
      <c r="H46" s="86"/>
      <c r="I46" s="86"/>
      <c r="J46" s="48"/>
      <c r="K46" s="46"/>
      <c r="L46" s="46"/>
      <c r="M46" s="46"/>
      <c r="N46" s="48"/>
      <c r="O46" s="43"/>
      <c r="P46" s="209"/>
      <c r="Q46" s="43"/>
      <c r="R46" s="86"/>
      <c r="S46" s="48"/>
      <c r="T46" s="216"/>
      <c r="U46" s="87"/>
      <c r="V46" s="88"/>
      <c r="W46" s="91"/>
      <c r="X46" s="216"/>
      <c r="Y46" s="216"/>
      <c r="Z46" s="89"/>
      <c r="AA46" s="182" t="str">
        <f t="shared" si="1"/>
        <v/>
      </c>
      <c r="AB46" s="46"/>
      <c r="AC46" s="216"/>
      <c r="AD46" s="216"/>
      <c r="AE46" s="43"/>
      <c r="AF46" s="48"/>
      <c r="AG46" s="43"/>
      <c r="AH46" s="407"/>
      <c r="AI46" s="408"/>
      <c r="AJ46" s="44"/>
      <c r="AK46" s="350"/>
      <c r="AL46" s="46"/>
      <c r="AM46" s="182" t="str">
        <f t="shared" si="2"/>
        <v/>
      </c>
      <c r="AN46" s="46"/>
    </row>
    <row r="47" spans="1:40" ht="45" customHeight="1" x14ac:dyDescent="0.3">
      <c r="A47" s="68"/>
      <c r="B47" s="68"/>
      <c r="C47" s="68"/>
      <c r="D47" s="68"/>
      <c r="E47" s="46"/>
      <c r="F47" s="323" t="str">
        <f t="shared" si="0"/>
        <v/>
      </c>
      <c r="G47" s="89"/>
      <c r="H47" s="86"/>
      <c r="I47" s="86"/>
      <c r="J47" s="48"/>
      <c r="K47" s="46"/>
      <c r="L47" s="46"/>
      <c r="M47" s="46"/>
      <c r="N47" s="48"/>
      <c r="O47" s="43"/>
      <c r="P47" s="209"/>
      <c r="Q47" s="43"/>
      <c r="R47" s="86"/>
      <c r="S47" s="48"/>
      <c r="T47" s="216"/>
      <c r="U47" s="87"/>
      <c r="V47" s="88"/>
      <c r="W47" s="91"/>
      <c r="X47" s="216"/>
      <c r="Y47" s="216"/>
      <c r="Z47" s="89"/>
      <c r="AA47" s="182" t="str">
        <f t="shared" si="1"/>
        <v/>
      </c>
      <c r="AB47" s="46"/>
      <c r="AC47" s="216"/>
      <c r="AD47" s="216"/>
      <c r="AE47" s="43"/>
      <c r="AF47" s="48"/>
      <c r="AG47" s="43"/>
      <c r="AH47" s="407"/>
      <c r="AI47" s="408"/>
      <c r="AJ47" s="44"/>
      <c r="AK47" s="350"/>
      <c r="AL47" s="46"/>
      <c r="AM47" s="182" t="str">
        <f t="shared" si="2"/>
        <v/>
      </c>
      <c r="AN47" s="46"/>
    </row>
    <row r="48" spans="1:40" ht="45" customHeight="1" x14ac:dyDescent="0.3">
      <c r="A48" s="68"/>
      <c r="B48" s="68"/>
      <c r="C48" s="68"/>
      <c r="D48" s="68"/>
      <c r="E48" s="46"/>
      <c r="F48" s="323" t="str">
        <f t="shared" si="0"/>
        <v/>
      </c>
      <c r="G48" s="89"/>
      <c r="H48" s="86"/>
      <c r="I48" s="86"/>
      <c r="J48" s="48"/>
      <c r="K48" s="46"/>
      <c r="L48" s="46"/>
      <c r="M48" s="46"/>
      <c r="N48" s="48"/>
      <c r="O48" s="43"/>
      <c r="P48" s="209"/>
      <c r="Q48" s="43"/>
      <c r="R48" s="86"/>
      <c r="S48" s="48"/>
      <c r="T48" s="216"/>
      <c r="U48" s="87"/>
      <c r="V48" s="88"/>
      <c r="W48" s="91"/>
      <c r="X48" s="216"/>
      <c r="Y48" s="216"/>
      <c r="Z48" s="89"/>
      <c r="AA48" s="182" t="str">
        <f t="shared" si="1"/>
        <v/>
      </c>
      <c r="AB48" s="46"/>
      <c r="AC48" s="216"/>
      <c r="AD48" s="216"/>
      <c r="AE48" s="43"/>
      <c r="AF48" s="48"/>
      <c r="AG48" s="43"/>
      <c r="AH48" s="407"/>
      <c r="AI48" s="408"/>
      <c r="AJ48" s="44"/>
      <c r="AK48" s="350"/>
      <c r="AL48" s="46"/>
      <c r="AM48" s="182" t="str">
        <f t="shared" si="2"/>
        <v/>
      </c>
      <c r="AN48" s="46"/>
    </row>
    <row r="49" spans="1:40" ht="45" customHeight="1" x14ac:dyDescent="0.3">
      <c r="A49" s="68"/>
      <c r="B49" s="68"/>
      <c r="C49" s="68"/>
      <c r="D49" s="68"/>
      <c r="E49" s="46"/>
      <c r="F49" s="323" t="str">
        <f t="shared" si="0"/>
        <v/>
      </c>
      <c r="G49" s="89"/>
      <c r="H49" s="86"/>
      <c r="I49" s="86"/>
      <c r="J49" s="48"/>
      <c r="K49" s="46"/>
      <c r="L49" s="46"/>
      <c r="M49" s="46"/>
      <c r="N49" s="48"/>
      <c r="O49" s="43"/>
      <c r="P49" s="209"/>
      <c r="Q49" s="43"/>
      <c r="R49" s="86"/>
      <c r="S49" s="48"/>
      <c r="T49" s="216"/>
      <c r="U49" s="87"/>
      <c r="V49" s="88"/>
      <c r="W49" s="91"/>
      <c r="X49" s="216"/>
      <c r="Y49" s="216"/>
      <c r="Z49" s="89"/>
      <c r="AA49" s="182" t="str">
        <f t="shared" si="1"/>
        <v/>
      </c>
      <c r="AB49" s="46"/>
      <c r="AC49" s="216"/>
      <c r="AD49" s="216"/>
      <c r="AE49" s="43"/>
      <c r="AF49" s="48"/>
      <c r="AG49" s="43"/>
      <c r="AH49" s="407"/>
      <c r="AI49" s="408"/>
      <c r="AJ49" s="44"/>
      <c r="AK49" s="350"/>
      <c r="AL49" s="46"/>
      <c r="AM49" s="182" t="str">
        <f t="shared" si="2"/>
        <v/>
      </c>
      <c r="AN49" s="46"/>
    </row>
    <row r="50" spans="1:40" ht="45" customHeight="1" x14ac:dyDescent="0.3">
      <c r="A50" s="68"/>
      <c r="B50" s="68"/>
      <c r="C50" s="68"/>
      <c r="D50" s="68"/>
      <c r="E50" s="46"/>
      <c r="F50" s="323" t="str">
        <f t="shared" si="0"/>
        <v/>
      </c>
      <c r="G50" s="89"/>
      <c r="H50" s="86"/>
      <c r="I50" s="86"/>
      <c r="J50" s="48"/>
      <c r="K50" s="46"/>
      <c r="L50" s="46"/>
      <c r="M50" s="46"/>
      <c r="N50" s="48"/>
      <c r="O50" s="43"/>
      <c r="P50" s="209"/>
      <c r="Q50" s="43"/>
      <c r="R50" s="86"/>
      <c r="S50" s="48"/>
      <c r="T50" s="216"/>
      <c r="U50" s="87"/>
      <c r="V50" s="88"/>
      <c r="W50" s="91"/>
      <c r="X50" s="216"/>
      <c r="Y50" s="216"/>
      <c r="Z50" s="89"/>
      <c r="AA50" s="182" t="str">
        <f t="shared" si="1"/>
        <v/>
      </c>
      <c r="AB50" s="46"/>
      <c r="AC50" s="216"/>
      <c r="AD50" s="216"/>
      <c r="AE50" s="43"/>
      <c r="AF50" s="48"/>
      <c r="AG50" s="43"/>
      <c r="AH50" s="407"/>
      <c r="AI50" s="408"/>
      <c r="AJ50" s="44"/>
      <c r="AK50" s="350"/>
      <c r="AL50" s="46"/>
      <c r="AM50" s="182" t="str">
        <f t="shared" si="2"/>
        <v/>
      </c>
      <c r="AN50" s="46"/>
    </row>
    <row r="51" spans="1:40" ht="45" customHeight="1" x14ac:dyDescent="0.3">
      <c r="A51" s="68"/>
      <c r="B51" s="68"/>
      <c r="C51" s="68"/>
      <c r="D51" s="68"/>
      <c r="E51" s="46"/>
      <c r="F51" s="323" t="str">
        <f t="shared" si="0"/>
        <v/>
      </c>
      <c r="G51" s="89"/>
      <c r="H51" s="86"/>
      <c r="I51" s="86"/>
      <c r="J51" s="48"/>
      <c r="K51" s="46"/>
      <c r="L51" s="46"/>
      <c r="M51" s="46"/>
      <c r="N51" s="48"/>
      <c r="O51" s="43"/>
      <c r="P51" s="209"/>
      <c r="Q51" s="43"/>
      <c r="R51" s="86"/>
      <c r="S51" s="48"/>
      <c r="T51" s="216"/>
      <c r="U51" s="87"/>
      <c r="V51" s="88"/>
      <c r="W51" s="91"/>
      <c r="X51" s="216"/>
      <c r="Y51" s="216"/>
      <c r="Z51" s="89"/>
      <c r="AA51" s="182" t="str">
        <f t="shared" si="1"/>
        <v/>
      </c>
      <c r="AB51" s="46"/>
      <c r="AC51" s="216"/>
      <c r="AD51" s="216"/>
      <c r="AE51" s="43"/>
      <c r="AF51" s="48"/>
      <c r="AG51" s="43"/>
      <c r="AH51" s="407"/>
      <c r="AI51" s="408"/>
      <c r="AJ51" s="44"/>
      <c r="AK51" s="350"/>
      <c r="AL51" s="46"/>
      <c r="AM51" s="182" t="str">
        <f t="shared" si="2"/>
        <v/>
      </c>
      <c r="AN51" s="46"/>
    </row>
    <row r="52" spans="1:40" ht="45" customHeight="1" x14ac:dyDescent="0.3">
      <c r="A52" s="68"/>
      <c r="B52" s="68"/>
      <c r="C52" s="68"/>
      <c r="D52" s="68"/>
      <c r="E52" s="46"/>
      <c r="F52" s="323" t="str">
        <f t="shared" si="0"/>
        <v/>
      </c>
      <c r="G52" s="89"/>
      <c r="H52" s="86"/>
      <c r="I52" s="86"/>
      <c r="J52" s="48"/>
      <c r="K52" s="46"/>
      <c r="L52" s="46"/>
      <c r="M52" s="46"/>
      <c r="N52" s="48"/>
      <c r="O52" s="43"/>
      <c r="P52" s="209"/>
      <c r="Q52" s="43"/>
      <c r="R52" s="86"/>
      <c r="S52" s="48"/>
      <c r="T52" s="216"/>
      <c r="U52" s="87"/>
      <c r="V52" s="88"/>
      <c r="W52" s="91"/>
      <c r="X52" s="216"/>
      <c r="Y52" s="216"/>
      <c r="Z52" s="89"/>
      <c r="AA52" s="182" t="str">
        <f t="shared" si="1"/>
        <v/>
      </c>
      <c r="AB52" s="46"/>
      <c r="AC52" s="216"/>
      <c r="AD52" s="216"/>
      <c r="AE52" s="43"/>
      <c r="AF52" s="48"/>
      <c r="AG52" s="43"/>
      <c r="AH52" s="407"/>
      <c r="AI52" s="408"/>
      <c r="AJ52" s="44"/>
      <c r="AK52" s="350"/>
      <c r="AL52" s="46"/>
      <c r="AM52" s="182" t="str">
        <f t="shared" si="2"/>
        <v/>
      </c>
      <c r="AN52" s="46"/>
    </row>
    <row r="53" spans="1:40" ht="45" customHeight="1" x14ac:dyDescent="0.3">
      <c r="A53" s="68"/>
      <c r="B53" s="68"/>
      <c r="C53" s="68"/>
      <c r="D53" s="68"/>
      <c r="E53" s="46"/>
      <c r="F53" s="323" t="str">
        <f t="shared" si="0"/>
        <v/>
      </c>
      <c r="G53" s="89"/>
      <c r="H53" s="86"/>
      <c r="I53" s="86"/>
      <c r="J53" s="48"/>
      <c r="K53" s="46"/>
      <c r="L53" s="46"/>
      <c r="M53" s="46"/>
      <c r="N53" s="48"/>
      <c r="O53" s="43"/>
      <c r="P53" s="209"/>
      <c r="Q53" s="43"/>
      <c r="R53" s="86"/>
      <c r="S53" s="48"/>
      <c r="T53" s="216"/>
      <c r="U53" s="87"/>
      <c r="V53" s="88"/>
      <c r="W53" s="91"/>
      <c r="X53" s="216"/>
      <c r="Y53" s="216"/>
      <c r="Z53" s="89"/>
      <c r="AA53" s="182" t="str">
        <f t="shared" si="1"/>
        <v/>
      </c>
      <c r="AB53" s="46"/>
      <c r="AC53" s="216"/>
      <c r="AD53" s="216"/>
      <c r="AE53" s="43"/>
      <c r="AF53" s="48"/>
      <c r="AG53" s="43"/>
      <c r="AH53" s="407"/>
      <c r="AI53" s="408"/>
      <c r="AJ53" s="44"/>
      <c r="AK53" s="350"/>
      <c r="AL53" s="46"/>
      <c r="AM53" s="182" t="str">
        <f t="shared" si="2"/>
        <v/>
      </c>
      <c r="AN53" s="46"/>
    </row>
    <row r="54" spans="1:40" ht="45" customHeight="1" x14ac:dyDescent="0.3">
      <c r="A54" s="68"/>
      <c r="B54" s="68"/>
      <c r="C54" s="68"/>
      <c r="D54" s="68"/>
      <c r="E54" s="46"/>
      <c r="F54" s="323" t="str">
        <f t="shared" si="0"/>
        <v/>
      </c>
      <c r="G54" s="89"/>
      <c r="H54" s="86"/>
      <c r="I54" s="86"/>
      <c r="J54" s="48"/>
      <c r="K54" s="46"/>
      <c r="L54" s="46"/>
      <c r="M54" s="46"/>
      <c r="N54" s="48"/>
      <c r="O54" s="43"/>
      <c r="P54" s="209"/>
      <c r="Q54" s="43"/>
      <c r="R54" s="86"/>
      <c r="S54" s="48"/>
      <c r="T54" s="216"/>
      <c r="U54" s="87"/>
      <c r="V54" s="88"/>
      <c r="W54" s="91"/>
      <c r="X54" s="216"/>
      <c r="Y54" s="216"/>
      <c r="Z54" s="89"/>
      <c r="AA54" s="182" t="str">
        <f t="shared" si="1"/>
        <v/>
      </c>
      <c r="AB54" s="46"/>
      <c r="AC54" s="216"/>
      <c r="AD54" s="216"/>
      <c r="AE54" s="43"/>
      <c r="AF54" s="48"/>
      <c r="AG54" s="43"/>
      <c r="AH54" s="407"/>
      <c r="AI54" s="408"/>
      <c r="AJ54" s="44"/>
      <c r="AK54" s="350"/>
      <c r="AL54" s="46"/>
      <c r="AM54" s="182" t="str">
        <f t="shared" si="2"/>
        <v/>
      </c>
      <c r="AN54" s="46"/>
    </row>
    <row r="55" spans="1:40" ht="45" customHeight="1" x14ac:dyDescent="0.3">
      <c r="A55" s="68"/>
      <c r="B55" s="68"/>
      <c r="C55" s="68"/>
      <c r="D55" s="68"/>
      <c r="E55" s="46"/>
      <c r="F55" s="323" t="str">
        <f t="shared" si="0"/>
        <v/>
      </c>
      <c r="G55" s="89"/>
      <c r="H55" s="86"/>
      <c r="I55" s="86"/>
      <c r="J55" s="48"/>
      <c r="K55" s="46"/>
      <c r="L55" s="46"/>
      <c r="M55" s="46"/>
      <c r="N55" s="48"/>
      <c r="O55" s="43"/>
      <c r="P55" s="209"/>
      <c r="Q55" s="43"/>
      <c r="R55" s="86"/>
      <c r="S55" s="48"/>
      <c r="T55" s="216"/>
      <c r="U55" s="87"/>
      <c r="V55" s="88"/>
      <c r="W55" s="91"/>
      <c r="X55" s="216"/>
      <c r="Y55" s="216"/>
      <c r="Z55" s="89"/>
      <c r="AA55" s="182" t="str">
        <f t="shared" si="1"/>
        <v/>
      </c>
      <c r="AB55" s="46"/>
      <c r="AC55" s="216"/>
      <c r="AD55" s="216"/>
      <c r="AE55" s="43"/>
      <c r="AF55" s="48"/>
      <c r="AG55" s="43"/>
      <c r="AH55" s="407"/>
      <c r="AI55" s="408"/>
      <c r="AJ55" s="44"/>
      <c r="AK55" s="350"/>
      <c r="AL55" s="46"/>
      <c r="AM55" s="182" t="str">
        <f t="shared" si="2"/>
        <v/>
      </c>
      <c r="AN55" s="46"/>
    </row>
    <row r="56" spans="1:40" ht="45" customHeight="1" x14ac:dyDescent="0.3">
      <c r="A56" s="68"/>
      <c r="B56" s="68"/>
      <c r="C56" s="68"/>
      <c r="D56" s="68"/>
      <c r="E56" s="46"/>
      <c r="F56" s="323" t="str">
        <f t="shared" si="0"/>
        <v/>
      </c>
      <c r="G56" s="89"/>
      <c r="H56" s="86"/>
      <c r="I56" s="86"/>
      <c r="J56" s="48"/>
      <c r="K56" s="46"/>
      <c r="L56" s="46"/>
      <c r="M56" s="46"/>
      <c r="N56" s="48"/>
      <c r="O56" s="43"/>
      <c r="P56" s="209"/>
      <c r="Q56" s="43"/>
      <c r="R56" s="86"/>
      <c r="S56" s="48"/>
      <c r="T56" s="216"/>
      <c r="U56" s="87"/>
      <c r="V56" s="88"/>
      <c r="W56" s="91"/>
      <c r="X56" s="216"/>
      <c r="Y56" s="216"/>
      <c r="Z56" s="89"/>
      <c r="AA56" s="182" t="str">
        <f t="shared" si="1"/>
        <v/>
      </c>
      <c r="AB56" s="46"/>
      <c r="AC56" s="216"/>
      <c r="AD56" s="216"/>
      <c r="AE56" s="43"/>
      <c r="AF56" s="48"/>
      <c r="AG56" s="43"/>
      <c r="AH56" s="407"/>
      <c r="AI56" s="408"/>
      <c r="AJ56" s="44"/>
      <c r="AK56" s="350"/>
      <c r="AL56" s="46"/>
      <c r="AM56" s="182" t="str">
        <f t="shared" si="2"/>
        <v/>
      </c>
      <c r="AN56" s="46"/>
    </row>
    <row r="57" spans="1:40" ht="45" customHeight="1" x14ac:dyDescent="0.3">
      <c r="A57" s="68"/>
      <c r="B57" s="68"/>
      <c r="C57" s="68"/>
      <c r="D57" s="68"/>
      <c r="E57" s="46"/>
      <c r="F57" s="323" t="str">
        <f t="shared" si="0"/>
        <v/>
      </c>
      <c r="G57" s="89"/>
      <c r="H57" s="86"/>
      <c r="I57" s="86"/>
      <c r="J57" s="48"/>
      <c r="K57" s="46"/>
      <c r="L57" s="46"/>
      <c r="M57" s="46"/>
      <c r="N57" s="48"/>
      <c r="O57" s="43"/>
      <c r="P57" s="209"/>
      <c r="Q57" s="43"/>
      <c r="R57" s="86"/>
      <c r="S57" s="48"/>
      <c r="T57" s="216"/>
      <c r="U57" s="87"/>
      <c r="V57" s="88"/>
      <c r="W57" s="91"/>
      <c r="X57" s="216"/>
      <c r="Y57" s="216"/>
      <c r="Z57" s="89"/>
      <c r="AA57" s="182" t="str">
        <f t="shared" si="1"/>
        <v/>
      </c>
      <c r="AB57" s="46"/>
      <c r="AC57" s="216"/>
      <c r="AD57" s="216"/>
      <c r="AE57" s="43"/>
      <c r="AF57" s="48"/>
      <c r="AG57" s="43"/>
      <c r="AH57" s="407"/>
      <c r="AI57" s="408"/>
      <c r="AJ57" s="44"/>
      <c r="AK57" s="350"/>
      <c r="AL57" s="46"/>
      <c r="AM57" s="182" t="str">
        <f t="shared" si="2"/>
        <v/>
      </c>
      <c r="AN57" s="46"/>
    </row>
    <row r="58" spans="1:40" ht="45" customHeight="1" x14ac:dyDescent="0.3">
      <c r="A58" s="68"/>
      <c r="B58" s="68"/>
      <c r="C58" s="68"/>
      <c r="D58" s="68"/>
      <c r="E58" s="46"/>
      <c r="F58" s="323" t="str">
        <f t="shared" si="0"/>
        <v/>
      </c>
      <c r="G58" s="89"/>
      <c r="H58" s="86"/>
      <c r="I58" s="86"/>
      <c r="J58" s="48"/>
      <c r="K58" s="46"/>
      <c r="L58" s="46"/>
      <c r="M58" s="46"/>
      <c r="N58" s="48"/>
      <c r="O58" s="43"/>
      <c r="P58" s="209"/>
      <c r="Q58" s="43"/>
      <c r="R58" s="86"/>
      <c r="S58" s="48"/>
      <c r="T58" s="216"/>
      <c r="U58" s="87"/>
      <c r="V58" s="88"/>
      <c r="W58" s="91"/>
      <c r="X58" s="216"/>
      <c r="Y58" s="216"/>
      <c r="Z58" s="89"/>
      <c r="AA58" s="182" t="str">
        <f t="shared" si="1"/>
        <v/>
      </c>
      <c r="AB58" s="46"/>
      <c r="AC58" s="216"/>
      <c r="AD58" s="216"/>
      <c r="AE58" s="43"/>
      <c r="AF58" s="48"/>
      <c r="AG58" s="43"/>
      <c r="AH58" s="407"/>
      <c r="AI58" s="408"/>
      <c r="AJ58" s="44"/>
      <c r="AK58" s="350"/>
      <c r="AL58" s="46"/>
      <c r="AM58" s="182" t="str">
        <f t="shared" si="2"/>
        <v/>
      </c>
      <c r="AN58" s="46"/>
    </row>
    <row r="59" spans="1:40" ht="45" customHeight="1" x14ac:dyDescent="0.3">
      <c r="A59" s="68"/>
      <c r="B59" s="68"/>
      <c r="C59" s="68"/>
      <c r="D59" s="68"/>
      <c r="E59" s="46"/>
      <c r="F59" s="323" t="str">
        <f t="shared" si="0"/>
        <v/>
      </c>
      <c r="G59" s="89"/>
      <c r="H59" s="86"/>
      <c r="I59" s="86"/>
      <c r="J59" s="48"/>
      <c r="K59" s="46"/>
      <c r="L59" s="46"/>
      <c r="M59" s="46"/>
      <c r="N59" s="48"/>
      <c r="O59" s="43"/>
      <c r="P59" s="209"/>
      <c r="Q59" s="43"/>
      <c r="R59" s="86"/>
      <c r="S59" s="48"/>
      <c r="T59" s="216"/>
      <c r="U59" s="87"/>
      <c r="V59" s="88"/>
      <c r="W59" s="91"/>
      <c r="X59" s="216"/>
      <c r="Y59" s="216"/>
      <c r="Z59" s="89"/>
      <c r="AA59" s="182" t="str">
        <f t="shared" si="1"/>
        <v/>
      </c>
      <c r="AB59" s="46"/>
      <c r="AC59" s="216"/>
      <c r="AD59" s="216"/>
      <c r="AE59" s="43"/>
      <c r="AF59" s="48"/>
      <c r="AG59" s="43"/>
      <c r="AH59" s="407"/>
      <c r="AI59" s="408"/>
      <c r="AJ59" s="44"/>
      <c r="AK59" s="350"/>
      <c r="AL59" s="46"/>
      <c r="AM59" s="182" t="str">
        <f t="shared" si="2"/>
        <v/>
      </c>
      <c r="AN59" s="46"/>
    </row>
    <row r="60" spans="1:40" ht="45" customHeight="1" x14ac:dyDescent="0.3">
      <c r="A60" s="68"/>
      <c r="B60" s="68"/>
      <c r="C60" s="68"/>
      <c r="D60" s="68"/>
      <c r="E60" s="46"/>
      <c r="F60" s="323" t="str">
        <f t="shared" si="0"/>
        <v/>
      </c>
      <c r="G60" s="89"/>
      <c r="H60" s="86"/>
      <c r="I60" s="86"/>
      <c r="J60" s="48"/>
      <c r="K60" s="46"/>
      <c r="L60" s="46"/>
      <c r="M60" s="46"/>
      <c r="N60" s="48"/>
      <c r="O60" s="43"/>
      <c r="P60" s="209"/>
      <c r="Q60" s="43"/>
      <c r="R60" s="86"/>
      <c r="S60" s="48"/>
      <c r="T60" s="216"/>
      <c r="U60" s="87"/>
      <c r="V60" s="88"/>
      <c r="W60" s="91"/>
      <c r="X60" s="216"/>
      <c r="Y60" s="216"/>
      <c r="Z60" s="89"/>
      <c r="AA60" s="182" t="str">
        <f t="shared" si="1"/>
        <v/>
      </c>
      <c r="AB60" s="46"/>
      <c r="AC60" s="216"/>
      <c r="AD60" s="216"/>
      <c r="AE60" s="43"/>
      <c r="AF60" s="48"/>
      <c r="AG60" s="43"/>
      <c r="AH60" s="407"/>
      <c r="AI60" s="408"/>
      <c r="AJ60" s="44"/>
      <c r="AK60" s="350"/>
      <c r="AL60" s="46"/>
      <c r="AM60" s="182" t="str">
        <f t="shared" si="2"/>
        <v/>
      </c>
      <c r="AN60" s="46"/>
    </row>
    <row r="61" spans="1:40" ht="45" customHeight="1" x14ac:dyDescent="0.3">
      <c r="A61" s="68"/>
      <c r="B61" s="68"/>
      <c r="C61" s="68"/>
      <c r="D61" s="68"/>
      <c r="E61" s="46"/>
      <c r="F61" s="323" t="str">
        <f t="shared" si="0"/>
        <v/>
      </c>
      <c r="G61" s="89"/>
      <c r="H61" s="86"/>
      <c r="I61" s="86"/>
      <c r="J61" s="48"/>
      <c r="K61" s="46"/>
      <c r="L61" s="46"/>
      <c r="M61" s="46"/>
      <c r="N61" s="48"/>
      <c r="O61" s="43"/>
      <c r="P61" s="209"/>
      <c r="Q61" s="43"/>
      <c r="R61" s="86"/>
      <c r="S61" s="48"/>
      <c r="T61" s="216"/>
      <c r="U61" s="87"/>
      <c r="V61" s="88"/>
      <c r="W61" s="91"/>
      <c r="X61" s="216"/>
      <c r="Y61" s="216"/>
      <c r="Z61" s="89"/>
      <c r="AA61" s="182" t="str">
        <f t="shared" si="1"/>
        <v/>
      </c>
      <c r="AB61" s="46"/>
      <c r="AC61" s="216"/>
      <c r="AD61" s="216"/>
      <c r="AE61" s="43"/>
      <c r="AF61" s="48"/>
      <c r="AG61" s="43"/>
      <c r="AH61" s="407"/>
      <c r="AI61" s="408"/>
      <c r="AJ61" s="44"/>
      <c r="AK61" s="350"/>
      <c r="AL61" s="46"/>
      <c r="AM61" s="182" t="str">
        <f t="shared" si="2"/>
        <v/>
      </c>
      <c r="AN61" s="46"/>
    </row>
    <row r="62" spans="1:40" ht="45" customHeight="1" x14ac:dyDescent="0.3">
      <c r="A62" s="68"/>
      <c r="B62" s="68"/>
      <c r="C62" s="68"/>
      <c r="D62" s="68"/>
      <c r="E62" s="46"/>
      <c r="F62" s="323" t="str">
        <f t="shared" si="0"/>
        <v/>
      </c>
      <c r="G62" s="89"/>
      <c r="H62" s="86"/>
      <c r="I62" s="86"/>
      <c r="J62" s="48"/>
      <c r="K62" s="46"/>
      <c r="L62" s="46"/>
      <c r="M62" s="46"/>
      <c r="N62" s="48"/>
      <c r="O62" s="43"/>
      <c r="P62" s="209"/>
      <c r="Q62" s="43"/>
      <c r="R62" s="86"/>
      <c r="S62" s="48"/>
      <c r="T62" s="216"/>
      <c r="U62" s="87"/>
      <c r="V62" s="88"/>
      <c r="W62" s="91"/>
      <c r="X62" s="216"/>
      <c r="Y62" s="216"/>
      <c r="Z62" s="89"/>
      <c r="AA62" s="182" t="str">
        <f t="shared" si="1"/>
        <v/>
      </c>
      <c r="AB62" s="46"/>
      <c r="AC62" s="216"/>
      <c r="AD62" s="216"/>
      <c r="AE62" s="43"/>
      <c r="AF62" s="48"/>
      <c r="AG62" s="43"/>
      <c r="AH62" s="407"/>
      <c r="AI62" s="408"/>
      <c r="AJ62" s="44"/>
      <c r="AK62" s="350"/>
      <c r="AL62" s="46"/>
      <c r="AM62" s="182" t="str">
        <f t="shared" si="2"/>
        <v/>
      </c>
      <c r="AN62" s="46"/>
    </row>
    <row r="63" spans="1:40" ht="45" customHeight="1" x14ac:dyDescent="0.3">
      <c r="A63" s="68"/>
      <c r="B63" s="68"/>
      <c r="C63" s="68"/>
      <c r="D63" s="68"/>
      <c r="E63" s="46"/>
      <c r="F63" s="323" t="str">
        <f t="shared" si="0"/>
        <v/>
      </c>
      <c r="G63" s="89"/>
      <c r="H63" s="86"/>
      <c r="I63" s="86"/>
      <c r="J63" s="48"/>
      <c r="K63" s="46"/>
      <c r="L63" s="46"/>
      <c r="M63" s="46"/>
      <c r="N63" s="48"/>
      <c r="O63" s="43"/>
      <c r="P63" s="209"/>
      <c r="Q63" s="43"/>
      <c r="R63" s="86"/>
      <c r="S63" s="48"/>
      <c r="T63" s="216"/>
      <c r="U63" s="87"/>
      <c r="V63" s="88"/>
      <c r="W63" s="91"/>
      <c r="X63" s="216"/>
      <c r="Y63" s="216"/>
      <c r="Z63" s="89"/>
      <c r="AA63" s="182" t="str">
        <f t="shared" si="1"/>
        <v/>
      </c>
      <c r="AB63" s="46"/>
      <c r="AC63" s="216"/>
      <c r="AD63" s="216"/>
      <c r="AE63" s="43"/>
      <c r="AF63" s="48"/>
      <c r="AG63" s="43"/>
      <c r="AH63" s="407"/>
      <c r="AI63" s="408"/>
      <c r="AJ63" s="44"/>
      <c r="AK63" s="350"/>
      <c r="AL63" s="46"/>
      <c r="AM63" s="182" t="str">
        <f t="shared" si="2"/>
        <v/>
      </c>
      <c r="AN63" s="46"/>
    </row>
    <row r="64" spans="1:40" ht="45" customHeight="1" x14ac:dyDescent="0.3">
      <c r="A64" s="68"/>
      <c r="B64" s="68"/>
      <c r="C64" s="68"/>
      <c r="D64" s="68"/>
      <c r="E64" s="46"/>
      <c r="F64" s="323" t="str">
        <f t="shared" si="0"/>
        <v/>
      </c>
      <c r="G64" s="89"/>
      <c r="H64" s="86"/>
      <c r="I64" s="86"/>
      <c r="J64" s="48"/>
      <c r="K64" s="46"/>
      <c r="L64" s="46"/>
      <c r="M64" s="46"/>
      <c r="N64" s="48"/>
      <c r="O64" s="43"/>
      <c r="P64" s="209"/>
      <c r="Q64" s="43"/>
      <c r="R64" s="86"/>
      <c r="S64" s="48"/>
      <c r="T64" s="216"/>
      <c r="U64" s="87"/>
      <c r="V64" s="88"/>
      <c r="W64" s="91"/>
      <c r="X64" s="216"/>
      <c r="Y64" s="216"/>
      <c r="Z64" s="89"/>
      <c r="AA64" s="182" t="str">
        <f t="shared" si="1"/>
        <v/>
      </c>
      <c r="AB64" s="46"/>
      <c r="AC64" s="216"/>
      <c r="AD64" s="216"/>
      <c r="AE64" s="43"/>
      <c r="AF64" s="48"/>
      <c r="AG64" s="43"/>
      <c r="AH64" s="407"/>
      <c r="AI64" s="408"/>
      <c r="AJ64" s="44"/>
      <c r="AK64" s="350"/>
      <c r="AL64" s="46"/>
      <c r="AM64" s="182" t="str">
        <f t="shared" si="2"/>
        <v/>
      </c>
      <c r="AN64" s="46"/>
    </row>
    <row r="65" spans="1:40" ht="45" customHeight="1" x14ac:dyDescent="0.3">
      <c r="A65" s="68"/>
      <c r="B65" s="68"/>
      <c r="C65" s="68"/>
      <c r="D65" s="68"/>
      <c r="E65" s="46"/>
      <c r="F65" s="323" t="str">
        <f t="shared" si="0"/>
        <v/>
      </c>
      <c r="G65" s="89"/>
      <c r="H65" s="86"/>
      <c r="I65" s="86"/>
      <c r="J65" s="48"/>
      <c r="K65" s="46"/>
      <c r="L65" s="46"/>
      <c r="M65" s="46"/>
      <c r="N65" s="48"/>
      <c r="O65" s="43"/>
      <c r="P65" s="209"/>
      <c r="Q65" s="43"/>
      <c r="R65" s="86"/>
      <c r="S65" s="48"/>
      <c r="T65" s="216"/>
      <c r="U65" s="87"/>
      <c r="V65" s="88"/>
      <c r="W65" s="91"/>
      <c r="X65" s="216"/>
      <c r="Y65" s="216"/>
      <c r="Z65" s="89"/>
      <c r="AA65" s="182" t="str">
        <f t="shared" si="1"/>
        <v/>
      </c>
      <c r="AB65" s="46"/>
      <c r="AC65" s="216"/>
      <c r="AD65" s="216"/>
      <c r="AE65" s="43"/>
      <c r="AF65" s="48"/>
      <c r="AG65" s="43"/>
      <c r="AH65" s="407"/>
      <c r="AI65" s="408"/>
      <c r="AJ65" s="44"/>
      <c r="AK65" s="350"/>
      <c r="AL65" s="46"/>
      <c r="AM65" s="182" t="str">
        <f t="shared" si="2"/>
        <v/>
      </c>
      <c r="AN65" s="46"/>
    </row>
    <row r="66" spans="1:40" ht="45" customHeight="1" x14ac:dyDescent="0.3">
      <c r="A66" s="68"/>
      <c r="B66" s="68"/>
      <c r="C66" s="68"/>
      <c r="D66" s="68"/>
      <c r="E66" s="46"/>
      <c r="F66" s="323" t="str">
        <f t="shared" si="0"/>
        <v/>
      </c>
      <c r="G66" s="89"/>
      <c r="H66" s="86"/>
      <c r="I66" s="86"/>
      <c r="J66" s="48"/>
      <c r="K66" s="46"/>
      <c r="L66" s="46"/>
      <c r="M66" s="46"/>
      <c r="N66" s="48"/>
      <c r="O66" s="43"/>
      <c r="P66" s="209"/>
      <c r="Q66" s="43"/>
      <c r="R66" s="86"/>
      <c r="S66" s="48"/>
      <c r="T66" s="216"/>
      <c r="U66" s="87"/>
      <c r="V66" s="88"/>
      <c r="W66" s="91"/>
      <c r="X66" s="216"/>
      <c r="Y66" s="216"/>
      <c r="Z66" s="89"/>
      <c r="AA66" s="182" t="str">
        <f t="shared" si="1"/>
        <v/>
      </c>
      <c r="AB66" s="46"/>
      <c r="AC66" s="216"/>
      <c r="AD66" s="216"/>
      <c r="AE66" s="43"/>
      <c r="AF66" s="48"/>
      <c r="AG66" s="43"/>
      <c r="AH66" s="407"/>
      <c r="AI66" s="408"/>
      <c r="AJ66" s="44"/>
      <c r="AK66" s="350"/>
      <c r="AL66" s="46"/>
      <c r="AM66" s="182" t="str">
        <f t="shared" si="2"/>
        <v/>
      </c>
      <c r="AN66" s="46"/>
    </row>
    <row r="67" spans="1:40" ht="45" customHeight="1" x14ac:dyDescent="0.3">
      <c r="A67" s="68"/>
      <c r="B67" s="68"/>
      <c r="C67" s="68"/>
      <c r="D67" s="68"/>
      <c r="E67" s="46"/>
      <c r="F67" s="323" t="str">
        <f t="shared" si="0"/>
        <v/>
      </c>
      <c r="G67" s="89"/>
      <c r="H67" s="86"/>
      <c r="I67" s="86"/>
      <c r="J67" s="48"/>
      <c r="K67" s="46"/>
      <c r="L67" s="46"/>
      <c r="M67" s="46"/>
      <c r="N67" s="48"/>
      <c r="O67" s="43"/>
      <c r="P67" s="209"/>
      <c r="Q67" s="43"/>
      <c r="R67" s="86"/>
      <c r="S67" s="48"/>
      <c r="T67" s="216"/>
      <c r="U67" s="87"/>
      <c r="V67" s="88"/>
      <c r="W67" s="91"/>
      <c r="X67" s="216"/>
      <c r="Y67" s="216"/>
      <c r="Z67" s="89"/>
      <c r="AA67" s="182" t="str">
        <f t="shared" si="1"/>
        <v/>
      </c>
      <c r="AB67" s="46"/>
      <c r="AC67" s="216"/>
      <c r="AD67" s="216"/>
      <c r="AE67" s="43"/>
      <c r="AF67" s="48"/>
      <c r="AG67" s="43"/>
      <c r="AH67" s="407"/>
      <c r="AI67" s="408"/>
      <c r="AJ67" s="44"/>
      <c r="AK67" s="350"/>
      <c r="AL67" s="46"/>
      <c r="AM67" s="182" t="str">
        <f t="shared" si="2"/>
        <v/>
      </c>
      <c r="AN67" s="46"/>
    </row>
    <row r="68" spans="1:40" ht="45" customHeight="1" x14ac:dyDescent="0.3">
      <c r="A68" s="68"/>
      <c r="B68" s="68"/>
      <c r="C68" s="68"/>
      <c r="D68" s="68"/>
      <c r="E68" s="46"/>
      <c r="F68" s="323" t="str">
        <f t="shared" si="0"/>
        <v/>
      </c>
      <c r="G68" s="89"/>
      <c r="H68" s="86"/>
      <c r="I68" s="86"/>
      <c r="J68" s="48"/>
      <c r="K68" s="46"/>
      <c r="L68" s="46"/>
      <c r="M68" s="46"/>
      <c r="N68" s="48"/>
      <c r="O68" s="43"/>
      <c r="P68" s="209"/>
      <c r="Q68" s="43"/>
      <c r="R68" s="86"/>
      <c r="S68" s="48"/>
      <c r="T68" s="216"/>
      <c r="U68" s="87"/>
      <c r="V68" s="88"/>
      <c r="W68" s="91"/>
      <c r="X68" s="216"/>
      <c r="Y68" s="216"/>
      <c r="Z68" s="89"/>
      <c r="AA68" s="182" t="str">
        <f t="shared" si="1"/>
        <v/>
      </c>
      <c r="AB68" s="46"/>
      <c r="AC68" s="216"/>
      <c r="AD68" s="216"/>
      <c r="AE68" s="43"/>
      <c r="AF68" s="48"/>
      <c r="AG68" s="43"/>
      <c r="AH68" s="407"/>
      <c r="AI68" s="408"/>
      <c r="AJ68" s="44"/>
      <c r="AK68" s="350"/>
      <c r="AL68" s="46"/>
      <c r="AM68" s="182" t="str">
        <f t="shared" si="2"/>
        <v/>
      </c>
      <c r="AN68" s="46"/>
    </row>
    <row r="69" spans="1:40" ht="45" customHeight="1" x14ac:dyDescent="0.3">
      <c r="A69" s="68"/>
      <c r="B69" s="68"/>
      <c r="C69" s="68"/>
      <c r="D69" s="68"/>
      <c r="E69" s="46"/>
      <c r="F69" s="323" t="str">
        <f t="shared" si="0"/>
        <v/>
      </c>
      <c r="G69" s="89"/>
      <c r="H69" s="86"/>
      <c r="I69" s="86"/>
      <c r="J69" s="48"/>
      <c r="K69" s="46"/>
      <c r="L69" s="46"/>
      <c r="M69" s="46"/>
      <c r="N69" s="48"/>
      <c r="O69" s="43"/>
      <c r="P69" s="209"/>
      <c r="Q69" s="43"/>
      <c r="R69" s="86"/>
      <c r="S69" s="48"/>
      <c r="T69" s="216"/>
      <c r="U69" s="87"/>
      <c r="V69" s="88"/>
      <c r="W69" s="91"/>
      <c r="X69" s="216"/>
      <c r="Y69" s="216"/>
      <c r="Z69" s="89"/>
      <c r="AA69" s="182" t="str">
        <f t="shared" si="1"/>
        <v/>
      </c>
      <c r="AB69" s="46"/>
      <c r="AC69" s="216"/>
      <c r="AD69" s="216"/>
      <c r="AE69" s="43"/>
      <c r="AF69" s="48"/>
      <c r="AG69" s="43"/>
      <c r="AH69" s="407"/>
      <c r="AI69" s="408"/>
      <c r="AJ69" s="44"/>
      <c r="AK69" s="350"/>
      <c r="AL69" s="46"/>
      <c r="AM69" s="182" t="str">
        <f t="shared" si="2"/>
        <v/>
      </c>
      <c r="AN69" s="46"/>
    </row>
    <row r="70" spans="1:40" ht="45" customHeight="1" x14ac:dyDescent="0.3">
      <c r="A70" s="68"/>
      <c r="B70" s="68"/>
      <c r="C70" s="68"/>
      <c r="D70" s="68"/>
      <c r="E70" s="46"/>
      <c r="F70" s="323" t="str">
        <f t="shared" si="0"/>
        <v/>
      </c>
      <c r="G70" s="89"/>
      <c r="H70" s="86"/>
      <c r="I70" s="86"/>
      <c r="J70" s="48"/>
      <c r="K70" s="46"/>
      <c r="L70" s="46"/>
      <c r="M70" s="46"/>
      <c r="N70" s="48"/>
      <c r="O70" s="43"/>
      <c r="P70" s="209"/>
      <c r="Q70" s="43"/>
      <c r="R70" s="86"/>
      <c r="S70" s="48"/>
      <c r="T70" s="216"/>
      <c r="U70" s="87"/>
      <c r="V70" s="88"/>
      <c r="W70" s="91"/>
      <c r="X70" s="216"/>
      <c r="Y70" s="216"/>
      <c r="Z70" s="89"/>
      <c r="AA70" s="182" t="str">
        <f t="shared" si="1"/>
        <v/>
      </c>
      <c r="AB70" s="46"/>
      <c r="AC70" s="216"/>
      <c r="AD70" s="216"/>
      <c r="AE70" s="43"/>
      <c r="AF70" s="48"/>
      <c r="AG70" s="43"/>
      <c r="AH70" s="407"/>
      <c r="AI70" s="408"/>
      <c r="AJ70" s="44"/>
      <c r="AK70" s="350"/>
      <c r="AL70" s="46"/>
      <c r="AM70" s="182" t="str">
        <f t="shared" si="2"/>
        <v/>
      </c>
      <c r="AN70" s="46"/>
    </row>
    <row r="71" spans="1:40" ht="45" customHeight="1" x14ac:dyDescent="0.3">
      <c r="A71" s="68"/>
      <c r="B71" s="68"/>
      <c r="C71" s="68"/>
      <c r="D71" s="68"/>
      <c r="E71" s="46"/>
      <c r="F71" s="323" t="str">
        <f t="shared" si="0"/>
        <v/>
      </c>
      <c r="G71" s="89"/>
      <c r="H71" s="86"/>
      <c r="I71" s="86"/>
      <c r="J71" s="48"/>
      <c r="K71" s="46"/>
      <c r="L71" s="46"/>
      <c r="M71" s="46"/>
      <c r="N71" s="48"/>
      <c r="O71" s="43"/>
      <c r="P71" s="209"/>
      <c r="Q71" s="43"/>
      <c r="R71" s="86"/>
      <c r="S71" s="48"/>
      <c r="T71" s="216"/>
      <c r="U71" s="87"/>
      <c r="V71" s="88"/>
      <c r="W71" s="91"/>
      <c r="X71" s="216"/>
      <c r="Y71" s="216"/>
      <c r="Z71" s="89"/>
      <c r="AA71" s="182" t="str">
        <f t="shared" si="1"/>
        <v/>
      </c>
      <c r="AB71" s="46"/>
      <c r="AC71" s="216"/>
      <c r="AD71" s="216"/>
      <c r="AE71" s="43"/>
      <c r="AF71" s="48"/>
      <c r="AG71" s="43"/>
      <c r="AH71" s="407"/>
      <c r="AI71" s="408"/>
      <c r="AJ71" s="44"/>
      <c r="AK71" s="350"/>
      <c r="AL71" s="46"/>
      <c r="AM71" s="182" t="str">
        <f t="shared" si="2"/>
        <v/>
      </c>
      <c r="AN71" s="46"/>
    </row>
    <row r="72" spans="1:40" ht="45" customHeight="1" x14ac:dyDescent="0.3">
      <c r="A72" s="68"/>
      <c r="B72" s="68"/>
      <c r="C72" s="68"/>
      <c r="D72" s="68"/>
      <c r="E72" s="46"/>
      <c r="F72" s="323" t="str">
        <f t="shared" si="0"/>
        <v/>
      </c>
      <c r="G72" s="89"/>
      <c r="H72" s="86"/>
      <c r="I72" s="86"/>
      <c r="J72" s="48"/>
      <c r="K72" s="46"/>
      <c r="L72" s="46"/>
      <c r="M72" s="46"/>
      <c r="N72" s="48"/>
      <c r="O72" s="43"/>
      <c r="P72" s="209"/>
      <c r="Q72" s="43"/>
      <c r="R72" s="86"/>
      <c r="S72" s="48"/>
      <c r="T72" s="216"/>
      <c r="U72" s="87"/>
      <c r="V72" s="88"/>
      <c r="W72" s="91"/>
      <c r="X72" s="216"/>
      <c r="Y72" s="216"/>
      <c r="Z72" s="89"/>
      <c r="AA72" s="182" t="str">
        <f t="shared" si="1"/>
        <v/>
      </c>
      <c r="AB72" s="46"/>
      <c r="AC72" s="216"/>
      <c r="AD72" s="216"/>
      <c r="AE72" s="43"/>
      <c r="AF72" s="48"/>
      <c r="AG72" s="43"/>
      <c r="AH72" s="407"/>
      <c r="AI72" s="408"/>
      <c r="AJ72" s="44"/>
      <c r="AK72" s="350"/>
      <c r="AL72" s="46"/>
      <c r="AM72" s="182" t="str">
        <f t="shared" si="2"/>
        <v/>
      </c>
      <c r="AN72" s="46"/>
    </row>
    <row r="73" spans="1:40" ht="45" customHeight="1" x14ac:dyDescent="0.3">
      <c r="A73" s="68"/>
      <c r="B73" s="68"/>
      <c r="C73" s="68"/>
      <c r="D73" s="68"/>
      <c r="E73" s="46"/>
      <c r="F73" s="323" t="str">
        <f t="shared" si="0"/>
        <v/>
      </c>
      <c r="G73" s="89"/>
      <c r="H73" s="86"/>
      <c r="I73" s="86"/>
      <c r="J73" s="48"/>
      <c r="K73" s="46"/>
      <c r="L73" s="46"/>
      <c r="M73" s="46"/>
      <c r="N73" s="48"/>
      <c r="O73" s="43"/>
      <c r="P73" s="209"/>
      <c r="Q73" s="43"/>
      <c r="R73" s="86"/>
      <c r="S73" s="48"/>
      <c r="T73" s="216"/>
      <c r="U73" s="87"/>
      <c r="V73" s="88"/>
      <c r="W73" s="91"/>
      <c r="X73" s="216"/>
      <c r="Y73" s="216"/>
      <c r="Z73" s="89"/>
      <c r="AA73" s="182" t="str">
        <f t="shared" si="1"/>
        <v/>
      </c>
      <c r="AB73" s="46"/>
      <c r="AC73" s="216"/>
      <c r="AD73" s="216"/>
      <c r="AE73" s="43"/>
      <c r="AF73" s="48"/>
      <c r="AG73" s="43"/>
      <c r="AH73" s="407"/>
      <c r="AI73" s="408"/>
      <c r="AJ73" s="44"/>
      <c r="AK73" s="350"/>
      <c r="AL73" s="46"/>
      <c r="AM73" s="182" t="str">
        <f t="shared" si="2"/>
        <v/>
      </c>
      <c r="AN73" s="46"/>
    </row>
    <row r="74" spans="1:40" ht="45" customHeight="1" x14ac:dyDescent="0.3">
      <c r="A74" s="68"/>
      <c r="B74" s="68"/>
      <c r="C74" s="68"/>
      <c r="D74" s="68"/>
      <c r="E74" s="46"/>
      <c r="F74" s="323" t="str">
        <f t="shared" si="0"/>
        <v/>
      </c>
      <c r="G74" s="89"/>
      <c r="H74" s="86"/>
      <c r="I74" s="86"/>
      <c r="J74" s="48"/>
      <c r="K74" s="46"/>
      <c r="L74" s="46"/>
      <c r="M74" s="46"/>
      <c r="N74" s="48"/>
      <c r="O74" s="43"/>
      <c r="P74" s="209"/>
      <c r="Q74" s="43"/>
      <c r="R74" s="86"/>
      <c r="S74" s="48"/>
      <c r="T74" s="216"/>
      <c r="U74" s="87"/>
      <c r="V74" s="88"/>
      <c r="W74" s="91"/>
      <c r="X74" s="216"/>
      <c r="Y74" s="216"/>
      <c r="Z74" s="89"/>
      <c r="AA74" s="182" t="str">
        <f t="shared" si="1"/>
        <v/>
      </c>
      <c r="AB74" s="46"/>
      <c r="AC74" s="216"/>
      <c r="AD74" s="216"/>
      <c r="AE74" s="43"/>
      <c r="AF74" s="48"/>
      <c r="AG74" s="43"/>
      <c r="AH74" s="407"/>
      <c r="AI74" s="408"/>
      <c r="AJ74" s="44"/>
      <c r="AK74" s="350"/>
      <c r="AL74" s="46"/>
      <c r="AM74" s="182" t="str">
        <f t="shared" si="2"/>
        <v/>
      </c>
      <c r="AN74" s="46"/>
    </row>
    <row r="75" spans="1:40" ht="45" customHeight="1" x14ac:dyDescent="0.3">
      <c r="A75" s="68"/>
      <c r="B75" s="68"/>
      <c r="C75" s="68"/>
      <c r="D75" s="68"/>
      <c r="E75" s="46"/>
      <c r="F75" s="323" t="str">
        <f t="shared" si="0"/>
        <v/>
      </c>
      <c r="G75" s="89"/>
      <c r="H75" s="86"/>
      <c r="I75" s="86"/>
      <c r="J75" s="48"/>
      <c r="K75" s="46"/>
      <c r="L75" s="46"/>
      <c r="M75" s="46"/>
      <c r="N75" s="48"/>
      <c r="O75" s="43"/>
      <c r="P75" s="209"/>
      <c r="Q75" s="43"/>
      <c r="R75" s="86"/>
      <c r="S75" s="48"/>
      <c r="T75" s="216"/>
      <c r="U75" s="87"/>
      <c r="V75" s="88"/>
      <c r="W75" s="91"/>
      <c r="X75" s="216"/>
      <c r="Y75" s="216"/>
      <c r="Z75" s="89"/>
      <c r="AA75" s="182" t="str">
        <f t="shared" si="1"/>
        <v/>
      </c>
      <c r="AB75" s="46"/>
      <c r="AC75" s="216"/>
      <c r="AD75" s="216"/>
      <c r="AE75" s="43"/>
      <c r="AF75" s="48"/>
      <c r="AG75" s="43"/>
      <c r="AH75" s="407"/>
      <c r="AI75" s="408"/>
      <c r="AJ75" s="44"/>
      <c r="AK75" s="350"/>
      <c r="AL75" s="46"/>
      <c r="AM75" s="182" t="str">
        <f t="shared" si="2"/>
        <v/>
      </c>
      <c r="AN75" s="46"/>
    </row>
    <row r="76" spans="1:40" ht="45" customHeight="1" x14ac:dyDescent="0.3">
      <c r="A76" s="68"/>
      <c r="B76" s="68"/>
      <c r="C76" s="68"/>
      <c r="D76" s="68"/>
      <c r="E76" s="46"/>
      <c r="F76" s="323" t="str">
        <f t="shared" si="0"/>
        <v/>
      </c>
      <c r="G76" s="89"/>
      <c r="H76" s="86"/>
      <c r="I76" s="86"/>
      <c r="J76" s="48"/>
      <c r="K76" s="46"/>
      <c r="L76" s="46"/>
      <c r="M76" s="46"/>
      <c r="N76" s="48"/>
      <c r="O76" s="43"/>
      <c r="P76" s="209"/>
      <c r="Q76" s="43"/>
      <c r="R76" s="86"/>
      <c r="S76" s="48"/>
      <c r="T76" s="216"/>
      <c r="U76" s="87"/>
      <c r="V76" s="88"/>
      <c r="W76" s="91"/>
      <c r="X76" s="216"/>
      <c r="Y76" s="216"/>
      <c r="Z76" s="89"/>
      <c r="AA76" s="182" t="str">
        <f t="shared" ref="AA76:AA139" si="3">IF(ISBLANK(W76),"",DATEDIF(R76,W76,"d")/365)</f>
        <v/>
      </c>
      <c r="AB76" s="46"/>
      <c r="AC76" s="216"/>
      <c r="AD76" s="216"/>
      <c r="AE76" s="43"/>
      <c r="AF76" s="48"/>
      <c r="AG76" s="43"/>
      <c r="AH76" s="407"/>
      <c r="AI76" s="408"/>
      <c r="AJ76" s="44"/>
      <c r="AK76" s="350"/>
      <c r="AL76" s="46"/>
      <c r="AM76" s="182" t="str">
        <f t="shared" si="2"/>
        <v/>
      </c>
      <c r="AN76" s="46"/>
    </row>
    <row r="77" spans="1:40" ht="45" customHeight="1" x14ac:dyDescent="0.3">
      <c r="A77" s="68"/>
      <c r="B77" s="68"/>
      <c r="C77" s="68"/>
      <c r="D77" s="68"/>
      <c r="E77" s="46"/>
      <c r="F77" s="323" t="str">
        <f t="shared" si="0"/>
        <v/>
      </c>
      <c r="G77" s="89"/>
      <c r="H77" s="86"/>
      <c r="I77" s="86"/>
      <c r="J77" s="48"/>
      <c r="K77" s="46"/>
      <c r="L77" s="46"/>
      <c r="M77" s="46"/>
      <c r="N77" s="48"/>
      <c r="O77" s="43"/>
      <c r="P77" s="209"/>
      <c r="Q77" s="43"/>
      <c r="R77" s="86"/>
      <c r="S77" s="48"/>
      <c r="T77" s="216"/>
      <c r="U77" s="87"/>
      <c r="V77" s="88"/>
      <c r="W77" s="91"/>
      <c r="X77" s="216"/>
      <c r="Y77" s="216"/>
      <c r="Z77" s="89"/>
      <c r="AA77" s="182" t="str">
        <f t="shared" si="3"/>
        <v/>
      </c>
      <c r="AB77" s="46"/>
      <c r="AC77" s="216"/>
      <c r="AD77" s="216"/>
      <c r="AE77" s="43"/>
      <c r="AF77" s="48"/>
      <c r="AG77" s="43"/>
      <c r="AH77" s="407"/>
      <c r="AI77" s="408"/>
      <c r="AJ77" s="44"/>
      <c r="AK77" s="350"/>
      <c r="AL77" s="46"/>
      <c r="AM77" s="182" t="str">
        <f t="shared" si="2"/>
        <v/>
      </c>
      <c r="AN77" s="46"/>
    </row>
    <row r="78" spans="1:40" ht="45" customHeight="1" x14ac:dyDescent="0.3">
      <c r="A78" s="68"/>
      <c r="B78" s="68"/>
      <c r="C78" s="68"/>
      <c r="D78" s="68"/>
      <c r="E78" s="46"/>
      <c r="F78" s="323" t="str">
        <f t="shared" si="0"/>
        <v/>
      </c>
      <c r="G78" s="89"/>
      <c r="H78" s="86"/>
      <c r="I78" s="86"/>
      <c r="J78" s="48"/>
      <c r="K78" s="46"/>
      <c r="L78" s="46"/>
      <c r="M78" s="46"/>
      <c r="N78" s="48"/>
      <c r="O78" s="43"/>
      <c r="P78" s="209"/>
      <c r="Q78" s="43"/>
      <c r="R78" s="86"/>
      <c r="S78" s="48"/>
      <c r="T78" s="216"/>
      <c r="U78" s="87"/>
      <c r="V78" s="88"/>
      <c r="W78" s="91"/>
      <c r="X78" s="216"/>
      <c r="Y78" s="216"/>
      <c r="Z78" s="89"/>
      <c r="AA78" s="182" t="str">
        <f t="shared" si="3"/>
        <v/>
      </c>
      <c r="AB78" s="46"/>
      <c r="AC78" s="216"/>
      <c r="AD78" s="216"/>
      <c r="AE78" s="43"/>
      <c r="AF78" s="48"/>
      <c r="AG78" s="43"/>
      <c r="AH78" s="407"/>
      <c r="AI78" s="408"/>
      <c r="AJ78" s="44"/>
      <c r="AK78" s="350"/>
      <c r="AL78" s="46"/>
      <c r="AM78" s="182" t="str">
        <f t="shared" si="2"/>
        <v/>
      </c>
      <c r="AN78" s="46"/>
    </row>
    <row r="79" spans="1:40" ht="45" customHeight="1" x14ac:dyDescent="0.3">
      <c r="A79" s="68"/>
      <c r="B79" s="68"/>
      <c r="C79" s="68"/>
      <c r="D79" s="68"/>
      <c r="E79" s="46"/>
      <c r="F79" s="323" t="str">
        <f t="shared" si="0"/>
        <v/>
      </c>
      <c r="G79" s="89"/>
      <c r="H79" s="86"/>
      <c r="I79" s="86"/>
      <c r="J79" s="48"/>
      <c r="K79" s="46"/>
      <c r="L79" s="46"/>
      <c r="M79" s="46"/>
      <c r="N79" s="48"/>
      <c r="O79" s="43"/>
      <c r="P79" s="209"/>
      <c r="Q79" s="43"/>
      <c r="R79" s="86"/>
      <c r="S79" s="48"/>
      <c r="T79" s="216"/>
      <c r="U79" s="87"/>
      <c r="V79" s="88"/>
      <c r="W79" s="91"/>
      <c r="X79" s="216"/>
      <c r="Y79" s="216"/>
      <c r="Z79" s="89"/>
      <c r="AA79" s="182" t="str">
        <f t="shared" si="3"/>
        <v/>
      </c>
      <c r="AB79" s="46"/>
      <c r="AC79" s="216"/>
      <c r="AD79" s="216"/>
      <c r="AE79" s="43"/>
      <c r="AF79" s="48"/>
      <c r="AG79" s="43"/>
      <c r="AH79" s="407"/>
      <c r="AI79" s="408"/>
      <c r="AJ79" s="44"/>
      <c r="AK79" s="350"/>
      <c r="AL79" s="46"/>
      <c r="AM79" s="182" t="str">
        <f t="shared" ref="AM79:AM142" si="4">IF(AL79="YES",(R79-AK79)/365,"")</f>
        <v/>
      </c>
      <c r="AN79" s="46"/>
    </row>
    <row r="80" spans="1:40" ht="45" customHeight="1" x14ac:dyDescent="0.3">
      <c r="A80" s="68"/>
      <c r="B80" s="68"/>
      <c r="C80" s="68"/>
      <c r="D80" s="68"/>
      <c r="E80" s="46"/>
      <c r="F80" s="323" t="str">
        <f t="shared" si="0"/>
        <v/>
      </c>
      <c r="G80" s="89"/>
      <c r="H80" s="86"/>
      <c r="I80" s="86"/>
      <c r="J80" s="48"/>
      <c r="K80" s="46"/>
      <c r="L80" s="46"/>
      <c r="M80" s="46"/>
      <c r="N80" s="48"/>
      <c r="O80" s="43"/>
      <c r="P80" s="209"/>
      <c r="Q80" s="43"/>
      <c r="R80" s="86"/>
      <c r="S80" s="48"/>
      <c r="T80" s="216"/>
      <c r="U80" s="87"/>
      <c r="V80" s="88"/>
      <c r="W80" s="91"/>
      <c r="X80" s="216"/>
      <c r="Y80" s="216"/>
      <c r="Z80" s="89"/>
      <c r="AA80" s="182" t="str">
        <f t="shared" si="3"/>
        <v/>
      </c>
      <c r="AB80" s="46"/>
      <c r="AC80" s="216"/>
      <c r="AD80" s="216"/>
      <c r="AE80" s="43"/>
      <c r="AF80" s="48"/>
      <c r="AG80" s="43"/>
      <c r="AH80" s="407"/>
      <c r="AI80" s="408"/>
      <c r="AJ80" s="44"/>
      <c r="AK80" s="350"/>
      <c r="AL80" s="46"/>
      <c r="AM80" s="182" t="str">
        <f t="shared" si="4"/>
        <v/>
      </c>
      <c r="AN80" s="46"/>
    </row>
    <row r="81" spans="1:40" ht="45" customHeight="1" x14ac:dyDescent="0.3">
      <c r="A81" s="68"/>
      <c r="B81" s="68"/>
      <c r="C81" s="68"/>
      <c r="D81" s="68"/>
      <c r="E81" s="46"/>
      <c r="F81" s="323" t="str">
        <f t="shared" si="0"/>
        <v/>
      </c>
      <c r="G81" s="89"/>
      <c r="H81" s="86"/>
      <c r="I81" s="86"/>
      <c r="J81" s="48"/>
      <c r="K81" s="46"/>
      <c r="L81" s="46"/>
      <c r="M81" s="46"/>
      <c r="N81" s="48"/>
      <c r="O81" s="43"/>
      <c r="P81" s="209"/>
      <c r="Q81" s="43"/>
      <c r="R81" s="86"/>
      <c r="S81" s="48"/>
      <c r="T81" s="216"/>
      <c r="U81" s="87"/>
      <c r="V81" s="88"/>
      <c r="W81" s="91"/>
      <c r="X81" s="216"/>
      <c r="Y81" s="216"/>
      <c r="Z81" s="89"/>
      <c r="AA81" s="182" t="str">
        <f t="shared" si="3"/>
        <v/>
      </c>
      <c r="AB81" s="46"/>
      <c r="AC81" s="216"/>
      <c r="AD81" s="216"/>
      <c r="AE81" s="43"/>
      <c r="AF81" s="48"/>
      <c r="AG81" s="43"/>
      <c r="AH81" s="407"/>
      <c r="AI81" s="408"/>
      <c r="AJ81" s="44"/>
      <c r="AK81" s="350"/>
      <c r="AL81" s="46"/>
      <c r="AM81" s="182" t="str">
        <f t="shared" si="4"/>
        <v/>
      </c>
      <c r="AN81" s="46"/>
    </row>
    <row r="82" spans="1:40" ht="45" customHeight="1" x14ac:dyDescent="0.3">
      <c r="A82" s="68"/>
      <c r="B82" s="68"/>
      <c r="C82" s="68"/>
      <c r="D82" s="68"/>
      <c r="E82" s="46"/>
      <c r="F82" s="323" t="str">
        <f t="shared" si="0"/>
        <v/>
      </c>
      <c r="G82" s="89"/>
      <c r="H82" s="86"/>
      <c r="I82" s="86"/>
      <c r="J82" s="48"/>
      <c r="K82" s="46"/>
      <c r="L82" s="46"/>
      <c r="M82" s="46"/>
      <c r="N82" s="48"/>
      <c r="O82" s="43"/>
      <c r="P82" s="209"/>
      <c r="Q82" s="43"/>
      <c r="R82" s="86"/>
      <c r="S82" s="48"/>
      <c r="T82" s="216"/>
      <c r="U82" s="87"/>
      <c r="V82" s="88"/>
      <c r="W82" s="91"/>
      <c r="X82" s="216"/>
      <c r="Y82" s="216"/>
      <c r="Z82" s="89"/>
      <c r="AA82" s="182" t="str">
        <f t="shared" si="3"/>
        <v/>
      </c>
      <c r="AB82" s="46"/>
      <c r="AC82" s="216"/>
      <c r="AD82" s="216"/>
      <c r="AE82" s="43"/>
      <c r="AF82" s="48"/>
      <c r="AG82" s="43"/>
      <c r="AH82" s="407"/>
      <c r="AI82" s="408"/>
      <c r="AJ82" s="44"/>
      <c r="AK82" s="350"/>
      <c r="AL82" s="46"/>
      <c r="AM82" s="182" t="str">
        <f t="shared" si="4"/>
        <v/>
      </c>
      <c r="AN82" s="46"/>
    </row>
    <row r="83" spans="1:40" ht="45" customHeight="1" x14ac:dyDescent="0.3">
      <c r="A83" s="68"/>
      <c r="B83" s="68"/>
      <c r="C83" s="68"/>
      <c r="D83" s="68"/>
      <c r="E83" s="46"/>
      <c r="F83" s="323" t="str">
        <f t="shared" si="0"/>
        <v/>
      </c>
      <c r="G83" s="89"/>
      <c r="H83" s="86"/>
      <c r="I83" s="86"/>
      <c r="J83" s="48"/>
      <c r="K83" s="46"/>
      <c r="L83" s="46"/>
      <c r="M83" s="46"/>
      <c r="N83" s="48"/>
      <c r="O83" s="43"/>
      <c r="P83" s="209"/>
      <c r="Q83" s="43"/>
      <c r="R83" s="86"/>
      <c r="S83" s="48"/>
      <c r="T83" s="216"/>
      <c r="U83" s="87"/>
      <c r="V83" s="88"/>
      <c r="W83" s="91"/>
      <c r="X83" s="216"/>
      <c r="Y83" s="216"/>
      <c r="Z83" s="89"/>
      <c r="AA83" s="182" t="str">
        <f t="shared" si="3"/>
        <v/>
      </c>
      <c r="AB83" s="46"/>
      <c r="AC83" s="216"/>
      <c r="AD83" s="216"/>
      <c r="AE83" s="43"/>
      <c r="AF83" s="48"/>
      <c r="AG83" s="43"/>
      <c r="AH83" s="407"/>
      <c r="AI83" s="408"/>
      <c r="AJ83" s="44"/>
      <c r="AK83" s="350"/>
      <c r="AL83" s="46"/>
      <c r="AM83" s="182" t="str">
        <f t="shared" si="4"/>
        <v/>
      </c>
      <c r="AN83" s="46"/>
    </row>
    <row r="84" spans="1:40" ht="45" customHeight="1" x14ac:dyDescent="0.3">
      <c r="A84" s="68"/>
      <c r="B84" s="68"/>
      <c r="C84" s="68"/>
      <c r="D84" s="68"/>
      <c r="E84" s="46"/>
      <c r="F84" s="323" t="str">
        <f t="shared" si="0"/>
        <v/>
      </c>
      <c r="G84" s="89"/>
      <c r="H84" s="86"/>
      <c r="I84" s="86"/>
      <c r="J84" s="48"/>
      <c r="K84" s="46"/>
      <c r="L84" s="46"/>
      <c r="M84" s="46"/>
      <c r="N84" s="48"/>
      <c r="O84" s="43"/>
      <c r="P84" s="209"/>
      <c r="Q84" s="43"/>
      <c r="R84" s="86"/>
      <c r="S84" s="48"/>
      <c r="T84" s="216"/>
      <c r="U84" s="87"/>
      <c r="V84" s="88"/>
      <c r="W84" s="91"/>
      <c r="X84" s="216"/>
      <c r="Y84" s="216"/>
      <c r="Z84" s="89"/>
      <c r="AA84" s="182" t="str">
        <f t="shared" si="3"/>
        <v/>
      </c>
      <c r="AB84" s="46"/>
      <c r="AC84" s="216"/>
      <c r="AD84" s="216"/>
      <c r="AE84" s="43"/>
      <c r="AF84" s="48"/>
      <c r="AG84" s="43"/>
      <c r="AH84" s="407"/>
      <c r="AI84" s="408"/>
      <c r="AJ84" s="44"/>
      <c r="AK84" s="350"/>
      <c r="AL84" s="46"/>
      <c r="AM84" s="182" t="str">
        <f t="shared" si="4"/>
        <v/>
      </c>
      <c r="AN84" s="46"/>
    </row>
    <row r="85" spans="1:40" ht="45" customHeight="1" x14ac:dyDescent="0.3">
      <c r="A85" s="68"/>
      <c r="B85" s="68"/>
      <c r="C85" s="68"/>
      <c r="D85" s="68"/>
      <c r="E85" s="46"/>
      <c r="F85" s="323" t="str">
        <f t="shared" si="0"/>
        <v/>
      </c>
      <c r="G85" s="89"/>
      <c r="H85" s="86"/>
      <c r="I85" s="86"/>
      <c r="J85" s="48"/>
      <c r="K85" s="46"/>
      <c r="L85" s="46"/>
      <c r="M85" s="46"/>
      <c r="N85" s="48"/>
      <c r="O85" s="43"/>
      <c r="P85" s="209"/>
      <c r="Q85" s="43"/>
      <c r="R85" s="86"/>
      <c r="S85" s="48"/>
      <c r="T85" s="216"/>
      <c r="U85" s="87"/>
      <c r="V85" s="88"/>
      <c r="W85" s="91"/>
      <c r="X85" s="216"/>
      <c r="Y85" s="216"/>
      <c r="Z85" s="89"/>
      <c r="AA85" s="182" t="str">
        <f t="shared" si="3"/>
        <v/>
      </c>
      <c r="AB85" s="46"/>
      <c r="AC85" s="216"/>
      <c r="AD85" s="216"/>
      <c r="AE85" s="43"/>
      <c r="AF85" s="48"/>
      <c r="AG85" s="43"/>
      <c r="AH85" s="407"/>
      <c r="AI85" s="408"/>
      <c r="AJ85" s="44"/>
      <c r="AK85" s="350"/>
      <c r="AL85" s="46"/>
      <c r="AM85" s="182" t="str">
        <f t="shared" si="4"/>
        <v/>
      </c>
      <c r="AN85" s="46"/>
    </row>
    <row r="86" spans="1:40" ht="45" customHeight="1" x14ac:dyDescent="0.3">
      <c r="A86" s="68"/>
      <c r="B86" s="68"/>
      <c r="C86" s="68"/>
      <c r="D86" s="68"/>
      <c r="E86" s="46"/>
      <c r="F86" s="323" t="str">
        <f t="shared" si="0"/>
        <v/>
      </c>
      <c r="G86" s="89"/>
      <c r="H86" s="86"/>
      <c r="I86" s="86"/>
      <c r="J86" s="48"/>
      <c r="K86" s="46"/>
      <c r="L86" s="46"/>
      <c r="M86" s="46"/>
      <c r="N86" s="48"/>
      <c r="O86" s="43"/>
      <c r="P86" s="209"/>
      <c r="Q86" s="43"/>
      <c r="R86" s="86"/>
      <c r="S86" s="48"/>
      <c r="T86" s="216"/>
      <c r="U86" s="87"/>
      <c r="V86" s="88"/>
      <c r="W86" s="91"/>
      <c r="X86" s="216"/>
      <c r="Y86" s="216"/>
      <c r="Z86" s="89"/>
      <c r="AA86" s="182" t="str">
        <f t="shared" si="3"/>
        <v/>
      </c>
      <c r="AB86" s="46"/>
      <c r="AC86" s="216"/>
      <c r="AD86" s="216"/>
      <c r="AE86" s="43"/>
      <c r="AF86" s="48"/>
      <c r="AG86" s="43"/>
      <c r="AH86" s="407"/>
      <c r="AI86" s="408"/>
      <c r="AJ86" s="44"/>
      <c r="AK86" s="350"/>
      <c r="AL86" s="46"/>
      <c r="AM86" s="182" t="str">
        <f t="shared" si="4"/>
        <v/>
      </c>
      <c r="AN86" s="46"/>
    </row>
    <row r="87" spans="1:40" ht="45" customHeight="1" x14ac:dyDescent="0.3">
      <c r="A87" s="68"/>
      <c r="B87" s="68"/>
      <c r="C87" s="68"/>
      <c r="D87" s="68"/>
      <c r="E87" s="46"/>
      <c r="F87" s="323" t="str">
        <f t="shared" si="0"/>
        <v/>
      </c>
      <c r="G87" s="89"/>
      <c r="H87" s="86"/>
      <c r="I87" s="86"/>
      <c r="J87" s="48"/>
      <c r="K87" s="46"/>
      <c r="L87" s="46"/>
      <c r="M87" s="46"/>
      <c r="N87" s="48"/>
      <c r="O87" s="43"/>
      <c r="P87" s="209"/>
      <c r="Q87" s="43"/>
      <c r="R87" s="86"/>
      <c r="S87" s="48"/>
      <c r="T87" s="216"/>
      <c r="U87" s="87"/>
      <c r="V87" s="88"/>
      <c r="W87" s="91"/>
      <c r="X87" s="216"/>
      <c r="Y87" s="216"/>
      <c r="Z87" s="89"/>
      <c r="AA87" s="182" t="str">
        <f t="shared" si="3"/>
        <v/>
      </c>
      <c r="AB87" s="46"/>
      <c r="AC87" s="216"/>
      <c r="AD87" s="216"/>
      <c r="AE87" s="43"/>
      <c r="AF87" s="48"/>
      <c r="AG87" s="43"/>
      <c r="AH87" s="407"/>
      <c r="AI87" s="408"/>
      <c r="AJ87" s="44"/>
      <c r="AK87" s="350"/>
      <c r="AL87" s="46"/>
      <c r="AM87" s="182" t="str">
        <f t="shared" si="4"/>
        <v/>
      </c>
      <c r="AN87" s="46"/>
    </row>
    <row r="88" spans="1:40" ht="45" customHeight="1" x14ac:dyDescent="0.3">
      <c r="A88" s="68"/>
      <c r="B88" s="68"/>
      <c r="C88" s="68"/>
      <c r="D88" s="68"/>
      <c r="E88" s="46"/>
      <c r="F88" s="323" t="str">
        <f t="shared" si="0"/>
        <v/>
      </c>
      <c r="G88" s="89"/>
      <c r="H88" s="86"/>
      <c r="I88" s="86"/>
      <c r="J88" s="48"/>
      <c r="K88" s="46"/>
      <c r="L88" s="46"/>
      <c r="M88" s="46"/>
      <c r="N88" s="48"/>
      <c r="O88" s="43"/>
      <c r="P88" s="209"/>
      <c r="Q88" s="43"/>
      <c r="R88" s="86"/>
      <c r="S88" s="48"/>
      <c r="T88" s="216"/>
      <c r="U88" s="87"/>
      <c r="V88" s="88"/>
      <c r="W88" s="91"/>
      <c r="X88" s="216"/>
      <c r="Y88" s="216"/>
      <c r="Z88" s="89"/>
      <c r="AA88" s="182" t="str">
        <f t="shared" si="3"/>
        <v/>
      </c>
      <c r="AB88" s="46"/>
      <c r="AC88" s="216"/>
      <c r="AD88" s="216"/>
      <c r="AE88" s="43"/>
      <c r="AF88" s="48"/>
      <c r="AG88" s="43"/>
      <c r="AH88" s="407"/>
      <c r="AI88" s="408"/>
      <c r="AJ88" s="44"/>
      <c r="AK88" s="350"/>
      <c r="AL88" s="46"/>
      <c r="AM88" s="182" t="str">
        <f t="shared" si="4"/>
        <v/>
      </c>
      <c r="AN88" s="46"/>
    </row>
    <row r="89" spans="1:40" ht="45" customHeight="1" x14ac:dyDescent="0.3">
      <c r="A89" s="68"/>
      <c r="B89" s="68"/>
      <c r="C89" s="68"/>
      <c r="D89" s="68"/>
      <c r="E89" s="46"/>
      <c r="F89" s="323" t="str">
        <f t="shared" si="0"/>
        <v/>
      </c>
      <c r="G89" s="89"/>
      <c r="H89" s="86"/>
      <c r="I89" s="86"/>
      <c r="J89" s="48"/>
      <c r="K89" s="46"/>
      <c r="L89" s="46"/>
      <c r="M89" s="46"/>
      <c r="N89" s="48"/>
      <c r="O89" s="43"/>
      <c r="P89" s="209"/>
      <c r="Q89" s="43"/>
      <c r="R89" s="86"/>
      <c r="S89" s="48"/>
      <c r="T89" s="216"/>
      <c r="U89" s="87"/>
      <c r="V89" s="88"/>
      <c r="W89" s="91"/>
      <c r="X89" s="216"/>
      <c r="Y89" s="216"/>
      <c r="Z89" s="89"/>
      <c r="AA89" s="182" t="str">
        <f t="shared" si="3"/>
        <v/>
      </c>
      <c r="AB89" s="46"/>
      <c r="AC89" s="216"/>
      <c r="AD89" s="216"/>
      <c r="AE89" s="43"/>
      <c r="AF89" s="48"/>
      <c r="AG89" s="43"/>
      <c r="AH89" s="407"/>
      <c r="AI89" s="408"/>
      <c r="AJ89" s="44"/>
      <c r="AK89" s="350"/>
      <c r="AL89" s="46"/>
      <c r="AM89" s="182" t="str">
        <f t="shared" si="4"/>
        <v/>
      </c>
      <c r="AN89" s="46"/>
    </row>
    <row r="90" spans="1:40" ht="45" customHeight="1" x14ac:dyDescent="0.3">
      <c r="A90" s="68"/>
      <c r="B90" s="68"/>
      <c r="C90" s="68"/>
      <c r="D90" s="68"/>
      <c r="E90" s="46"/>
      <c r="F90" s="323" t="str">
        <f t="shared" si="0"/>
        <v/>
      </c>
      <c r="G90" s="89"/>
      <c r="H90" s="86"/>
      <c r="I90" s="86"/>
      <c r="J90" s="48"/>
      <c r="K90" s="46"/>
      <c r="L90" s="46"/>
      <c r="M90" s="46"/>
      <c r="N90" s="48"/>
      <c r="O90" s="43"/>
      <c r="P90" s="209"/>
      <c r="Q90" s="43"/>
      <c r="R90" s="86"/>
      <c r="S90" s="48"/>
      <c r="T90" s="216"/>
      <c r="U90" s="87"/>
      <c r="V90" s="88"/>
      <c r="W90" s="91"/>
      <c r="X90" s="216"/>
      <c r="Y90" s="216"/>
      <c r="Z90" s="89"/>
      <c r="AA90" s="182" t="str">
        <f t="shared" si="3"/>
        <v/>
      </c>
      <c r="AB90" s="46"/>
      <c r="AC90" s="216"/>
      <c r="AD90" s="216"/>
      <c r="AE90" s="43"/>
      <c r="AF90" s="48"/>
      <c r="AG90" s="43"/>
      <c r="AH90" s="407"/>
      <c r="AI90" s="408"/>
      <c r="AJ90" s="44"/>
      <c r="AK90" s="350"/>
      <c r="AL90" s="46"/>
      <c r="AM90" s="182" t="str">
        <f t="shared" si="4"/>
        <v/>
      </c>
      <c r="AN90" s="46"/>
    </row>
    <row r="91" spans="1:40" ht="45" customHeight="1" x14ac:dyDescent="0.3">
      <c r="A91" s="68"/>
      <c r="B91" s="68"/>
      <c r="C91" s="68"/>
      <c r="D91" s="68"/>
      <c r="E91" s="46"/>
      <c r="F91" s="323" t="str">
        <f t="shared" si="0"/>
        <v/>
      </c>
      <c r="G91" s="89"/>
      <c r="H91" s="86"/>
      <c r="I91" s="86"/>
      <c r="J91" s="48"/>
      <c r="K91" s="46"/>
      <c r="L91" s="46"/>
      <c r="M91" s="46"/>
      <c r="N91" s="48"/>
      <c r="O91" s="43"/>
      <c r="P91" s="209"/>
      <c r="Q91" s="43"/>
      <c r="R91" s="86"/>
      <c r="S91" s="48"/>
      <c r="T91" s="216"/>
      <c r="U91" s="87"/>
      <c r="V91" s="88"/>
      <c r="W91" s="91"/>
      <c r="X91" s="216"/>
      <c r="Y91" s="216"/>
      <c r="Z91" s="89"/>
      <c r="AA91" s="182" t="str">
        <f t="shared" si="3"/>
        <v/>
      </c>
      <c r="AB91" s="46"/>
      <c r="AC91" s="216"/>
      <c r="AD91" s="216"/>
      <c r="AE91" s="43"/>
      <c r="AF91" s="48"/>
      <c r="AG91" s="43"/>
      <c r="AH91" s="407"/>
      <c r="AI91" s="408"/>
      <c r="AJ91" s="44"/>
      <c r="AK91" s="350"/>
      <c r="AL91" s="46"/>
      <c r="AM91" s="182" t="str">
        <f t="shared" si="4"/>
        <v/>
      </c>
      <c r="AN91" s="46"/>
    </row>
    <row r="92" spans="1:40" ht="45" customHeight="1" x14ac:dyDescent="0.3">
      <c r="A92" s="68"/>
      <c r="B92" s="68"/>
      <c r="C92" s="68"/>
      <c r="D92" s="68"/>
      <c r="E92" s="46"/>
      <c r="F92" s="323" t="str">
        <f t="shared" si="0"/>
        <v/>
      </c>
      <c r="G92" s="89"/>
      <c r="H92" s="86"/>
      <c r="I92" s="86"/>
      <c r="J92" s="48"/>
      <c r="K92" s="46"/>
      <c r="L92" s="46"/>
      <c r="M92" s="46"/>
      <c r="N92" s="48"/>
      <c r="O92" s="43"/>
      <c r="P92" s="209"/>
      <c r="Q92" s="43"/>
      <c r="R92" s="86"/>
      <c r="S92" s="48"/>
      <c r="T92" s="216"/>
      <c r="U92" s="87"/>
      <c r="V92" s="88"/>
      <c r="W92" s="91"/>
      <c r="X92" s="216"/>
      <c r="Y92" s="216"/>
      <c r="Z92" s="89"/>
      <c r="AA92" s="182" t="str">
        <f t="shared" si="3"/>
        <v/>
      </c>
      <c r="AB92" s="46"/>
      <c r="AC92" s="216"/>
      <c r="AD92" s="216"/>
      <c r="AE92" s="43"/>
      <c r="AF92" s="48"/>
      <c r="AG92" s="43"/>
      <c r="AH92" s="407"/>
      <c r="AI92" s="408"/>
      <c r="AJ92" s="44"/>
      <c r="AK92" s="350"/>
      <c r="AL92" s="46"/>
      <c r="AM92" s="182" t="str">
        <f t="shared" si="4"/>
        <v/>
      </c>
      <c r="AN92" s="46"/>
    </row>
    <row r="93" spans="1:40" ht="45" customHeight="1" x14ac:dyDescent="0.3">
      <c r="A93" s="68"/>
      <c r="B93" s="68"/>
      <c r="C93" s="68"/>
      <c r="D93" s="68"/>
      <c r="E93" s="46"/>
      <c r="F93" s="323" t="str">
        <f t="shared" si="0"/>
        <v/>
      </c>
      <c r="G93" s="89"/>
      <c r="H93" s="86"/>
      <c r="I93" s="86"/>
      <c r="J93" s="48"/>
      <c r="K93" s="46"/>
      <c r="L93" s="46"/>
      <c r="M93" s="46"/>
      <c r="N93" s="48"/>
      <c r="O93" s="43"/>
      <c r="P93" s="209"/>
      <c r="Q93" s="43"/>
      <c r="R93" s="86"/>
      <c r="S93" s="48"/>
      <c r="T93" s="216"/>
      <c r="U93" s="87"/>
      <c r="V93" s="88"/>
      <c r="W93" s="91"/>
      <c r="X93" s="216"/>
      <c r="Y93" s="216"/>
      <c r="Z93" s="89"/>
      <c r="AA93" s="182" t="str">
        <f t="shared" si="3"/>
        <v/>
      </c>
      <c r="AB93" s="46"/>
      <c r="AC93" s="216"/>
      <c r="AD93" s="216"/>
      <c r="AE93" s="43"/>
      <c r="AF93" s="48"/>
      <c r="AG93" s="43"/>
      <c r="AH93" s="407"/>
      <c r="AI93" s="408"/>
      <c r="AJ93" s="44"/>
      <c r="AK93" s="350"/>
      <c r="AL93" s="46"/>
      <c r="AM93" s="182" t="str">
        <f t="shared" si="4"/>
        <v/>
      </c>
      <c r="AN93" s="46"/>
    </row>
    <row r="94" spans="1:40" ht="45" customHeight="1" x14ac:dyDescent="0.3">
      <c r="A94" s="68"/>
      <c r="B94" s="68"/>
      <c r="C94" s="68"/>
      <c r="D94" s="68"/>
      <c r="E94" s="46"/>
      <c r="F94" s="323" t="str">
        <f t="shared" si="0"/>
        <v/>
      </c>
      <c r="G94" s="89"/>
      <c r="H94" s="86"/>
      <c r="I94" s="86"/>
      <c r="J94" s="48"/>
      <c r="K94" s="46"/>
      <c r="L94" s="46"/>
      <c r="M94" s="46"/>
      <c r="N94" s="48"/>
      <c r="O94" s="43"/>
      <c r="P94" s="209"/>
      <c r="Q94" s="43"/>
      <c r="R94" s="86"/>
      <c r="S94" s="48"/>
      <c r="T94" s="216"/>
      <c r="U94" s="87"/>
      <c r="V94" s="88"/>
      <c r="W94" s="91"/>
      <c r="X94" s="216"/>
      <c r="Y94" s="216"/>
      <c r="Z94" s="89"/>
      <c r="AA94" s="182" t="str">
        <f t="shared" si="3"/>
        <v/>
      </c>
      <c r="AB94" s="46"/>
      <c r="AC94" s="216"/>
      <c r="AD94" s="216"/>
      <c r="AE94" s="43"/>
      <c r="AF94" s="48"/>
      <c r="AG94" s="43"/>
      <c r="AH94" s="407"/>
      <c r="AI94" s="408"/>
      <c r="AJ94" s="44"/>
      <c r="AK94" s="350"/>
      <c r="AL94" s="46"/>
      <c r="AM94" s="182" t="str">
        <f t="shared" si="4"/>
        <v/>
      </c>
      <c r="AN94" s="46"/>
    </row>
    <row r="95" spans="1:40" ht="45" customHeight="1" x14ac:dyDescent="0.3">
      <c r="A95" s="68"/>
      <c r="B95" s="68"/>
      <c r="C95" s="68"/>
      <c r="D95" s="68"/>
      <c r="E95" s="46"/>
      <c r="F95" s="323" t="str">
        <f t="shared" si="0"/>
        <v/>
      </c>
      <c r="G95" s="89"/>
      <c r="H95" s="86"/>
      <c r="I95" s="86"/>
      <c r="J95" s="48"/>
      <c r="K95" s="46"/>
      <c r="L95" s="46"/>
      <c r="M95" s="46"/>
      <c r="N95" s="48"/>
      <c r="O95" s="43"/>
      <c r="P95" s="209"/>
      <c r="Q95" s="43"/>
      <c r="R95" s="86"/>
      <c r="S95" s="48"/>
      <c r="T95" s="216"/>
      <c r="U95" s="87"/>
      <c r="V95" s="88"/>
      <c r="W95" s="91"/>
      <c r="X95" s="216"/>
      <c r="Y95" s="216"/>
      <c r="Z95" s="89"/>
      <c r="AA95" s="182" t="str">
        <f t="shared" si="3"/>
        <v/>
      </c>
      <c r="AB95" s="46"/>
      <c r="AC95" s="216"/>
      <c r="AD95" s="216"/>
      <c r="AE95" s="43"/>
      <c r="AF95" s="48"/>
      <c r="AG95" s="43"/>
      <c r="AH95" s="407"/>
      <c r="AI95" s="408"/>
      <c r="AJ95" s="44"/>
      <c r="AK95" s="350"/>
      <c r="AL95" s="46"/>
      <c r="AM95" s="182" t="str">
        <f t="shared" si="4"/>
        <v/>
      </c>
      <c r="AN95" s="46"/>
    </row>
    <row r="96" spans="1:40" ht="45" customHeight="1" x14ac:dyDescent="0.3">
      <c r="A96" s="68"/>
      <c r="B96" s="68"/>
      <c r="C96" s="68"/>
      <c r="D96" s="68"/>
      <c r="E96" s="46"/>
      <c r="F96" s="323" t="str">
        <f t="shared" si="0"/>
        <v/>
      </c>
      <c r="G96" s="89"/>
      <c r="H96" s="86"/>
      <c r="I96" s="86"/>
      <c r="J96" s="48"/>
      <c r="K96" s="46"/>
      <c r="L96" s="46"/>
      <c r="M96" s="46"/>
      <c r="N96" s="48"/>
      <c r="O96" s="43"/>
      <c r="P96" s="209"/>
      <c r="Q96" s="43"/>
      <c r="R96" s="86"/>
      <c r="S96" s="48"/>
      <c r="T96" s="216"/>
      <c r="U96" s="87"/>
      <c r="V96" s="88"/>
      <c r="W96" s="91"/>
      <c r="X96" s="216"/>
      <c r="Y96" s="216"/>
      <c r="Z96" s="89"/>
      <c r="AA96" s="182" t="str">
        <f t="shared" si="3"/>
        <v/>
      </c>
      <c r="AB96" s="46"/>
      <c r="AC96" s="216"/>
      <c r="AD96" s="216"/>
      <c r="AE96" s="43"/>
      <c r="AF96" s="48"/>
      <c r="AG96" s="43"/>
      <c r="AH96" s="407"/>
      <c r="AI96" s="408"/>
      <c r="AJ96" s="44"/>
      <c r="AK96" s="350"/>
      <c r="AL96" s="46"/>
      <c r="AM96" s="182" t="str">
        <f t="shared" si="4"/>
        <v/>
      </c>
      <c r="AN96" s="46"/>
    </row>
    <row r="97" spans="1:40" ht="45" customHeight="1" x14ac:dyDescent="0.3">
      <c r="A97" s="68"/>
      <c r="B97" s="68"/>
      <c r="C97" s="68"/>
      <c r="D97" s="68"/>
      <c r="E97" s="46"/>
      <c r="F97" s="323" t="str">
        <f t="shared" si="0"/>
        <v/>
      </c>
      <c r="G97" s="89"/>
      <c r="H97" s="86"/>
      <c r="I97" s="86"/>
      <c r="J97" s="48"/>
      <c r="K97" s="46"/>
      <c r="L97" s="46"/>
      <c r="M97" s="46"/>
      <c r="N97" s="48"/>
      <c r="O97" s="43"/>
      <c r="P97" s="209"/>
      <c r="Q97" s="43"/>
      <c r="R97" s="86"/>
      <c r="S97" s="48"/>
      <c r="T97" s="216"/>
      <c r="U97" s="87"/>
      <c r="V97" s="88"/>
      <c r="W97" s="91"/>
      <c r="X97" s="216"/>
      <c r="Y97" s="216"/>
      <c r="Z97" s="89"/>
      <c r="AA97" s="182" t="str">
        <f t="shared" si="3"/>
        <v/>
      </c>
      <c r="AB97" s="46"/>
      <c r="AC97" s="216"/>
      <c r="AD97" s="216"/>
      <c r="AE97" s="43"/>
      <c r="AF97" s="48"/>
      <c r="AG97" s="43"/>
      <c r="AH97" s="407"/>
      <c r="AI97" s="408"/>
      <c r="AJ97" s="44"/>
      <c r="AK97" s="350"/>
      <c r="AL97" s="46"/>
      <c r="AM97" s="182" t="str">
        <f t="shared" si="4"/>
        <v/>
      </c>
      <c r="AN97" s="46"/>
    </row>
    <row r="98" spans="1:40" ht="45" customHeight="1" x14ac:dyDescent="0.3">
      <c r="A98" s="68"/>
      <c r="B98" s="68"/>
      <c r="C98" s="68"/>
      <c r="D98" s="68"/>
      <c r="E98" s="46"/>
      <c r="F98" s="323" t="str">
        <f t="shared" si="0"/>
        <v/>
      </c>
      <c r="G98" s="89"/>
      <c r="H98" s="86"/>
      <c r="I98" s="86"/>
      <c r="J98" s="48"/>
      <c r="K98" s="46"/>
      <c r="L98" s="46"/>
      <c r="M98" s="46"/>
      <c r="N98" s="48"/>
      <c r="O98" s="43"/>
      <c r="P98" s="209"/>
      <c r="Q98" s="43"/>
      <c r="R98" s="86"/>
      <c r="S98" s="48"/>
      <c r="T98" s="216"/>
      <c r="U98" s="87"/>
      <c r="V98" s="88"/>
      <c r="W98" s="91"/>
      <c r="X98" s="216"/>
      <c r="Y98" s="216"/>
      <c r="Z98" s="89"/>
      <c r="AA98" s="182" t="str">
        <f t="shared" si="3"/>
        <v/>
      </c>
      <c r="AB98" s="46"/>
      <c r="AC98" s="216"/>
      <c r="AD98" s="216"/>
      <c r="AE98" s="43"/>
      <c r="AF98" s="48"/>
      <c r="AG98" s="43"/>
      <c r="AH98" s="407"/>
      <c r="AI98" s="408"/>
      <c r="AJ98" s="44"/>
      <c r="AK98" s="350"/>
      <c r="AL98" s="46"/>
      <c r="AM98" s="182" t="str">
        <f t="shared" si="4"/>
        <v/>
      </c>
      <c r="AN98" s="46"/>
    </row>
    <row r="99" spans="1:40" ht="45" customHeight="1" x14ac:dyDescent="0.3">
      <c r="A99" s="68"/>
      <c r="B99" s="68"/>
      <c r="C99" s="68"/>
      <c r="D99" s="68"/>
      <c r="E99" s="46"/>
      <c r="F99" s="323" t="str">
        <f t="shared" si="0"/>
        <v/>
      </c>
      <c r="G99" s="89"/>
      <c r="H99" s="86"/>
      <c r="I99" s="86"/>
      <c r="J99" s="48"/>
      <c r="K99" s="46"/>
      <c r="L99" s="46"/>
      <c r="M99" s="46"/>
      <c r="N99" s="48"/>
      <c r="O99" s="43"/>
      <c r="P99" s="209"/>
      <c r="Q99" s="43"/>
      <c r="R99" s="86"/>
      <c r="S99" s="48"/>
      <c r="T99" s="216"/>
      <c r="U99" s="87"/>
      <c r="V99" s="88"/>
      <c r="W99" s="91"/>
      <c r="X99" s="216"/>
      <c r="Y99" s="216"/>
      <c r="Z99" s="89"/>
      <c r="AA99" s="182" t="str">
        <f t="shared" si="3"/>
        <v/>
      </c>
      <c r="AB99" s="46"/>
      <c r="AC99" s="216"/>
      <c r="AD99" s="216"/>
      <c r="AE99" s="43"/>
      <c r="AF99" s="48"/>
      <c r="AG99" s="43"/>
      <c r="AH99" s="407"/>
      <c r="AI99" s="408"/>
      <c r="AJ99" s="44"/>
      <c r="AK99" s="350"/>
      <c r="AL99" s="46"/>
      <c r="AM99" s="182" t="str">
        <f t="shared" si="4"/>
        <v/>
      </c>
      <c r="AN99" s="46"/>
    </row>
    <row r="100" spans="1:40" ht="45" customHeight="1" x14ac:dyDescent="0.3">
      <c r="A100" s="68"/>
      <c r="B100" s="68"/>
      <c r="C100" s="68"/>
      <c r="D100" s="68"/>
      <c r="E100" s="46"/>
      <c r="F100" s="323" t="str">
        <f t="shared" si="0"/>
        <v/>
      </c>
      <c r="G100" s="89"/>
      <c r="H100" s="86"/>
      <c r="I100" s="86"/>
      <c r="J100" s="48"/>
      <c r="K100" s="46"/>
      <c r="L100" s="46"/>
      <c r="M100" s="46"/>
      <c r="N100" s="48"/>
      <c r="O100" s="43"/>
      <c r="P100" s="209"/>
      <c r="Q100" s="43"/>
      <c r="R100" s="86"/>
      <c r="S100" s="48"/>
      <c r="T100" s="216"/>
      <c r="U100" s="87"/>
      <c r="V100" s="88"/>
      <c r="W100" s="91"/>
      <c r="X100" s="216"/>
      <c r="Y100" s="216"/>
      <c r="Z100" s="89"/>
      <c r="AA100" s="182" t="str">
        <f t="shared" si="3"/>
        <v/>
      </c>
      <c r="AB100" s="46"/>
      <c r="AC100" s="216"/>
      <c r="AD100" s="216"/>
      <c r="AE100" s="43"/>
      <c r="AF100" s="48"/>
      <c r="AG100" s="43"/>
      <c r="AH100" s="407"/>
      <c r="AI100" s="408"/>
      <c r="AJ100" s="44"/>
      <c r="AK100" s="350"/>
      <c r="AL100" s="46"/>
      <c r="AM100" s="182" t="str">
        <f t="shared" si="4"/>
        <v/>
      </c>
      <c r="AN100" s="46"/>
    </row>
    <row r="101" spans="1:40" ht="45" customHeight="1" x14ac:dyDescent="0.3">
      <c r="A101" s="68"/>
      <c r="B101" s="68"/>
      <c r="C101" s="68"/>
      <c r="D101" s="68"/>
      <c r="E101" s="46"/>
      <c r="F101" s="323" t="str">
        <f t="shared" si="0"/>
        <v/>
      </c>
      <c r="G101" s="89"/>
      <c r="H101" s="86"/>
      <c r="I101" s="86"/>
      <c r="J101" s="48"/>
      <c r="K101" s="46"/>
      <c r="L101" s="46"/>
      <c r="M101" s="46"/>
      <c r="N101" s="48"/>
      <c r="O101" s="43"/>
      <c r="P101" s="209"/>
      <c r="Q101" s="43"/>
      <c r="R101" s="86"/>
      <c r="S101" s="48"/>
      <c r="T101" s="216"/>
      <c r="U101" s="87"/>
      <c r="V101" s="88"/>
      <c r="W101" s="91"/>
      <c r="X101" s="216"/>
      <c r="Y101" s="216"/>
      <c r="Z101" s="89"/>
      <c r="AA101" s="182" t="str">
        <f t="shared" si="3"/>
        <v/>
      </c>
      <c r="AB101" s="46"/>
      <c r="AC101" s="216"/>
      <c r="AD101" s="216"/>
      <c r="AE101" s="43"/>
      <c r="AF101" s="48"/>
      <c r="AG101" s="43"/>
      <c r="AH101" s="407"/>
      <c r="AI101" s="408"/>
      <c r="AJ101" s="44"/>
      <c r="AK101" s="350"/>
      <c r="AL101" s="46"/>
      <c r="AM101" s="182" t="str">
        <f t="shared" si="4"/>
        <v/>
      </c>
      <c r="AN101" s="46"/>
    </row>
    <row r="102" spans="1:40" ht="45" customHeight="1" x14ac:dyDescent="0.3">
      <c r="A102" s="68"/>
      <c r="B102" s="68"/>
      <c r="C102" s="68"/>
      <c r="D102" s="68"/>
      <c r="E102" s="46"/>
      <c r="F102" s="323" t="str">
        <f t="shared" si="0"/>
        <v/>
      </c>
      <c r="G102" s="89"/>
      <c r="H102" s="86"/>
      <c r="I102" s="86"/>
      <c r="J102" s="48"/>
      <c r="K102" s="46"/>
      <c r="L102" s="46"/>
      <c r="M102" s="46"/>
      <c r="N102" s="48"/>
      <c r="O102" s="43"/>
      <c r="P102" s="209"/>
      <c r="Q102" s="43"/>
      <c r="R102" s="86"/>
      <c r="S102" s="48"/>
      <c r="T102" s="216"/>
      <c r="U102" s="87"/>
      <c r="V102" s="88"/>
      <c r="W102" s="91"/>
      <c r="X102" s="216"/>
      <c r="Y102" s="216"/>
      <c r="Z102" s="89"/>
      <c r="AA102" s="182" t="str">
        <f t="shared" si="3"/>
        <v/>
      </c>
      <c r="AB102" s="46"/>
      <c r="AC102" s="216"/>
      <c r="AD102" s="216"/>
      <c r="AE102" s="43"/>
      <c r="AF102" s="48"/>
      <c r="AG102" s="43"/>
      <c r="AH102" s="407"/>
      <c r="AI102" s="408"/>
      <c r="AJ102" s="44"/>
      <c r="AK102" s="350"/>
      <c r="AL102" s="46"/>
      <c r="AM102" s="182" t="str">
        <f t="shared" si="4"/>
        <v/>
      </c>
      <c r="AN102" s="46"/>
    </row>
    <row r="103" spans="1:40" ht="45" customHeight="1" x14ac:dyDescent="0.3">
      <c r="A103" s="68"/>
      <c r="B103" s="68"/>
      <c r="C103" s="68"/>
      <c r="D103" s="68"/>
      <c r="E103" s="46"/>
      <c r="F103" s="323" t="str">
        <f t="shared" si="0"/>
        <v/>
      </c>
      <c r="G103" s="89"/>
      <c r="H103" s="86"/>
      <c r="I103" s="86"/>
      <c r="J103" s="48"/>
      <c r="K103" s="46"/>
      <c r="L103" s="46"/>
      <c r="M103" s="46"/>
      <c r="N103" s="48"/>
      <c r="O103" s="43"/>
      <c r="P103" s="209"/>
      <c r="Q103" s="43"/>
      <c r="R103" s="86"/>
      <c r="S103" s="48"/>
      <c r="T103" s="216"/>
      <c r="U103" s="87"/>
      <c r="V103" s="88"/>
      <c r="W103" s="91"/>
      <c r="X103" s="216"/>
      <c r="Y103" s="216"/>
      <c r="Z103" s="89"/>
      <c r="AA103" s="182" t="str">
        <f t="shared" si="3"/>
        <v/>
      </c>
      <c r="AB103" s="46"/>
      <c r="AC103" s="216"/>
      <c r="AD103" s="216"/>
      <c r="AE103" s="43"/>
      <c r="AF103" s="48"/>
      <c r="AG103" s="43"/>
      <c r="AH103" s="407"/>
      <c r="AI103" s="408"/>
      <c r="AJ103" s="44"/>
      <c r="AK103" s="350"/>
      <c r="AL103" s="46"/>
      <c r="AM103" s="182" t="str">
        <f t="shared" si="4"/>
        <v/>
      </c>
      <c r="AN103" s="46"/>
    </row>
    <row r="104" spans="1:40" ht="45" customHeight="1" x14ac:dyDescent="0.3">
      <c r="A104" s="68"/>
      <c r="B104" s="68"/>
      <c r="C104" s="68"/>
      <c r="D104" s="68"/>
      <c r="E104" s="46"/>
      <c r="F104" s="323" t="str">
        <f t="shared" si="0"/>
        <v/>
      </c>
      <c r="G104" s="89"/>
      <c r="H104" s="86"/>
      <c r="I104" s="86"/>
      <c r="J104" s="48"/>
      <c r="K104" s="46"/>
      <c r="L104" s="46"/>
      <c r="M104" s="46"/>
      <c r="N104" s="48"/>
      <c r="O104" s="43"/>
      <c r="P104" s="209"/>
      <c r="Q104" s="43"/>
      <c r="R104" s="86"/>
      <c r="S104" s="48"/>
      <c r="T104" s="216"/>
      <c r="U104" s="87"/>
      <c r="V104" s="88"/>
      <c r="W104" s="91"/>
      <c r="X104" s="216"/>
      <c r="Y104" s="216"/>
      <c r="Z104" s="89"/>
      <c r="AA104" s="182" t="str">
        <f t="shared" si="3"/>
        <v/>
      </c>
      <c r="AB104" s="46"/>
      <c r="AC104" s="216"/>
      <c r="AD104" s="216"/>
      <c r="AE104" s="43"/>
      <c r="AF104" s="48"/>
      <c r="AG104" s="43"/>
      <c r="AH104" s="407"/>
      <c r="AI104" s="408"/>
      <c r="AJ104" s="44"/>
      <c r="AK104" s="350"/>
      <c r="AL104" s="46"/>
      <c r="AM104" s="182" t="str">
        <f t="shared" si="4"/>
        <v/>
      </c>
      <c r="AN104" s="46"/>
    </row>
    <row r="105" spans="1:40" ht="45" customHeight="1" x14ac:dyDescent="0.3">
      <c r="A105" s="68"/>
      <c r="B105" s="68"/>
      <c r="C105" s="68"/>
      <c r="D105" s="68"/>
      <c r="E105" s="46"/>
      <c r="F105" s="323" t="str">
        <f t="shared" si="0"/>
        <v/>
      </c>
      <c r="G105" s="89"/>
      <c r="H105" s="86"/>
      <c r="I105" s="86"/>
      <c r="J105" s="48"/>
      <c r="K105" s="46"/>
      <c r="L105" s="46"/>
      <c r="M105" s="46"/>
      <c r="N105" s="48"/>
      <c r="O105" s="43"/>
      <c r="P105" s="209"/>
      <c r="Q105" s="43"/>
      <c r="R105" s="86"/>
      <c r="S105" s="48"/>
      <c r="T105" s="216"/>
      <c r="U105" s="87"/>
      <c r="V105" s="88"/>
      <c r="W105" s="91"/>
      <c r="X105" s="216"/>
      <c r="Y105" s="216"/>
      <c r="Z105" s="89"/>
      <c r="AA105" s="182" t="str">
        <f t="shared" si="3"/>
        <v/>
      </c>
      <c r="AB105" s="46"/>
      <c r="AC105" s="216"/>
      <c r="AD105" s="216"/>
      <c r="AE105" s="43"/>
      <c r="AF105" s="48"/>
      <c r="AG105" s="43"/>
      <c r="AH105" s="407"/>
      <c r="AI105" s="408"/>
      <c r="AJ105" s="44"/>
      <c r="AK105" s="350"/>
      <c r="AL105" s="46"/>
      <c r="AM105" s="182" t="str">
        <f t="shared" si="4"/>
        <v/>
      </c>
      <c r="AN105" s="46"/>
    </row>
    <row r="106" spans="1:40" ht="45" customHeight="1" x14ac:dyDescent="0.3">
      <c r="A106" s="68"/>
      <c r="B106" s="68"/>
      <c r="C106" s="68"/>
      <c r="D106" s="68"/>
      <c r="E106" s="46"/>
      <c r="F106" s="323" t="str">
        <f t="shared" si="0"/>
        <v/>
      </c>
      <c r="G106" s="89"/>
      <c r="H106" s="86"/>
      <c r="I106" s="86"/>
      <c r="J106" s="48"/>
      <c r="K106" s="46"/>
      <c r="L106" s="46"/>
      <c r="M106" s="46"/>
      <c r="N106" s="48"/>
      <c r="O106" s="43"/>
      <c r="P106" s="209"/>
      <c r="Q106" s="43"/>
      <c r="R106" s="86"/>
      <c r="S106" s="48"/>
      <c r="T106" s="216"/>
      <c r="U106" s="87"/>
      <c r="V106" s="88"/>
      <c r="W106" s="91"/>
      <c r="X106" s="216"/>
      <c r="Y106" s="216"/>
      <c r="Z106" s="89"/>
      <c r="AA106" s="182" t="str">
        <f t="shared" si="3"/>
        <v/>
      </c>
      <c r="AB106" s="46"/>
      <c r="AC106" s="216"/>
      <c r="AD106" s="216"/>
      <c r="AE106" s="43"/>
      <c r="AF106" s="48"/>
      <c r="AG106" s="43"/>
      <c r="AH106" s="407"/>
      <c r="AI106" s="408"/>
      <c r="AJ106" s="44"/>
      <c r="AK106" s="350"/>
      <c r="AL106" s="46"/>
      <c r="AM106" s="182" t="str">
        <f t="shared" si="4"/>
        <v/>
      </c>
      <c r="AN106" s="46"/>
    </row>
    <row r="107" spans="1:40" ht="45" customHeight="1" x14ac:dyDescent="0.3">
      <c r="A107" s="68"/>
      <c r="B107" s="68"/>
      <c r="C107" s="68"/>
      <c r="D107" s="68"/>
      <c r="E107" s="46"/>
      <c r="F107" s="323" t="str">
        <f t="shared" si="0"/>
        <v/>
      </c>
      <c r="G107" s="89"/>
      <c r="H107" s="86"/>
      <c r="I107" s="86"/>
      <c r="J107" s="48"/>
      <c r="K107" s="46"/>
      <c r="L107" s="46"/>
      <c r="M107" s="46"/>
      <c r="N107" s="48"/>
      <c r="O107" s="43"/>
      <c r="P107" s="209"/>
      <c r="Q107" s="43"/>
      <c r="R107" s="86"/>
      <c r="S107" s="48"/>
      <c r="T107" s="216"/>
      <c r="U107" s="87"/>
      <c r="V107" s="88"/>
      <c r="W107" s="91"/>
      <c r="X107" s="216"/>
      <c r="Y107" s="216"/>
      <c r="Z107" s="89"/>
      <c r="AA107" s="182" t="str">
        <f t="shared" si="3"/>
        <v/>
      </c>
      <c r="AB107" s="46"/>
      <c r="AC107" s="216"/>
      <c r="AD107" s="216"/>
      <c r="AE107" s="43"/>
      <c r="AF107" s="48"/>
      <c r="AG107" s="43"/>
      <c r="AH107" s="407"/>
      <c r="AI107" s="408"/>
      <c r="AJ107" s="44"/>
      <c r="AK107" s="350"/>
      <c r="AL107" s="46"/>
      <c r="AM107" s="182" t="str">
        <f t="shared" si="4"/>
        <v/>
      </c>
      <c r="AN107" s="46"/>
    </row>
    <row r="108" spans="1:40" ht="45" customHeight="1" x14ac:dyDescent="0.3">
      <c r="A108" s="68"/>
      <c r="B108" s="68"/>
      <c r="C108" s="68"/>
      <c r="D108" s="68"/>
      <c r="E108" s="46"/>
      <c r="F108" s="323" t="str">
        <f t="shared" si="0"/>
        <v/>
      </c>
      <c r="G108" s="89"/>
      <c r="H108" s="86"/>
      <c r="I108" s="86"/>
      <c r="J108" s="48"/>
      <c r="K108" s="46"/>
      <c r="L108" s="46"/>
      <c r="M108" s="46"/>
      <c r="N108" s="48"/>
      <c r="O108" s="43"/>
      <c r="P108" s="209"/>
      <c r="Q108" s="43"/>
      <c r="R108" s="86"/>
      <c r="S108" s="48"/>
      <c r="T108" s="216"/>
      <c r="U108" s="87"/>
      <c r="V108" s="88"/>
      <c r="W108" s="91"/>
      <c r="X108" s="216"/>
      <c r="Y108" s="216"/>
      <c r="Z108" s="89"/>
      <c r="AA108" s="182" t="str">
        <f t="shared" si="3"/>
        <v/>
      </c>
      <c r="AB108" s="46"/>
      <c r="AC108" s="216"/>
      <c r="AD108" s="216"/>
      <c r="AE108" s="43"/>
      <c r="AF108" s="48"/>
      <c r="AG108" s="43"/>
      <c r="AH108" s="407"/>
      <c r="AI108" s="408"/>
      <c r="AJ108" s="44"/>
      <c r="AK108" s="350"/>
      <c r="AL108" s="46"/>
      <c r="AM108" s="182" t="str">
        <f t="shared" si="4"/>
        <v/>
      </c>
      <c r="AN108" s="46"/>
    </row>
    <row r="109" spans="1:40" ht="45" customHeight="1" x14ac:dyDescent="0.3">
      <c r="A109" s="68"/>
      <c r="B109" s="68"/>
      <c r="C109" s="68"/>
      <c r="D109" s="68"/>
      <c r="E109" s="46"/>
      <c r="F109" s="323" t="str">
        <f t="shared" si="0"/>
        <v/>
      </c>
      <c r="G109" s="89"/>
      <c r="H109" s="86"/>
      <c r="I109" s="86"/>
      <c r="J109" s="48"/>
      <c r="K109" s="46"/>
      <c r="L109" s="46"/>
      <c r="M109" s="46"/>
      <c r="N109" s="48"/>
      <c r="O109" s="43"/>
      <c r="P109" s="209"/>
      <c r="Q109" s="43"/>
      <c r="R109" s="86"/>
      <c r="S109" s="48"/>
      <c r="T109" s="216"/>
      <c r="U109" s="87"/>
      <c r="V109" s="88"/>
      <c r="W109" s="91"/>
      <c r="X109" s="216"/>
      <c r="Y109" s="216"/>
      <c r="Z109" s="89"/>
      <c r="AA109" s="182" t="str">
        <f t="shared" si="3"/>
        <v/>
      </c>
      <c r="AB109" s="46"/>
      <c r="AC109" s="216"/>
      <c r="AD109" s="216"/>
      <c r="AE109" s="43"/>
      <c r="AF109" s="48"/>
      <c r="AG109" s="43"/>
      <c r="AH109" s="407"/>
      <c r="AI109" s="408"/>
      <c r="AJ109" s="44"/>
      <c r="AK109" s="350"/>
      <c r="AL109" s="46"/>
      <c r="AM109" s="182" t="str">
        <f t="shared" si="4"/>
        <v/>
      </c>
      <c r="AN109" s="46"/>
    </row>
    <row r="110" spans="1:40" ht="45" customHeight="1" x14ac:dyDescent="0.3">
      <c r="A110" s="68"/>
      <c r="B110" s="68"/>
      <c r="C110" s="68"/>
      <c r="D110" s="68"/>
      <c r="E110" s="46"/>
      <c r="F110" s="323" t="str">
        <f t="shared" si="0"/>
        <v/>
      </c>
      <c r="G110" s="89"/>
      <c r="H110" s="86"/>
      <c r="I110" s="86"/>
      <c r="J110" s="48"/>
      <c r="K110" s="46"/>
      <c r="L110" s="46"/>
      <c r="M110" s="46"/>
      <c r="N110" s="48"/>
      <c r="O110" s="43"/>
      <c r="P110" s="209"/>
      <c r="Q110" s="43"/>
      <c r="R110" s="86"/>
      <c r="S110" s="48"/>
      <c r="T110" s="216"/>
      <c r="U110" s="87"/>
      <c r="V110" s="88"/>
      <c r="W110" s="91"/>
      <c r="X110" s="216"/>
      <c r="Y110" s="216"/>
      <c r="Z110" s="89"/>
      <c r="AA110" s="182" t="str">
        <f t="shared" si="3"/>
        <v/>
      </c>
      <c r="AB110" s="46"/>
      <c r="AC110" s="216"/>
      <c r="AD110" s="216"/>
      <c r="AE110" s="43"/>
      <c r="AF110" s="48"/>
      <c r="AG110" s="43"/>
      <c r="AH110" s="407"/>
      <c r="AI110" s="408"/>
      <c r="AJ110" s="44"/>
      <c r="AK110" s="350"/>
      <c r="AL110" s="46"/>
      <c r="AM110" s="182" t="str">
        <f t="shared" si="4"/>
        <v/>
      </c>
      <c r="AN110" s="46"/>
    </row>
    <row r="111" spans="1:40" ht="45" customHeight="1" x14ac:dyDescent="0.3">
      <c r="A111" s="68"/>
      <c r="B111" s="68"/>
      <c r="C111" s="68"/>
      <c r="D111" s="68"/>
      <c r="E111" s="46"/>
      <c r="F111" s="323" t="str">
        <f t="shared" si="0"/>
        <v/>
      </c>
      <c r="G111" s="89"/>
      <c r="H111" s="86"/>
      <c r="I111" s="86"/>
      <c r="J111" s="48"/>
      <c r="K111" s="46"/>
      <c r="L111" s="46"/>
      <c r="M111" s="46"/>
      <c r="N111" s="48"/>
      <c r="O111" s="43"/>
      <c r="P111" s="209"/>
      <c r="Q111" s="43"/>
      <c r="R111" s="86"/>
      <c r="S111" s="48"/>
      <c r="T111" s="216"/>
      <c r="U111" s="87"/>
      <c r="V111" s="88"/>
      <c r="W111" s="91"/>
      <c r="X111" s="216"/>
      <c r="Y111" s="216"/>
      <c r="Z111" s="89"/>
      <c r="AA111" s="182" t="str">
        <f t="shared" si="3"/>
        <v/>
      </c>
      <c r="AB111" s="46"/>
      <c r="AC111" s="216"/>
      <c r="AD111" s="216"/>
      <c r="AE111" s="43"/>
      <c r="AF111" s="48"/>
      <c r="AG111" s="43"/>
      <c r="AH111" s="407"/>
      <c r="AI111" s="408"/>
      <c r="AJ111" s="44"/>
      <c r="AK111" s="350"/>
      <c r="AL111" s="46"/>
      <c r="AM111" s="182" t="str">
        <f t="shared" si="4"/>
        <v/>
      </c>
      <c r="AN111" s="46"/>
    </row>
    <row r="112" spans="1:40" ht="45" customHeight="1" x14ac:dyDescent="0.3">
      <c r="A112" s="68"/>
      <c r="B112" s="68"/>
      <c r="C112" s="68"/>
      <c r="D112" s="68"/>
      <c r="E112" s="46"/>
      <c r="F112" s="323" t="str">
        <f t="shared" si="0"/>
        <v/>
      </c>
      <c r="G112" s="89"/>
      <c r="H112" s="86"/>
      <c r="I112" s="86"/>
      <c r="J112" s="48"/>
      <c r="K112" s="46"/>
      <c r="L112" s="46"/>
      <c r="M112" s="46"/>
      <c r="N112" s="48"/>
      <c r="O112" s="43"/>
      <c r="P112" s="209"/>
      <c r="Q112" s="43"/>
      <c r="R112" s="86"/>
      <c r="S112" s="48"/>
      <c r="T112" s="216"/>
      <c r="U112" s="87"/>
      <c r="V112" s="88"/>
      <c r="W112" s="91"/>
      <c r="X112" s="216"/>
      <c r="Y112" s="216"/>
      <c r="Z112" s="89"/>
      <c r="AA112" s="182" t="str">
        <f t="shared" si="3"/>
        <v/>
      </c>
      <c r="AB112" s="46"/>
      <c r="AC112" s="216"/>
      <c r="AD112" s="216"/>
      <c r="AE112" s="43"/>
      <c r="AF112" s="48"/>
      <c r="AG112" s="43"/>
      <c r="AH112" s="407"/>
      <c r="AI112" s="408"/>
      <c r="AJ112" s="44"/>
      <c r="AK112" s="350"/>
      <c r="AL112" s="46"/>
      <c r="AM112" s="182" t="str">
        <f t="shared" si="4"/>
        <v/>
      </c>
      <c r="AN112" s="46"/>
    </row>
    <row r="113" spans="1:40" ht="45" customHeight="1" x14ac:dyDescent="0.3">
      <c r="A113" s="68"/>
      <c r="B113" s="68"/>
      <c r="C113" s="68"/>
      <c r="D113" s="68"/>
      <c r="E113" s="46"/>
      <c r="F113" s="323" t="str">
        <f t="shared" si="0"/>
        <v/>
      </c>
      <c r="G113" s="89"/>
      <c r="H113" s="86"/>
      <c r="I113" s="86"/>
      <c r="J113" s="48"/>
      <c r="K113" s="46"/>
      <c r="L113" s="46"/>
      <c r="M113" s="46"/>
      <c r="N113" s="48"/>
      <c r="O113" s="43"/>
      <c r="P113" s="209"/>
      <c r="Q113" s="43"/>
      <c r="R113" s="86"/>
      <c r="S113" s="48"/>
      <c r="T113" s="216"/>
      <c r="U113" s="87"/>
      <c r="V113" s="88"/>
      <c r="W113" s="91"/>
      <c r="X113" s="216"/>
      <c r="Y113" s="216"/>
      <c r="Z113" s="89"/>
      <c r="AA113" s="182" t="str">
        <f t="shared" si="3"/>
        <v/>
      </c>
      <c r="AB113" s="46"/>
      <c r="AC113" s="216"/>
      <c r="AD113" s="216"/>
      <c r="AE113" s="43"/>
      <c r="AF113" s="48"/>
      <c r="AG113" s="43"/>
      <c r="AH113" s="407"/>
      <c r="AI113" s="408"/>
      <c r="AJ113" s="44"/>
      <c r="AK113" s="350"/>
      <c r="AL113" s="46"/>
      <c r="AM113" s="182" t="str">
        <f t="shared" si="4"/>
        <v/>
      </c>
      <c r="AN113" s="46"/>
    </row>
    <row r="114" spans="1:40" ht="45" customHeight="1" x14ac:dyDescent="0.3">
      <c r="A114" s="68"/>
      <c r="B114" s="68"/>
      <c r="C114" s="68"/>
      <c r="D114" s="68"/>
      <c r="E114" s="46"/>
      <c r="F114" s="323" t="str">
        <f t="shared" si="0"/>
        <v/>
      </c>
      <c r="G114" s="89"/>
      <c r="H114" s="86"/>
      <c r="I114" s="86"/>
      <c r="J114" s="48"/>
      <c r="K114" s="46"/>
      <c r="L114" s="46"/>
      <c r="M114" s="46"/>
      <c r="N114" s="48"/>
      <c r="O114" s="43"/>
      <c r="P114" s="209"/>
      <c r="Q114" s="43"/>
      <c r="R114" s="86"/>
      <c r="S114" s="48"/>
      <c r="T114" s="216"/>
      <c r="U114" s="87"/>
      <c r="V114" s="88"/>
      <c r="W114" s="91"/>
      <c r="X114" s="216"/>
      <c r="Y114" s="216"/>
      <c r="Z114" s="89"/>
      <c r="AA114" s="182" t="str">
        <f t="shared" si="3"/>
        <v/>
      </c>
      <c r="AB114" s="46"/>
      <c r="AC114" s="216"/>
      <c r="AD114" s="216"/>
      <c r="AE114" s="43"/>
      <c r="AF114" s="48"/>
      <c r="AG114" s="43"/>
      <c r="AH114" s="407"/>
      <c r="AI114" s="408"/>
      <c r="AJ114" s="44"/>
      <c r="AK114" s="350"/>
      <c r="AL114" s="46"/>
      <c r="AM114" s="182" t="str">
        <f t="shared" si="4"/>
        <v/>
      </c>
      <c r="AN114" s="46"/>
    </row>
    <row r="115" spans="1:40" ht="45" customHeight="1" x14ac:dyDescent="0.3">
      <c r="A115" s="68"/>
      <c r="B115" s="68"/>
      <c r="C115" s="68"/>
      <c r="D115" s="68"/>
      <c r="E115" s="46"/>
      <c r="F115" s="323" t="str">
        <f t="shared" si="0"/>
        <v/>
      </c>
      <c r="G115" s="89"/>
      <c r="H115" s="86"/>
      <c r="I115" s="86"/>
      <c r="J115" s="48"/>
      <c r="K115" s="46"/>
      <c r="L115" s="46"/>
      <c r="M115" s="46"/>
      <c r="N115" s="48"/>
      <c r="O115" s="43"/>
      <c r="P115" s="209"/>
      <c r="Q115" s="43"/>
      <c r="R115" s="86"/>
      <c r="S115" s="48"/>
      <c r="T115" s="216"/>
      <c r="U115" s="87"/>
      <c r="V115" s="88"/>
      <c r="W115" s="91"/>
      <c r="X115" s="216"/>
      <c r="Y115" s="216"/>
      <c r="Z115" s="89"/>
      <c r="AA115" s="182" t="str">
        <f t="shared" si="3"/>
        <v/>
      </c>
      <c r="AB115" s="46"/>
      <c r="AC115" s="216"/>
      <c r="AD115" s="216"/>
      <c r="AE115" s="43"/>
      <c r="AF115" s="48"/>
      <c r="AG115" s="43"/>
      <c r="AH115" s="407"/>
      <c r="AI115" s="408"/>
      <c r="AJ115" s="44"/>
      <c r="AK115" s="350"/>
      <c r="AL115" s="46"/>
      <c r="AM115" s="182" t="str">
        <f t="shared" si="4"/>
        <v/>
      </c>
      <c r="AN115" s="46"/>
    </row>
    <row r="116" spans="1:40" ht="45" customHeight="1" x14ac:dyDescent="0.3">
      <c r="A116" s="68"/>
      <c r="B116" s="68"/>
      <c r="C116" s="68"/>
      <c r="D116" s="68"/>
      <c r="E116" s="46"/>
      <c r="F116" s="323" t="str">
        <f t="shared" si="0"/>
        <v/>
      </c>
      <c r="G116" s="89"/>
      <c r="H116" s="86"/>
      <c r="I116" s="86"/>
      <c r="J116" s="48"/>
      <c r="K116" s="46"/>
      <c r="L116" s="46"/>
      <c r="M116" s="46"/>
      <c r="N116" s="48"/>
      <c r="O116" s="43"/>
      <c r="P116" s="209"/>
      <c r="Q116" s="43"/>
      <c r="R116" s="86"/>
      <c r="S116" s="48"/>
      <c r="T116" s="216"/>
      <c r="U116" s="87"/>
      <c r="V116" s="88"/>
      <c r="W116" s="91"/>
      <c r="X116" s="216"/>
      <c r="Y116" s="216"/>
      <c r="Z116" s="89"/>
      <c r="AA116" s="182" t="str">
        <f t="shared" si="3"/>
        <v/>
      </c>
      <c r="AB116" s="46"/>
      <c r="AC116" s="216"/>
      <c r="AD116" s="216"/>
      <c r="AE116" s="43"/>
      <c r="AF116" s="48"/>
      <c r="AG116" s="43"/>
      <c r="AH116" s="407"/>
      <c r="AI116" s="408"/>
      <c r="AJ116" s="44"/>
      <c r="AK116" s="350"/>
      <c r="AL116" s="46"/>
      <c r="AM116" s="182" t="str">
        <f t="shared" si="4"/>
        <v/>
      </c>
      <c r="AN116" s="46"/>
    </row>
    <row r="117" spans="1:40" ht="45" customHeight="1" x14ac:dyDescent="0.3">
      <c r="A117" s="68"/>
      <c r="B117" s="68"/>
      <c r="C117" s="68"/>
      <c r="D117" s="68"/>
      <c r="E117" s="46"/>
      <c r="F117" s="323" t="str">
        <f t="shared" si="0"/>
        <v/>
      </c>
      <c r="G117" s="89"/>
      <c r="H117" s="86"/>
      <c r="I117" s="86"/>
      <c r="J117" s="48"/>
      <c r="K117" s="46"/>
      <c r="L117" s="46"/>
      <c r="M117" s="46"/>
      <c r="N117" s="48"/>
      <c r="O117" s="43"/>
      <c r="P117" s="209"/>
      <c r="Q117" s="43"/>
      <c r="R117" s="86"/>
      <c r="S117" s="48"/>
      <c r="T117" s="216"/>
      <c r="U117" s="87"/>
      <c r="V117" s="88"/>
      <c r="W117" s="91"/>
      <c r="X117" s="216"/>
      <c r="Y117" s="216"/>
      <c r="Z117" s="89"/>
      <c r="AA117" s="182" t="str">
        <f t="shared" si="3"/>
        <v/>
      </c>
      <c r="AB117" s="46"/>
      <c r="AC117" s="216"/>
      <c r="AD117" s="216"/>
      <c r="AE117" s="43"/>
      <c r="AF117" s="48"/>
      <c r="AG117" s="43"/>
      <c r="AH117" s="407"/>
      <c r="AI117" s="408"/>
      <c r="AJ117" s="44"/>
      <c r="AK117" s="350"/>
      <c r="AL117" s="46"/>
      <c r="AM117" s="182" t="str">
        <f t="shared" si="4"/>
        <v/>
      </c>
      <c r="AN117" s="46"/>
    </row>
    <row r="118" spans="1:40" ht="45" customHeight="1" x14ac:dyDescent="0.3">
      <c r="A118" s="68"/>
      <c r="B118" s="68"/>
      <c r="C118" s="68"/>
      <c r="D118" s="68"/>
      <c r="E118" s="46"/>
      <c r="F118" s="323" t="str">
        <f t="shared" si="0"/>
        <v/>
      </c>
      <c r="G118" s="89"/>
      <c r="H118" s="86"/>
      <c r="I118" s="86"/>
      <c r="J118" s="48"/>
      <c r="K118" s="46"/>
      <c r="L118" s="46"/>
      <c r="M118" s="46"/>
      <c r="N118" s="48"/>
      <c r="O118" s="43"/>
      <c r="P118" s="209"/>
      <c r="Q118" s="43"/>
      <c r="R118" s="86"/>
      <c r="S118" s="48"/>
      <c r="T118" s="216"/>
      <c r="U118" s="87"/>
      <c r="V118" s="88"/>
      <c r="W118" s="91"/>
      <c r="X118" s="216"/>
      <c r="Y118" s="216"/>
      <c r="Z118" s="89"/>
      <c r="AA118" s="182" t="str">
        <f t="shared" si="3"/>
        <v/>
      </c>
      <c r="AB118" s="46"/>
      <c r="AC118" s="216"/>
      <c r="AD118" s="216"/>
      <c r="AE118" s="43"/>
      <c r="AF118" s="48"/>
      <c r="AG118" s="43"/>
      <c r="AH118" s="407"/>
      <c r="AI118" s="408"/>
      <c r="AJ118" s="44"/>
      <c r="AK118" s="350"/>
      <c r="AL118" s="46"/>
      <c r="AM118" s="182" t="str">
        <f t="shared" si="4"/>
        <v/>
      </c>
      <c r="AN118" s="46"/>
    </row>
    <row r="119" spans="1:40" ht="45" customHeight="1" x14ac:dyDescent="0.3">
      <c r="A119" s="68"/>
      <c r="B119" s="68"/>
      <c r="C119" s="68"/>
      <c r="D119" s="68"/>
      <c r="E119" s="46"/>
      <c r="F119" s="323" t="str">
        <f t="shared" si="0"/>
        <v/>
      </c>
      <c r="G119" s="89"/>
      <c r="H119" s="86"/>
      <c r="I119" s="86"/>
      <c r="J119" s="48"/>
      <c r="K119" s="46"/>
      <c r="L119" s="46"/>
      <c r="M119" s="46"/>
      <c r="N119" s="48"/>
      <c r="O119" s="43"/>
      <c r="P119" s="209"/>
      <c r="Q119" s="43"/>
      <c r="R119" s="86"/>
      <c r="S119" s="48"/>
      <c r="T119" s="216"/>
      <c r="U119" s="87"/>
      <c r="V119" s="88"/>
      <c r="W119" s="91"/>
      <c r="X119" s="216"/>
      <c r="Y119" s="216"/>
      <c r="Z119" s="89"/>
      <c r="AA119" s="182" t="str">
        <f t="shared" si="3"/>
        <v/>
      </c>
      <c r="AB119" s="46"/>
      <c r="AC119" s="216"/>
      <c r="AD119" s="216"/>
      <c r="AE119" s="43"/>
      <c r="AF119" s="48"/>
      <c r="AG119" s="43"/>
      <c r="AH119" s="407"/>
      <c r="AI119" s="408"/>
      <c r="AJ119" s="44"/>
      <c r="AK119" s="350"/>
      <c r="AL119" s="46"/>
      <c r="AM119" s="182" t="str">
        <f t="shared" si="4"/>
        <v/>
      </c>
      <c r="AN119" s="46"/>
    </row>
    <row r="120" spans="1:40" ht="45" customHeight="1" x14ac:dyDescent="0.3">
      <c r="A120" s="68"/>
      <c r="B120" s="68"/>
      <c r="C120" s="68"/>
      <c r="D120" s="68"/>
      <c r="E120" s="46"/>
      <c r="F120" s="323" t="str">
        <f t="shared" si="0"/>
        <v/>
      </c>
      <c r="G120" s="89"/>
      <c r="H120" s="86"/>
      <c r="I120" s="86"/>
      <c r="J120" s="48"/>
      <c r="K120" s="46"/>
      <c r="L120" s="46"/>
      <c r="M120" s="46"/>
      <c r="N120" s="48"/>
      <c r="O120" s="43"/>
      <c r="P120" s="209"/>
      <c r="Q120" s="43"/>
      <c r="R120" s="86"/>
      <c r="S120" s="48"/>
      <c r="T120" s="216"/>
      <c r="U120" s="87"/>
      <c r="V120" s="88"/>
      <c r="W120" s="91"/>
      <c r="X120" s="216"/>
      <c r="Y120" s="216"/>
      <c r="Z120" s="89"/>
      <c r="AA120" s="182" t="str">
        <f t="shared" si="3"/>
        <v/>
      </c>
      <c r="AB120" s="46"/>
      <c r="AC120" s="216"/>
      <c r="AD120" s="216"/>
      <c r="AE120" s="43"/>
      <c r="AF120" s="48"/>
      <c r="AG120" s="43"/>
      <c r="AH120" s="407"/>
      <c r="AI120" s="408"/>
      <c r="AJ120" s="44"/>
      <c r="AK120" s="350"/>
      <c r="AL120" s="46"/>
      <c r="AM120" s="182" t="str">
        <f t="shared" si="4"/>
        <v/>
      </c>
      <c r="AN120" s="46"/>
    </row>
    <row r="121" spans="1:40" ht="45" customHeight="1" x14ac:dyDescent="0.3">
      <c r="A121" s="68"/>
      <c r="B121" s="68"/>
      <c r="C121" s="68"/>
      <c r="D121" s="68"/>
      <c r="E121" s="46"/>
      <c r="F121" s="323" t="str">
        <f t="shared" si="0"/>
        <v/>
      </c>
      <c r="G121" s="89"/>
      <c r="H121" s="86"/>
      <c r="I121" s="86"/>
      <c r="J121" s="48"/>
      <c r="K121" s="46"/>
      <c r="L121" s="46"/>
      <c r="M121" s="46"/>
      <c r="N121" s="48"/>
      <c r="O121" s="43"/>
      <c r="P121" s="209"/>
      <c r="Q121" s="43"/>
      <c r="R121" s="86"/>
      <c r="S121" s="48"/>
      <c r="T121" s="216"/>
      <c r="U121" s="87"/>
      <c r="V121" s="88"/>
      <c r="W121" s="91"/>
      <c r="X121" s="216"/>
      <c r="Y121" s="216"/>
      <c r="Z121" s="89"/>
      <c r="AA121" s="182" t="str">
        <f t="shared" si="3"/>
        <v/>
      </c>
      <c r="AB121" s="46"/>
      <c r="AC121" s="216"/>
      <c r="AD121" s="216"/>
      <c r="AE121" s="43"/>
      <c r="AF121" s="48"/>
      <c r="AG121" s="43"/>
      <c r="AH121" s="407"/>
      <c r="AI121" s="408"/>
      <c r="AJ121" s="44"/>
      <c r="AK121" s="350"/>
      <c r="AL121" s="46"/>
      <c r="AM121" s="182" t="str">
        <f t="shared" si="4"/>
        <v/>
      </c>
      <c r="AN121" s="46"/>
    </row>
    <row r="122" spans="1:40" ht="45" customHeight="1" x14ac:dyDescent="0.3">
      <c r="A122" s="68"/>
      <c r="B122" s="68"/>
      <c r="C122" s="68"/>
      <c r="D122" s="68"/>
      <c r="E122" s="46"/>
      <c r="F122" s="323" t="str">
        <f t="shared" si="0"/>
        <v/>
      </c>
      <c r="G122" s="89"/>
      <c r="H122" s="86"/>
      <c r="I122" s="86"/>
      <c r="J122" s="48"/>
      <c r="K122" s="46"/>
      <c r="L122" s="46"/>
      <c r="M122" s="46"/>
      <c r="N122" s="48"/>
      <c r="O122" s="43"/>
      <c r="P122" s="209"/>
      <c r="Q122" s="43"/>
      <c r="R122" s="86"/>
      <c r="S122" s="48"/>
      <c r="T122" s="216"/>
      <c r="U122" s="87"/>
      <c r="V122" s="88"/>
      <c r="W122" s="91"/>
      <c r="X122" s="216"/>
      <c r="Y122" s="216"/>
      <c r="Z122" s="89"/>
      <c r="AA122" s="182" t="str">
        <f t="shared" si="3"/>
        <v/>
      </c>
      <c r="AB122" s="46"/>
      <c r="AC122" s="216"/>
      <c r="AD122" s="216"/>
      <c r="AE122" s="43"/>
      <c r="AF122" s="48"/>
      <c r="AG122" s="43"/>
      <c r="AH122" s="407"/>
      <c r="AI122" s="408"/>
      <c r="AJ122" s="44"/>
      <c r="AK122" s="350"/>
      <c r="AL122" s="46"/>
      <c r="AM122" s="182" t="str">
        <f t="shared" si="4"/>
        <v/>
      </c>
      <c r="AN122" s="46"/>
    </row>
    <row r="123" spans="1:40" ht="45" customHeight="1" x14ac:dyDescent="0.3">
      <c r="A123" s="68"/>
      <c r="B123" s="68"/>
      <c r="C123" s="68"/>
      <c r="D123" s="68"/>
      <c r="E123" s="46"/>
      <c r="F123" s="323" t="str">
        <f t="shared" si="0"/>
        <v/>
      </c>
      <c r="G123" s="89"/>
      <c r="H123" s="86"/>
      <c r="I123" s="86"/>
      <c r="J123" s="48"/>
      <c r="K123" s="46"/>
      <c r="L123" s="46"/>
      <c r="M123" s="46"/>
      <c r="N123" s="48"/>
      <c r="O123" s="43"/>
      <c r="P123" s="209"/>
      <c r="Q123" s="43"/>
      <c r="R123" s="86"/>
      <c r="S123" s="48"/>
      <c r="T123" s="216"/>
      <c r="U123" s="87"/>
      <c r="V123" s="88"/>
      <c r="W123" s="91"/>
      <c r="X123" s="216"/>
      <c r="Y123" s="216"/>
      <c r="Z123" s="89"/>
      <c r="AA123" s="182" t="str">
        <f t="shared" si="3"/>
        <v/>
      </c>
      <c r="AB123" s="46"/>
      <c r="AC123" s="216"/>
      <c r="AD123" s="216"/>
      <c r="AE123" s="43"/>
      <c r="AF123" s="48"/>
      <c r="AG123" s="43"/>
      <c r="AH123" s="407"/>
      <c r="AI123" s="408"/>
      <c r="AJ123" s="44"/>
      <c r="AK123" s="350"/>
      <c r="AL123" s="46"/>
      <c r="AM123" s="182" t="str">
        <f t="shared" si="4"/>
        <v/>
      </c>
      <c r="AN123" s="46"/>
    </row>
    <row r="124" spans="1:40" ht="45" customHeight="1" x14ac:dyDescent="0.3">
      <c r="A124" s="68"/>
      <c r="B124" s="68"/>
      <c r="C124" s="68"/>
      <c r="D124" s="68"/>
      <c r="E124" s="46"/>
      <c r="F124" s="323" t="str">
        <f t="shared" si="0"/>
        <v/>
      </c>
      <c r="G124" s="89"/>
      <c r="H124" s="86"/>
      <c r="I124" s="86"/>
      <c r="J124" s="48"/>
      <c r="K124" s="46"/>
      <c r="L124" s="46"/>
      <c r="M124" s="46"/>
      <c r="N124" s="48"/>
      <c r="O124" s="43"/>
      <c r="P124" s="209"/>
      <c r="Q124" s="43"/>
      <c r="R124" s="86"/>
      <c r="S124" s="48"/>
      <c r="T124" s="216"/>
      <c r="U124" s="87"/>
      <c r="V124" s="88"/>
      <c r="W124" s="91"/>
      <c r="X124" s="216"/>
      <c r="Y124" s="216"/>
      <c r="Z124" s="89"/>
      <c r="AA124" s="182" t="str">
        <f t="shared" si="3"/>
        <v/>
      </c>
      <c r="AB124" s="46"/>
      <c r="AC124" s="216"/>
      <c r="AD124" s="216"/>
      <c r="AE124" s="43"/>
      <c r="AF124" s="48"/>
      <c r="AG124" s="43"/>
      <c r="AH124" s="407"/>
      <c r="AI124" s="408"/>
      <c r="AJ124" s="44"/>
      <c r="AK124" s="350"/>
      <c r="AL124" s="46"/>
      <c r="AM124" s="182" t="str">
        <f t="shared" si="4"/>
        <v/>
      </c>
      <c r="AN124" s="46"/>
    </row>
    <row r="125" spans="1:40" ht="45" customHeight="1" x14ac:dyDescent="0.3">
      <c r="A125" s="68"/>
      <c r="B125" s="68"/>
      <c r="C125" s="68"/>
      <c r="D125" s="68"/>
      <c r="E125" s="46"/>
      <c r="F125" s="323" t="str">
        <f t="shared" si="0"/>
        <v/>
      </c>
      <c r="G125" s="89"/>
      <c r="H125" s="86"/>
      <c r="I125" s="86"/>
      <c r="J125" s="48"/>
      <c r="K125" s="46"/>
      <c r="L125" s="46"/>
      <c r="M125" s="46"/>
      <c r="N125" s="48"/>
      <c r="O125" s="43"/>
      <c r="P125" s="209"/>
      <c r="Q125" s="43"/>
      <c r="R125" s="86"/>
      <c r="S125" s="48"/>
      <c r="T125" s="216"/>
      <c r="U125" s="87"/>
      <c r="V125" s="88"/>
      <c r="W125" s="91"/>
      <c r="X125" s="216"/>
      <c r="Y125" s="216"/>
      <c r="Z125" s="89"/>
      <c r="AA125" s="182" t="str">
        <f t="shared" si="3"/>
        <v/>
      </c>
      <c r="AB125" s="46"/>
      <c r="AC125" s="216"/>
      <c r="AD125" s="216"/>
      <c r="AE125" s="43"/>
      <c r="AF125" s="48"/>
      <c r="AG125" s="43"/>
      <c r="AH125" s="407"/>
      <c r="AI125" s="408"/>
      <c r="AJ125" s="44"/>
      <c r="AK125" s="350"/>
      <c r="AL125" s="46"/>
      <c r="AM125" s="182" t="str">
        <f t="shared" si="4"/>
        <v/>
      </c>
      <c r="AN125" s="46"/>
    </row>
    <row r="126" spans="1:40" ht="45" customHeight="1" x14ac:dyDescent="0.3">
      <c r="A126" s="68"/>
      <c r="B126" s="68"/>
      <c r="C126" s="68"/>
      <c r="D126" s="68"/>
      <c r="E126" s="46"/>
      <c r="F126" s="323" t="str">
        <f t="shared" si="0"/>
        <v/>
      </c>
      <c r="G126" s="89"/>
      <c r="H126" s="86"/>
      <c r="I126" s="86"/>
      <c r="J126" s="48"/>
      <c r="K126" s="46"/>
      <c r="L126" s="46"/>
      <c r="M126" s="46"/>
      <c r="N126" s="48"/>
      <c r="O126" s="43"/>
      <c r="P126" s="209"/>
      <c r="Q126" s="43"/>
      <c r="R126" s="86"/>
      <c r="S126" s="48"/>
      <c r="T126" s="216"/>
      <c r="U126" s="87"/>
      <c r="V126" s="88"/>
      <c r="W126" s="91"/>
      <c r="X126" s="216"/>
      <c r="Y126" s="216"/>
      <c r="Z126" s="89"/>
      <c r="AA126" s="182" t="str">
        <f t="shared" si="3"/>
        <v/>
      </c>
      <c r="AB126" s="46"/>
      <c r="AC126" s="216"/>
      <c r="AD126" s="216"/>
      <c r="AE126" s="43"/>
      <c r="AF126" s="48"/>
      <c r="AG126" s="43"/>
      <c r="AH126" s="407"/>
      <c r="AI126" s="408"/>
      <c r="AJ126" s="44"/>
      <c r="AK126" s="350"/>
      <c r="AL126" s="46"/>
      <c r="AM126" s="182" t="str">
        <f t="shared" si="4"/>
        <v/>
      </c>
      <c r="AN126" s="46"/>
    </row>
    <row r="127" spans="1:40" ht="45" customHeight="1" x14ac:dyDescent="0.3">
      <c r="A127" s="68"/>
      <c r="B127" s="68"/>
      <c r="C127" s="68"/>
      <c r="D127" s="68"/>
      <c r="E127" s="46"/>
      <c r="F127" s="323" t="str">
        <f t="shared" si="0"/>
        <v/>
      </c>
      <c r="G127" s="89"/>
      <c r="H127" s="86"/>
      <c r="I127" s="86"/>
      <c r="J127" s="48"/>
      <c r="K127" s="46"/>
      <c r="L127" s="46"/>
      <c r="M127" s="46"/>
      <c r="N127" s="48"/>
      <c r="O127" s="43"/>
      <c r="P127" s="209"/>
      <c r="Q127" s="43"/>
      <c r="R127" s="86"/>
      <c r="S127" s="48"/>
      <c r="T127" s="216"/>
      <c r="U127" s="87"/>
      <c r="V127" s="88"/>
      <c r="W127" s="91"/>
      <c r="X127" s="216"/>
      <c r="Y127" s="216"/>
      <c r="Z127" s="89"/>
      <c r="AA127" s="182" t="str">
        <f t="shared" si="3"/>
        <v/>
      </c>
      <c r="AB127" s="46"/>
      <c r="AC127" s="216"/>
      <c r="AD127" s="216"/>
      <c r="AE127" s="43"/>
      <c r="AF127" s="48"/>
      <c r="AG127" s="43"/>
      <c r="AH127" s="407"/>
      <c r="AI127" s="408"/>
      <c r="AJ127" s="44"/>
      <c r="AK127" s="350"/>
      <c r="AL127" s="46"/>
      <c r="AM127" s="182" t="str">
        <f t="shared" si="4"/>
        <v/>
      </c>
      <c r="AN127" s="46"/>
    </row>
    <row r="128" spans="1:40" ht="45" customHeight="1" x14ac:dyDescent="0.3">
      <c r="A128" s="68"/>
      <c r="B128" s="68"/>
      <c r="C128" s="68"/>
      <c r="D128" s="68"/>
      <c r="E128" s="46"/>
      <c r="F128" s="323" t="str">
        <f t="shared" si="0"/>
        <v/>
      </c>
      <c r="G128" s="89"/>
      <c r="H128" s="86"/>
      <c r="I128" s="86"/>
      <c r="J128" s="48"/>
      <c r="K128" s="46"/>
      <c r="L128" s="46"/>
      <c r="M128" s="46"/>
      <c r="N128" s="48"/>
      <c r="O128" s="43"/>
      <c r="P128" s="209"/>
      <c r="Q128" s="43"/>
      <c r="R128" s="86"/>
      <c r="S128" s="48"/>
      <c r="T128" s="216"/>
      <c r="U128" s="87"/>
      <c r="V128" s="88"/>
      <c r="W128" s="91"/>
      <c r="X128" s="216"/>
      <c r="Y128" s="216"/>
      <c r="Z128" s="89"/>
      <c r="AA128" s="182" t="str">
        <f t="shared" si="3"/>
        <v/>
      </c>
      <c r="AB128" s="46"/>
      <c r="AC128" s="216"/>
      <c r="AD128" s="216"/>
      <c r="AE128" s="43"/>
      <c r="AF128" s="48"/>
      <c r="AG128" s="43"/>
      <c r="AH128" s="407"/>
      <c r="AI128" s="408"/>
      <c r="AJ128" s="44"/>
      <c r="AK128" s="350"/>
      <c r="AL128" s="46"/>
      <c r="AM128" s="182" t="str">
        <f t="shared" si="4"/>
        <v/>
      </c>
      <c r="AN128" s="46"/>
    </row>
    <row r="129" spans="1:40" ht="45" customHeight="1" x14ac:dyDescent="0.3">
      <c r="A129" s="68"/>
      <c r="B129" s="68"/>
      <c r="C129" s="68"/>
      <c r="D129" s="68"/>
      <c r="E129" s="46"/>
      <c r="F129" s="323" t="str">
        <f t="shared" si="0"/>
        <v/>
      </c>
      <c r="G129" s="89"/>
      <c r="H129" s="86"/>
      <c r="I129" s="86"/>
      <c r="J129" s="48"/>
      <c r="K129" s="46"/>
      <c r="L129" s="46"/>
      <c r="M129" s="46"/>
      <c r="N129" s="48"/>
      <c r="O129" s="43"/>
      <c r="P129" s="209"/>
      <c r="Q129" s="43"/>
      <c r="R129" s="86"/>
      <c r="S129" s="48"/>
      <c r="T129" s="216"/>
      <c r="U129" s="87"/>
      <c r="V129" s="88"/>
      <c r="W129" s="91"/>
      <c r="X129" s="216"/>
      <c r="Y129" s="216"/>
      <c r="Z129" s="89"/>
      <c r="AA129" s="182" t="str">
        <f t="shared" si="3"/>
        <v/>
      </c>
      <c r="AB129" s="46"/>
      <c r="AC129" s="216"/>
      <c r="AD129" s="216"/>
      <c r="AE129" s="43"/>
      <c r="AF129" s="48"/>
      <c r="AG129" s="43"/>
      <c r="AH129" s="407"/>
      <c r="AI129" s="408"/>
      <c r="AJ129" s="44"/>
      <c r="AK129" s="350"/>
      <c r="AL129" s="46"/>
      <c r="AM129" s="182" t="str">
        <f t="shared" si="4"/>
        <v/>
      </c>
      <c r="AN129" s="46"/>
    </row>
    <row r="130" spans="1:40" ht="45" customHeight="1" x14ac:dyDescent="0.3">
      <c r="A130" s="68"/>
      <c r="B130" s="68"/>
      <c r="C130" s="68"/>
      <c r="D130" s="68"/>
      <c r="E130" s="46"/>
      <c r="F130" s="323" t="str">
        <f t="shared" si="0"/>
        <v/>
      </c>
      <c r="G130" s="89"/>
      <c r="H130" s="86"/>
      <c r="I130" s="86"/>
      <c r="J130" s="48"/>
      <c r="K130" s="46"/>
      <c r="L130" s="46"/>
      <c r="M130" s="46"/>
      <c r="N130" s="48"/>
      <c r="O130" s="43"/>
      <c r="P130" s="209"/>
      <c r="Q130" s="43"/>
      <c r="R130" s="86"/>
      <c r="S130" s="48"/>
      <c r="T130" s="216"/>
      <c r="U130" s="87"/>
      <c r="V130" s="88"/>
      <c r="W130" s="91"/>
      <c r="X130" s="216"/>
      <c r="Y130" s="216"/>
      <c r="Z130" s="89"/>
      <c r="AA130" s="182" t="str">
        <f t="shared" si="3"/>
        <v/>
      </c>
      <c r="AB130" s="46"/>
      <c r="AC130" s="216"/>
      <c r="AD130" s="216"/>
      <c r="AE130" s="43"/>
      <c r="AF130" s="48"/>
      <c r="AG130" s="43"/>
      <c r="AH130" s="407"/>
      <c r="AI130" s="408"/>
      <c r="AJ130" s="44"/>
      <c r="AK130" s="350"/>
      <c r="AL130" s="46"/>
      <c r="AM130" s="182" t="str">
        <f t="shared" si="4"/>
        <v/>
      </c>
      <c r="AN130" s="46"/>
    </row>
    <row r="131" spans="1:40" ht="45" customHeight="1" x14ac:dyDescent="0.3">
      <c r="A131" s="68"/>
      <c r="B131" s="68"/>
      <c r="C131" s="68"/>
      <c r="D131" s="68"/>
      <c r="E131" s="46"/>
      <c r="F131" s="323" t="str">
        <f t="shared" si="0"/>
        <v/>
      </c>
      <c r="G131" s="89"/>
      <c r="H131" s="86"/>
      <c r="I131" s="86"/>
      <c r="J131" s="48"/>
      <c r="K131" s="46"/>
      <c r="L131" s="46"/>
      <c r="M131" s="46"/>
      <c r="N131" s="48"/>
      <c r="O131" s="43"/>
      <c r="P131" s="209"/>
      <c r="Q131" s="43"/>
      <c r="R131" s="86"/>
      <c r="S131" s="48"/>
      <c r="T131" s="216"/>
      <c r="U131" s="87"/>
      <c r="V131" s="88"/>
      <c r="W131" s="91"/>
      <c r="X131" s="216"/>
      <c r="Y131" s="216"/>
      <c r="Z131" s="89"/>
      <c r="AA131" s="182" t="str">
        <f t="shared" si="3"/>
        <v/>
      </c>
      <c r="AB131" s="46"/>
      <c r="AC131" s="216"/>
      <c r="AD131" s="216"/>
      <c r="AE131" s="43"/>
      <c r="AF131" s="48"/>
      <c r="AG131" s="43"/>
      <c r="AH131" s="407"/>
      <c r="AI131" s="408"/>
      <c r="AJ131" s="44"/>
      <c r="AK131" s="350"/>
      <c r="AL131" s="46"/>
      <c r="AM131" s="182" t="str">
        <f t="shared" si="4"/>
        <v/>
      </c>
      <c r="AN131" s="46"/>
    </row>
    <row r="132" spans="1:40" ht="45" customHeight="1" x14ac:dyDescent="0.3">
      <c r="A132" s="68"/>
      <c r="B132" s="68"/>
      <c r="C132" s="68"/>
      <c r="D132" s="68"/>
      <c r="E132" s="46"/>
      <c r="F132" s="323" t="str">
        <f t="shared" si="0"/>
        <v/>
      </c>
      <c r="G132" s="89"/>
      <c r="H132" s="86"/>
      <c r="I132" s="86"/>
      <c r="J132" s="48"/>
      <c r="K132" s="46"/>
      <c r="L132" s="46"/>
      <c r="M132" s="46"/>
      <c r="N132" s="48"/>
      <c r="O132" s="43"/>
      <c r="P132" s="209"/>
      <c r="Q132" s="43"/>
      <c r="R132" s="86"/>
      <c r="S132" s="48"/>
      <c r="T132" s="216"/>
      <c r="U132" s="87"/>
      <c r="V132" s="88"/>
      <c r="W132" s="91"/>
      <c r="X132" s="216"/>
      <c r="Y132" s="216"/>
      <c r="Z132" s="89"/>
      <c r="AA132" s="182" t="str">
        <f t="shared" si="3"/>
        <v/>
      </c>
      <c r="AB132" s="46"/>
      <c r="AC132" s="216"/>
      <c r="AD132" s="216"/>
      <c r="AE132" s="43"/>
      <c r="AF132" s="48"/>
      <c r="AG132" s="43"/>
      <c r="AH132" s="407"/>
      <c r="AI132" s="408"/>
      <c r="AJ132" s="44"/>
      <c r="AK132" s="350"/>
      <c r="AL132" s="46"/>
      <c r="AM132" s="182" t="str">
        <f t="shared" si="4"/>
        <v/>
      </c>
      <c r="AN132" s="46"/>
    </row>
    <row r="133" spans="1:40" ht="45" customHeight="1" x14ac:dyDescent="0.3">
      <c r="A133" s="68"/>
      <c r="B133" s="68"/>
      <c r="C133" s="68"/>
      <c r="D133" s="68"/>
      <c r="E133" s="46"/>
      <c r="F133" s="323" t="str">
        <f t="shared" si="0"/>
        <v/>
      </c>
      <c r="G133" s="89"/>
      <c r="H133" s="86"/>
      <c r="I133" s="86"/>
      <c r="J133" s="48"/>
      <c r="K133" s="46"/>
      <c r="L133" s="46"/>
      <c r="M133" s="46"/>
      <c r="N133" s="48"/>
      <c r="O133" s="43"/>
      <c r="P133" s="209"/>
      <c r="Q133" s="43"/>
      <c r="R133" s="86"/>
      <c r="S133" s="48"/>
      <c r="T133" s="216"/>
      <c r="U133" s="87"/>
      <c r="V133" s="88"/>
      <c r="W133" s="91"/>
      <c r="X133" s="216"/>
      <c r="Y133" s="216"/>
      <c r="Z133" s="89"/>
      <c r="AA133" s="182" t="str">
        <f t="shared" si="3"/>
        <v/>
      </c>
      <c r="AB133" s="46"/>
      <c r="AC133" s="216"/>
      <c r="AD133" s="216"/>
      <c r="AE133" s="43"/>
      <c r="AF133" s="48"/>
      <c r="AG133" s="43"/>
      <c r="AH133" s="407"/>
      <c r="AI133" s="408"/>
      <c r="AJ133" s="44"/>
      <c r="AK133" s="350"/>
      <c r="AL133" s="46"/>
      <c r="AM133" s="182" t="str">
        <f t="shared" si="4"/>
        <v/>
      </c>
      <c r="AN133" s="46"/>
    </row>
    <row r="134" spans="1:40" ht="45" customHeight="1" x14ac:dyDescent="0.3">
      <c r="A134" s="68"/>
      <c r="B134" s="68"/>
      <c r="C134" s="68"/>
      <c r="D134" s="68"/>
      <c r="E134" s="46"/>
      <c r="F134" s="323" t="str">
        <f t="shared" si="0"/>
        <v/>
      </c>
      <c r="G134" s="89"/>
      <c r="H134" s="86"/>
      <c r="I134" s="86"/>
      <c r="J134" s="48"/>
      <c r="K134" s="46"/>
      <c r="L134" s="46"/>
      <c r="M134" s="46"/>
      <c r="N134" s="48"/>
      <c r="O134" s="43"/>
      <c r="P134" s="209"/>
      <c r="Q134" s="43"/>
      <c r="R134" s="86"/>
      <c r="S134" s="48"/>
      <c r="T134" s="216"/>
      <c r="U134" s="87"/>
      <c r="V134" s="88"/>
      <c r="W134" s="91"/>
      <c r="X134" s="216"/>
      <c r="Y134" s="216"/>
      <c r="Z134" s="89"/>
      <c r="AA134" s="182" t="str">
        <f t="shared" si="3"/>
        <v/>
      </c>
      <c r="AB134" s="46"/>
      <c r="AC134" s="216"/>
      <c r="AD134" s="216"/>
      <c r="AE134" s="43"/>
      <c r="AF134" s="48"/>
      <c r="AG134" s="43"/>
      <c r="AH134" s="407"/>
      <c r="AI134" s="408"/>
      <c r="AJ134" s="44"/>
      <c r="AK134" s="350"/>
      <c r="AL134" s="46"/>
      <c r="AM134" s="182" t="str">
        <f t="shared" si="4"/>
        <v/>
      </c>
      <c r="AN134" s="46"/>
    </row>
    <row r="135" spans="1:40" ht="45" customHeight="1" x14ac:dyDescent="0.3">
      <c r="A135" s="68"/>
      <c r="B135" s="68"/>
      <c r="C135" s="68"/>
      <c r="D135" s="68"/>
      <c r="E135" s="46"/>
      <c r="F135" s="323" t="str">
        <f t="shared" si="0"/>
        <v/>
      </c>
      <c r="G135" s="89"/>
      <c r="H135" s="86"/>
      <c r="I135" s="86"/>
      <c r="J135" s="48"/>
      <c r="K135" s="46"/>
      <c r="L135" s="46"/>
      <c r="M135" s="46"/>
      <c r="N135" s="48"/>
      <c r="O135" s="43"/>
      <c r="P135" s="209"/>
      <c r="Q135" s="43"/>
      <c r="R135" s="86"/>
      <c r="S135" s="48"/>
      <c r="T135" s="216"/>
      <c r="U135" s="87"/>
      <c r="V135" s="88"/>
      <c r="W135" s="91"/>
      <c r="X135" s="216"/>
      <c r="Y135" s="216"/>
      <c r="Z135" s="89"/>
      <c r="AA135" s="182" t="str">
        <f t="shared" si="3"/>
        <v/>
      </c>
      <c r="AB135" s="46"/>
      <c r="AC135" s="216"/>
      <c r="AD135" s="216"/>
      <c r="AE135" s="43"/>
      <c r="AF135" s="48"/>
      <c r="AG135" s="43"/>
      <c r="AH135" s="407"/>
      <c r="AI135" s="408"/>
      <c r="AJ135" s="44"/>
      <c r="AK135" s="350"/>
      <c r="AL135" s="46"/>
      <c r="AM135" s="182" t="str">
        <f t="shared" si="4"/>
        <v/>
      </c>
      <c r="AN135" s="46"/>
    </row>
    <row r="136" spans="1:40" ht="45" customHeight="1" x14ac:dyDescent="0.3">
      <c r="A136" s="68"/>
      <c r="B136" s="68"/>
      <c r="C136" s="68"/>
      <c r="D136" s="68"/>
      <c r="E136" s="46"/>
      <c r="F136" s="323" t="str">
        <f t="shared" si="0"/>
        <v/>
      </c>
      <c r="G136" s="89"/>
      <c r="H136" s="86"/>
      <c r="I136" s="86"/>
      <c r="J136" s="48"/>
      <c r="K136" s="46"/>
      <c r="L136" s="46"/>
      <c r="M136" s="46"/>
      <c r="N136" s="48"/>
      <c r="O136" s="43"/>
      <c r="P136" s="209"/>
      <c r="Q136" s="43"/>
      <c r="R136" s="86"/>
      <c r="S136" s="48"/>
      <c r="T136" s="216"/>
      <c r="U136" s="87"/>
      <c r="V136" s="88"/>
      <c r="W136" s="91"/>
      <c r="X136" s="216"/>
      <c r="Y136" s="216"/>
      <c r="Z136" s="89"/>
      <c r="AA136" s="182" t="str">
        <f t="shared" si="3"/>
        <v/>
      </c>
      <c r="AB136" s="46"/>
      <c r="AC136" s="216"/>
      <c r="AD136" s="216"/>
      <c r="AE136" s="43"/>
      <c r="AF136" s="48"/>
      <c r="AG136" s="43"/>
      <c r="AH136" s="407"/>
      <c r="AI136" s="408"/>
      <c r="AJ136" s="44"/>
      <c r="AK136" s="350"/>
      <c r="AL136" s="46"/>
      <c r="AM136" s="182" t="str">
        <f t="shared" si="4"/>
        <v/>
      </c>
      <c r="AN136" s="46"/>
    </row>
    <row r="137" spans="1:40" ht="45" customHeight="1" x14ac:dyDescent="0.3">
      <c r="A137" s="68"/>
      <c r="B137" s="68"/>
      <c r="C137" s="68"/>
      <c r="D137" s="68"/>
      <c r="E137" s="46"/>
      <c r="F137" s="323" t="str">
        <f t="shared" si="0"/>
        <v/>
      </c>
      <c r="G137" s="89"/>
      <c r="H137" s="86"/>
      <c r="I137" s="86"/>
      <c r="J137" s="48"/>
      <c r="K137" s="46"/>
      <c r="L137" s="46"/>
      <c r="M137" s="46"/>
      <c r="N137" s="48"/>
      <c r="O137" s="43"/>
      <c r="P137" s="209"/>
      <c r="Q137" s="43"/>
      <c r="R137" s="86"/>
      <c r="S137" s="48"/>
      <c r="T137" s="216"/>
      <c r="U137" s="87"/>
      <c r="V137" s="88"/>
      <c r="W137" s="91"/>
      <c r="X137" s="216"/>
      <c r="Y137" s="216"/>
      <c r="Z137" s="89"/>
      <c r="AA137" s="182" t="str">
        <f t="shared" si="3"/>
        <v/>
      </c>
      <c r="AB137" s="46"/>
      <c r="AC137" s="216"/>
      <c r="AD137" s="216"/>
      <c r="AE137" s="43"/>
      <c r="AF137" s="48"/>
      <c r="AG137" s="43"/>
      <c r="AH137" s="407"/>
      <c r="AI137" s="408"/>
      <c r="AJ137" s="44"/>
      <c r="AK137" s="350"/>
      <c r="AL137" s="46"/>
      <c r="AM137" s="182" t="str">
        <f t="shared" si="4"/>
        <v/>
      </c>
      <c r="AN137" s="46"/>
    </row>
    <row r="138" spans="1:40" ht="45" customHeight="1" x14ac:dyDescent="0.3">
      <c r="A138" s="68"/>
      <c r="B138" s="68"/>
      <c r="C138" s="68"/>
      <c r="D138" s="68"/>
      <c r="E138" s="46"/>
      <c r="F138" s="323" t="str">
        <f t="shared" si="0"/>
        <v/>
      </c>
      <c r="G138" s="89"/>
      <c r="H138" s="86"/>
      <c r="I138" s="86"/>
      <c r="J138" s="48"/>
      <c r="K138" s="46"/>
      <c r="L138" s="46"/>
      <c r="M138" s="46"/>
      <c r="N138" s="48"/>
      <c r="O138" s="43"/>
      <c r="P138" s="209"/>
      <c r="Q138" s="43"/>
      <c r="R138" s="86"/>
      <c r="S138" s="48"/>
      <c r="T138" s="216"/>
      <c r="U138" s="87"/>
      <c r="V138" s="88"/>
      <c r="W138" s="91"/>
      <c r="X138" s="216"/>
      <c r="Y138" s="216"/>
      <c r="Z138" s="89"/>
      <c r="AA138" s="182" t="str">
        <f t="shared" si="3"/>
        <v/>
      </c>
      <c r="AB138" s="46"/>
      <c r="AC138" s="216"/>
      <c r="AD138" s="216"/>
      <c r="AE138" s="43"/>
      <c r="AF138" s="48"/>
      <c r="AG138" s="43"/>
      <c r="AH138" s="407"/>
      <c r="AI138" s="408"/>
      <c r="AJ138" s="44"/>
      <c r="AK138" s="350"/>
      <c r="AL138" s="46"/>
      <c r="AM138" s="182" t="str">
        <f t="shared" si="4"/>
        <v/>
      </c>
      <c r="AN138" s="46"/>
    </row>
    <row r="139" spans="1:40" ht="45" customHeight="1" x14ac:dyDescent="0.3">
      <c r="A139" s="68"/>
      <c r="B139" s="68"/>
      <c r="C139" s="68"/>
      <c r="D139" s="68"/>
      <c r="E139" s="46"/>
      <c r="F139" s="323" t="str">
        <f t="shared" si="0"/>
        <v/>
      </c>
      <c r="G139" s="89"/>
      <c r="H139" s="86"/>
      <c r="I139" s="86"/>
      <c r="J139" s="48"/>
      <c r="K139" s="46"/>
      <c r="L139" s="46"/>
      <c r="M139" s="46"/>
      <c r="N139" s="48"/>
      <c r="O139" s="43"/>
      <c r="P139" s="209"/>
      <c r="Q139" s="43"/>
      <c r="R139" s="86"/>
      <c r="S139" s="48"/>
      <c r="T139" s="216"/>
      <c r="U139" s="87"/>
      <c r="V139" s="88"/>
      <c r="W139" s="91"/>
      <c r="X139" s="216"/>
      <c r="Y139" s="216"/>
      <c r="Z139" s="89"/>
      <c r="AA139" s="182" t="str">
        <f t="shared" si="3"/>
        <v/>
      </c>
      <c r="AB139" s="46"/>
      <c r="AC139" s="216"/>
      <c r="AD139" s="216"/>
      <c r="AE139" s="43"/>
      <c r="AF139" s="48"/>
      <c r="AG139" s="43"/>
      <c r="AH139" s="407"/>
      <c r="AI139" s="408"/>
      <c r="AJ139" s="44"/>
      <c r="AK139" s="350"/>
      <c r="AL139" s="46"/>
      <c r="AM139" s="182" t="str">
        <f t="shared" si="4"/>
        <v/>
      </c>
      <c r="AN139" s="46"/>
    </row>
    <row r="140" spans="1:40" ht="45" customHeight="1" x14ac:dyDescent="0.3">
      <c r="A140" s="68"/>
      <c r="B140" s="68"/>
      <c r="C140" s="68"/>
      <c r="D140" s="68"/>
      <c r="E140" s="46"/>
      <c r="F140" s="323" t="str">
        <f t="shared" si="0"/>
        <v/>
      </c>
      <c r="G140" s="89"/>
      <c r="H140" s="86"/>
      <c r="I140" s="86"/>
      <c r="J140" s="48"/>
      <c r="K140" s="46"/>
      <c r="L140" s="46"/>
      <c r="M140" s="46"/>
      <c r="N140" s="48"/>
      <c r="O140" s="43"/>
      <c r="P140" s="209"/>
      <c r="Q140" s="43"/>
      <c r="R140" s="86"/>
      <c r="S140" s="48"/>
      <c r="T140" s="216"/>
      <c r="U140" s="87"/>
      <c r="V140" s="88"/>
      <c r="W140" s="91"/>
      <c r="X140" s="216"/>
      <c r="Y140" s="216"/>
      <c r="Z140" s="89"/>
      <c r="AA140" s="182" t="str">
        <f t="shared" ref="AA140:AA203" si="5">IF(ISBLANK(W140),"",DATEDIF(R140,W140,"d")/365)</f>
        <v/>
      </c>
      <c r="AB140" s="46"/>
      <c r="AC140" s="216"/>
      <c r="AD140" s="216"/>
      <c r="AE140" s="43"/>
      <c r="AF140" s="48"/>
      <c r="AG140" s="43"/>
      <c r="AH140" s="407"/>
      <c r="AI140" s="408"/>
      <c r="AJ140" s="44"/>
      <c r="AK140" s="350"/>
      <c r="AL140" s="46"/>
      <c r="AM140" s="182" t="str">
        <f t="shared" si="4"/>
        <v/>
      </c>
      <c r="AN140" s="46"/>
    </row>
    <row r="141" spans="1:40" ht="45" customHeight="1" x14ac:dyDescent="0.3">
      <c r="A141" s="68"/>
      <c r="B141" s="68"/>
      <c r="C141" s="68"/>
      <c r="D141" s="68"/>
      <c r="E141" s="46"/>
      <c r="F141" s="323" t="str">
        <f t="shared" si="0"/>
        <v/>
      </c>
      <c r="G141" s="89"/>
      <c r="H141" s="86"/>
      <c r="I141" s="86"/>
      <c r="J141" s="48"/>
      <c r="K141" s="46"/>
      <c r="L141" s="46"/>
      <c r="M141" s="46"/>
      <c r="N141" s="48"/>
      <c r="O141" s="43"/>
      <c r="P141" s="209"/>
      <c r="Q141" s="43"/>
      <c r="R141" s="86"/>
      <c r="S141" s="48"/>
      <c r="T141" s="216"/>
      <c r="U141" s="87"/>
      <c r="V141" s="88"/>
      <c r="W141" s="91"/>
      <c r="X141" s="216"/>
      <c r="Y141" s="216"/>
      <c r="Z141" s="89"/>
      <c r="AA141" s="182" t="str">
        <f t="shared" si="5"/>
        <v/>
      </c>
      <c r="AB141" s="46"/>
      <c r="AC141" s="216"/>
      <c r="AD141" s="216"/>
      <c r="AE141" s="43"/>
      <c r="AF141" s="48"/>
      <c r="AG141" s="43"/>
      <c r="AH141" s="407"/>
      <c r="AI141" s="408"/>
      <c r="AJ141" s="44"/>
      <c r="AK141" s="350"/>
      <c r="AL141" s="46"/>
      <c r="AM141" s="182" t="str">
        <f t="shared" si="4"/>
        <v/>
      </c>
      <c r="AN141" s="46"/>
    </row>
    <row r="142" spans="1:40" ht="45" customHeight="1" x14ac:dyDescent="0.3">
      <c r="A142" s="68"/>
      <c r="B142" s="68"/>
      <c r="C142" s="68"/>
      <c r="D142" s="68"/>
      <c r="E142" s="46"/>
      <c r="F142" s="323" t="str">
        <f t="shared" si="0"/>
        <v/>
      </c>
      <c r="G142" s="89"/>
      <c r="H142" s="86"/>
      <c r="I142" s="86"/>
      <c r="J142" s="48"/>
      <c r="K142" s="46"/>
      <c r="L142" s="46"/>
      <c r="M142" s="46"/>
      <c r="N142" s="48"/>
      <c r="O142" s="43"/>
      <c r="P142" s="209"/>
      <c r="Q142" s="43"/>
      <c r="R142" s="86"/>
      <c r="S142" s="48"/>
      <c r="T142" s="216"/>
      <c r="U142" s="87"/>
      <c r="V142" s="88"/>
      <c r="W142" s="91"/>
      <c r="X142" s="216"/>
      <c r="Y142" s="216"/>
      <c r="Z142" s="89"/>
      <c r="AA142" s="182" t="str">
        <f t="shared" si="5"/>
        <v/>
      </c>
      <c r="AB142" s="46"/>
      <c r="AC142" s="216"/>
      <c r="AD142" s="216"/>
      <c r="AE142" s="43"/>
      <c r="AF142" s="48"/>
      <c r="AG142" s="43"/>
      <c r="AH142" s="407"/>
      <c r="AI142" s="408"/>
      <c r="AJ142" s="44"/>
      <c r="AK142" s="350"/>
      <c r="AL142" s="46"/>
      <c r="AM142" s="182" t="str">
        <f t="shared" si="4"/>
        <v/>
      </c>
      <c r="AN142" s="46"/>
    </row>
    <row r="143" spans="1:40" ht="45" customHeight="1" x14ac:dyDescent="0.3">
      <c r="A143" s="68"/>
      <c r="B143" s="68"/>
      <c r="C143" s="68"/>
      <c r="D143" s="68"/>
      <c r="E143" s="46"/>
      <c r="F143" s="323" t="str">
        <f t="shared" si="0"/>
        <v/>
      </c>
      <c r="G143" s="89"/>
      <c r="H143" s="86"/>
      <c r="I143" s="86"/>
      <c r="J143" s="48"/>
      <c r="K143" s="46"/>
      <c r="L143" s="46"/>
      <c r="M143" s="46"/>
      <c r="N143" s="48"/>
      <c r="O143" s="43"/>
      <c r="P143" s="209"/>
      <c r="Q143" s="43"/>
      <c r="R143" s="86"/>
      <c r="S143" s="48"/>
      <c r="T143" s="216"/>
      <c r="U143" s="87"/>
      <c r="V143" s="88"/>
      <c r="W143" s="91"/>
      <c r="X143" s="216"/>
      <c r="Y143" s="216"/>
      <c r="Z143" s="89"/>
      <c r="AA143" s="182" t="str">
        <f t="shared" si="5"/>
        <v/>
      </c>
      <c r="AB143" s="46"/>
      <c r="AC143" s="216"/>
      <c r="AD143" s="216"/>
      <c r="AE143" s="43"/>
      <c r="AF143" s="48"/>
      <c r="AG143" s="43"/>
      <c r="AH143" s="407"/>
      <c r="AI143" s="408"/>
      <c r="AJ143" s="44"/>
      <c r="AK143" s="350"/>
      <c r="AL143" s="46"/>
      <c r="AM143" s="182" t="str">
        <f t="shared" ref="AM143:AM206" si="6">IF(AL143="YES",(R143-AK143)/365,"")</f>
        <v/>
      </c>
      <c r="AN143" s="46"/>
    </row>
    <row r="144" spans="1:40" ht="45" customHeight="1" x14ac:dyDescent="0.3">
      <c r="A144" s="68"/>
      <c r="B144" s="68"/>
      <c r="C144" s="68"/>
      <c r="D144" s="68"/>
      <c r="E144" s="46"/>
      <c r="F144" s="323" t="str">
        <f t="shared" si="0"/>
        <v/>
      </c>
      <c r="G144" s="89"/>
      <c r="H144" s="86"/>
      <c r="I144" s="86"/>
      <c r="J144" s="48"/>
      <c r="K144" s="46"/>
      <c r="L144" s="46"/>
      <c r="M144" s="46"/>
      <c r="N144" s="48"/>
      <c r="O144" s="43"/>
      <c r="P144" s="209"/>
      <c r="Q144" s="43"/>
      <c r="R144" s="86"/>
      <c r="S144" s="48"/>
      <c r="T144" s="216"/>
      <c r="U144" s="87"/>
      <c r="V144" s="88"/>
      <c r="W144" s="91"/>
      <c r="X144" s="216"/>
      <c r="Y144" s="216"/>
      <c r="Z144" s="89"/>
      <c r="AA144" s="182" t="str">
        <f t="shared" si="5"/>
        <v/>
      </c>
      <c r="AB144" s="46"/>
      <c r="AC144" s="216"/>
      <c r="AD144" s="216"/>
      <c r="AE144" s="43"/>
      <c r="AF144" s="48"/>
      <c r="AG144" s="43"/>
      <c r="AH144" s="407"/>
      <c r="AI144" s="408"/>
      <c r="AJ144" s="44"/>
      <c r="AK144" s="350"/>
      <c r="AL144" s="46"/>
      <c r="AM144" s="182" t="str">
        <f t="shared" si="6"/>
        <v/>
      </c>
      <c r="AN144" s="46"/>
    </row>
    <row r="145" spans="1:40" ht="45" customHeight="1" x14ac:dyDescent="0.3">
      <c r="A145" s="68"/>
      <c r="B145" s="68"/>
      <c r="C145" s="68"/>
      <c r="D145" s="68"/>
      <c r="E145" s="46"/>
      <c r="F145" s="323" t="str">
        <f t="shared" si="0"/>
        <v/>
      </c>
      <c r="G145" s="89"/>
      <c r="H145" s="86"/>
      <c r="I145" s="86"/>
      <c r="J145" s="48"/>
      <c r="K145" s="46"/>
      <c r="L145" s="46"/>
      <c r="M145" s="46"/>
      <c r="N145" s="48"/>
      <c r="O145" s="43"/>
      <c r="P145" s="209"/>
      <c r="Q145" s="43"/>
      <c r="R145" s="86"/>
      <c r="S145" s="48"/>
      <c r="T145" s="216"/>
      <c r="U145" s="87"/>
      <c r="V145" s="88"/>
      <c r="W145" s="91"/>
      <c r="X145" s="216"/>
      <c r="Y145" s="216"/>
      <c r="Z145" s="89"/>
      <c r="AA145" s="182" t="str">
        <f t="shared" si="5"/>
        <v/>
      </c>
      <c r="AB145" s="46"/>
      <c r="AC145" s="216"/>
      <c r="AD145" s="216"/>
      <c r="AE145" s="43"/>
      <c r="AF145" s="48"/>
      <c r="AG145" s="43"/>
      <c r="AH145" s="407"/>
      <c r="AI145" s="408"/>
      <c r="AJ145" s="44"/>
      <c r="AK145" s="350"/>
      <c r="AL145" s="46"/>
      <c r="AM145" s="182" t="str">
        <f t="shared" si="6"/>
        <v/>
      </c>
      <c r="AN145" s="46"/>
    </row>
    <row r="146" spans="1:40" ht="45" customHeight="1" x14ac:dyDescent="0.3">
      <c r="A146" s="68"/>
      <c r="B146" s="68"/>
      <c r="C146" s="68"/>
      <c r="D146" s="68"/>
      <c r="E146" s="46"/>
      <c r="F146" s="323" t="str">
        <f t="shared" si="0"/>
        <v/>
      </c>
      <c r="G146" s="89"/>
      <c r="H146" s="86"/>
      <c r="I146" s="86"/>
      <c r="J146" s="48"/>
      <c r="K146" s="46"/>
      <c r="L146" s="46"/>
      <c r="M146" s="46"/>
      <c r="N146" s="48"/>
      <c r="O146" s="43"/>
      <c r="P146" s="209"/>
      <c r="Q146" s="43"/>
      <c r="R146" s="86"/>
      <c r="S146" s="48"/>
      <c r="T146" s="216"/>
      <c r="U146" s="87"/>
      <c r="V146" s="88"/>
      <c r="W146" s="91"/>
      <c r="X146" s="216"/>
      <c r="Y146" s="216"/>
      <c r="Z146" s="89"/>
      <c r="AA146" s="182" t="str">
        <f t="shared" si="5"/>
        <v/>
      </c>
      <c r="AB146" s="46"/>
      <c r="AC146" s="216"/>
      <c r="AD146" s="216"/>
      <c r="AE146" s="43"/>
      <c r="AF146" s="48"/>
      <c r="AG146" s="43"/>
      <c r="AH146" s="407"/>
      <c r="AI146" s="408"/>
      <c r="AJ146" s="44"/>
      <c r="AK146" s="350"/>
      <c r="AL146" s="46"/>
      <c r="AM146" s="182" t="str">
        <f t="shared" si="6"/>
        <v/>
      </c>
      <c r="AN146" s="46"/>
    </row>
    <row r="147" spans="1:40" ht="45" customHeight="1" x14ac:dyDescent="0.3">
      <c r="A147" s="68"/>
      <c r="B147" s="68"/>
      <c r="C147" s="68"/>
      <c r="D147" s="68"/>
      <c r="E147" s="46"/>
      <c r="F147" s="323" t="str">
        <f t="shared" si="0"/>
        <v/>
      </c>
      <c r="G147" s="89"/>
      <c r="H147" s="86"/>
      <c r="I147" s="86"/>
      <c r="J147" s="48"/>
      <c r="K147" s="46"/>
      <c r="L147" s="46"/>
      <c r="M147" s="46"/>
      <c r="N147" s="48"/>
      <c r="O147" s="43"/>
      <c r="P147" s="209"/>
      <c r="Q147" s="43"/>
      <c r="R147" s="86"/>
      <c r="S147" s="48"/>
      <c r="T147" s="216"/>
      <c r="U147" s="87"/>
      <c r="V147" s="88"/>
      <c r="W147" s="91"/>
      <c r="X147" s="216"/>
      <c r="Y147" s="216"/>
      <c r="Z147" s="89"/>
      <c r="AA147" s="182" t="str">
        <f t="shared" si="5"/>
        <v/>
      </c>
      <c r="AB147" s="46"/>
      <c r="AC147" s="216"/>
      <c r="AD147" s="216"/>
      <c r="AE147" s="43"/>
      <c r="AF147" s="48"/>
      <c r="AG147" s="43"/>
      <c r="AH147" s="407"/>
      <c r="AI147" s="408"/>
      <c r="AJ147" s="44"/>
      <c r="AK147" s="350"/>
      <c r="AL147" s="46"/>
      <c r="AM147" s="182" t="str">
        <f t="shared" si="6"/>
        <v/>
      </c>
      <c r="AN147" s="46"/>
    </row>
    <row r="148" spans="1:40" ht="45" customHeight="1" x14ac:dyDescent="0.3">
      <c r="A148" s="68"/>
      <c r="B148" s="68"/>
      <c r="C148" s="68"/>
      <c r="D148" s="68"/>
      <c r="E148" s="46"/>
      <c r="F148" s="323" t="str">
        <f t="shared" si="0"/>
        <v/>
      </c>
      <c r="G148" s="89"/>
      <c r="H148" s="86"/>
      <c r="I148" s="86"/>
      <c r="J148" s="48"/>
      <c r="K148" s="46"/>
      <c r="L148" s="46"/>
      <c r="M148" s="46"/>
      <c r="N148" s="48"/>
      <c r="O148" s="43"/>
      <c r="P148" s="209"/>
      <c r="Q148" s="43"/>
      <c r="R148" s="86"/>
      <c r="S148" s="48"/>
      <c r="T148" s="216"/>
      <c r="U148" s="87"/>
      <c r="V148" s="88"/>
      <c r="W148" s="91"/>
      <c r="X148" s="216"/>
      <c r="Y148" s="216"/>
      <c r="Z148" s="89"/>
      <c r="AA148" s="182" t="str">
        <f t="shared" si="5"/>
        <v/>
      </c>
      <c r="AB148" s="46"/>
      <c r="AC148" s="216"/>
      <c r="AD148" s="216"/>
      <c r="AE148" s="43"/>
      <c r="AF148" s="48"/>
      <c r="AG148" s="43"/>
      <c r="AH148" s="407"/>
      <c r="AI148" s="408"/>
      <c r="AJ148" s="44"/>
      <c r="AK148" s="350"/>
      <c r="AL148" s="46"/>
      <c r="AM148" s="182" t="str">
        <f t="shared" si="6"/>
        <v/>
      </c>
      <c r="AN148" s="46"/>
    </row>
    <row r="149" spans="1:40" ht="45" customHeight="1" x14ac:dyDescent="0.3">
      <c r="A149" s="68"/>
      <c r="B149" s="68"/>
      <c r="C149" s="68"/>
      <c r="D149" s="68"/>
      <c r="E149" s="46"/>
      <c r="F149" s="323" t="str">
        <f t="shared" si="0"/>
        <v/>
      </c>
      <c r="G149" s="89"/>
      <c r="H149" s="86"/>
      <c r="I149" s="86"/>
      <c r="J149" s="48"/>
      <c r="K149" s="46"/>
      <c r="L149" s="46"/>
      <c r="M149" s="46"/>
      <c r="N149" s="48"/>
      <c r="O149" s="43"/>
      <c r="P149" s="209"/>
      <c r="Q149" s="43"/>
      <c r="R149" s="86"/>
      <c r="S149" s="48"/>
      <c r="T149" s="216"/>
      <c r="U149" s="87"/>
      <c r="V149" s="88"/>
      <c r="W149" s="91"/>
      <c r="X149" s="216"/>
      <c r="Y149" s="216"/>
      <c r="Z149" s="89"/>
      <c r="AA149" s="182" t="str">
        <f t="shared" si="5"/>
        <v/>
      </c>
      <c r="AB149" s="46"/>
      <c r="AC149" s="216"/>
      <c r="AD149" s="216"/>
      <c r="AE149" s="43"/>
      <c r="AF149" s="48"/>
      <c r="AG149" s="43"/>
      <c r="AH149" s="407"/>
      <c r="AI149" s="408"/>
      <c r="AJ149" s="44"/>
      <c r="AK149" s="350"/>
      <c r="AL149" s="46"/>
      <c r="AM149" s="182" t="str">
        <f t="shared" si="6"/>
        <v/>
      </c>
      <c r="AN149" s="46"/>
    </row>
    <row r="150" spans="1:40" ht="45" customHeight="1" x14ac:dyDescent="0.3">
      <c r="A150" s="68"/>
      <c r="B150" s="68"/>
      <c r="C150" s="68"/>
      <c r="D150" s="68"/>
      <c r="E150" s="46"/>
      <c r="F150" s="323" t="str">
        <f t="shared" si="0"/>
        <v/>
      </c>
      <c r="G150" s="89"/>
      <c r="H150" s="86"/>
      <c r="I150" s="86"/>
      <c r="J150" s="48"/>
      <c r="K150" s="46"/>
      <c r="L150" s="46"/>
      <c r="M150" s="46"/>
      <c r="N150" s="48"/>
      <c r="O150" s="43"/>
      <c r="P150" s="209"/>
      <c r="Q150" s="43"/>
      <c r="R150" s="86"/>
      <c r="S150" s="48"/>
      <c r="T150" s="216"/>
      <c r="U150" s="87"/>
      <c r="V150" s="88"/>
      <c r="W150" s="91"/>
      <c r="X150" s="216"/>
      <c r="Y150" s="216"/>
      <c r="Z150" s="89"/>
      <c r="AA150" s="182" t="str">
        <f t="shared" si="5"/>
        <v/>
      </c>
      <c r="AB150" s="46"/>
      <c r="AC150" s="216"/>
      <c r="AD150" s="216"/>
      <c r="AE150" s="43"/>
      <c r="AF150" s="48"/>
      <c r="AG150" s="43"/>
      <c r="AH150" s="407"/>
      <c r="AI150" s="408"/>
      <c r="AJ150" s="44"/>
      <c r="AK150" s="350"/>
      <c r="AL150" s="46"/>
      <c r="AM150" s="182" t="str">
        <f t="shared" si="6"/>
        <v/>
      </c>
      <c r="AN150" s="46"/>
    </row>
    <row r="151" spans="1:40" ht="45" customHeight="1" x14ac:dyDescent="0.3">
      <c r="A151" s="68"/>
      <c r="B151" s="68"/>
      <c r="C151" s="68"/>
      <c r="D151" s="68"/>
      <c r="E151" s="46"/>
      <c r="F151" s="323" t="str">
        <f t="shared" si="0"/>
        <v/>
      </c>
      <c r="G151" s="89"/>
      <c r="H151" s="86"/>
      <c r="I151" s="86"/>
      <c r="J151" s="48"/>
      <c r="K151" s="46"/>
      <c r="L151" s="46"/>
      <c r="M151" s="46"/>
      <c r="N151" s="48"/>
      <c r="O151" s="43"/>
      <c r="P151" s="209"/>
      <c r="Q151" s="43"/>
      <c r="R151" s="86"/>
      <c r="S151" s="48"/>
      <c r="T151" s="216"/>
      <c r="U151" s="87"/>
      <c r="V151" s="88"/>
      <c r="W151" s="91"/>
      <c r="X151" s="216"/>
      <c r="Y151" s="216"/>
      <c r="Z151" s="89"/>
      <c r="AA151" s="182" t="str">
        <f t="shared" si="5"/>
        <v/>
      </c>
      <c r="AB151" s="46"/>
      <c r="AC151" s="216"/>
      <c r="AD151" s="216"/>
      <c r="AE151" s="43"/>
      <c r="AF151" s="48"/>
      <c r="AG151" s="43"/>
      <c r="AH151" s="407"/>
      <c r="AI151" s="408"/>
      <c r="AJ151" s="44"/>
      <c r="AK151" s="350"/>
      <c r="AL151" s="46"/>
      <c r="AM151" s="182" t="str">
        <f t="shared" si="6"/>
        <v/>
      </c>
      <c r="AN151" s="46"/>
    </row>
    <row r="152" spans="1:40" ht="45" customHeight="1" x14ac:dyDescent="0.3">
      <c r="A152" s="68"/>
      <c r="B152" s="68"/>
      <c r="C152" s="68"/>
      <c r="D152" s="68"/>
      <c r="E152" s="46"/>
      <c r="F152" s="323" t="str">
        <f t="shared" si="0"/>
        <v/>
      </c>
      <c r="G152" s="89"/>
      <c r="H152" s="86"/>
      <c r="I152" s="86"/>
      <c r="J152" s="48"/>
      <c r="K152" s="46"/>
      <c r="L152" s="46"/>
      <c r="M152" s="46"/>
      <c r="N152" s="48"/>
      <c r="O152" s="43"/>
      <c r="P152" s="209"/>
      <c r="Q152" s="43"/>
      <c r="R152" s="86"/>
      <c r="S152" s="48"/>
      <c r="T152" s="216"/>
      <c r="U152" s="87"/>
      <c r="V152" s="88"/>
      <c r="W152" s="91"/>
      <c r="X152" s="216"/>
      <c r="Y152" s="216"/>
      <c r="Z152" s="89"/>
      <c r="AA152" s="182" t="str">
        <f t="shared" si="5"/>
        <v/>
      </c>
      <c r="AB152" s="46"/>
      <c r="AC152" s="216"/>
      <c r="AD152" s="216"/>
      <c r="AE152" s="43"/>
      <c r="AF152" s="48"/>
      <c r="AG152" s="43"/>
      <c r="AH152" s="407"/>
      <c r="AI152" s="408"/>
      <c r="AJ152" s="44"/>
      <c r="AK152" s="350"/>
      <c r="AL152" s="46"/>
      <c r="AM152" s="182" t="str">
        <f t="shared" si="6"/>
        <v/>
      </c>
      <c r="AN152" s="46"/>
    </row>
    <row r="153" spans="1:40" ht="45" customHeight="1" x14ac:dyDescent="0.3">
      <c r="A153" s="68"/>
      <c r="B153" s="68"/>
      <c r="C153" s="68"/>
      <c r="D153" s="68"/>
      <c r="E153" s="46"/>
      <c r="F153" s="323" t="str">
        <f t="shared" si="0"/>
        <v/>
      </c>
      <c r="G153" s="89"/>
      <c r="H153" s="86"/>
      <c r="I153" s="86"/>
      <c r="J153" s="48"/>
      <c r="K153" s="46"/>
      <c r="L153" s="46"/>
      <c r="M153" s="46"/>
      <c r="N153" s="48"/>
      <c r="O153" s="43"/>
      <c r="P153" s="209"/>
      <c r="Q153" s="43"/>
      <c r="R153" s="86"/>
      <c r="S153" s="48"/>
      <c r="T153" s="216"/>
      <c r="U153" s="87"/>
      <c r="V153" s="88"/>
      <c r="W153" s="91"/>
      <c r="X153" s="216"/>
      <c r="Y153" s="216"/>
      <c r="Z153" s="89"/>
      <c r="AA153" s="182" t="str">
        <f t="shared" si="5"/>
        <v/>
      </c>
      <c r="AB153" s="46"/>
      <c r="AC153" s="216"/>
      <c r="AD153" s="216"/>
      <c r="AE153" s="43"/>
      <c r="AF153" s="48"/>
      <c r="AG153" s="43"/>
      <c r="AH153" s="407"/>
      <c r="AI153" s="408"/>
      <c r="AJ153" s="44"/>
      <c r="AK153" s="350"/>
      <c r="AL153" s="46"/>
      <c r="AM153" s="182" t="str">
        <f t="shared" si="6"/>
        <v/>
      </c>
      <c r="AN153" s="46"/>
    </row>
    <row r="154" spans="1:40" ht="45" customHeight="1" x14ac:dyDescent="0.3">
      <c r="A154" s="68"/>
      <c r="B154" s="68"/>
      <c r="C154" s="68"/>
      <c r="D154" s="68"/>
      <c r="E154" s="46"/>
      <c r="F154" s="323" t="str">
        <f t="shared" si="0"/>
        <v/>
      </c>
      <c r="G154" s="89"/>
      <c r="H154" s="86"/>
      <c r="I154" s="86"/>
      <c r="J154" s="48"/>
      <c r="K154" s="46"/>
      <c r="L154" s="46"/>
      <c r="M154" s="46"/>
      <c r="N154" s="48"/>
      <c r="O154" s="43"/>
      <c r="P154" s="209"/>
      <c r="Q154" s="43"/>
      <c r="R154" s="86"/>
      <c r="S154" s="48"/>
      <c r="T154" s="216"/>
      <c r="U154" s="87"/>
      <c r="V154" s="88"/>
      <c r="W154" s="91"/>
      <c r="X154" s="216"/>
      <c r="Y154" s="216"/>
      <c r="Z154" s="89"/>
      <c r="AA154" s="182" t="str">
        <f t="shared" si="5"/>
        <v/>
      </c>
      <c r="AB154" s="46"/>
      <c r="AC154" s="216"/>
      <c r="AD154" s="216"/>
      <c r="AE154" s="43"/>
      <c r="AF154" s="48"/>
      <c r="AG154" s="43"/>
      <c r="AH154" s="407"/>
      <c r="AI154" s="408"/>
      <c r="AJ154" s="44"/>
      <c r="AK154" s="350"/>
      <c r="AL154" s="46"/>
      <c r="AM154" s="182" t="str">
        <f t="shared" si="6"/>
        <v/>
      </c>
      <c r="AN154" s="46"/>
    </row>
    <row r="155" spans="1:40" ht="45" customHeight="1" x14ac:dyDescent="0.3">
      <c r="A155" s="68"/>
      <c r="B155" s="68"/>
      <c r="C155" s="68"/>
      <c r="D155" s="68"/>
      <c r="E155" s="46"/>
      <c r="F155" s="323" t="str">
        <f t="shared" si="0"/>
        <v/>
      </c>
      <c r="G155" s="89"/>
      <c r="H155" s="86"/>
      <c r="I155" s="86"/>
      <c r="J155" s="48"/>
      <c r="K155" s="46"/>
      <c r="L155" s="46"/>
      <c r="M155" s="46"/>
      <c r="N155" s="48"/>
      <c r="O155" s="43"/>
      <c r="P155" s="209"/>
      <c r="Q155" s="43"/>
      <c r="R155" s="86"/>
      <c r="S155" s="48"/>
      <c r="T155" s="216"/>
      <c r="U155" s="87"/>
      <c r="V155" s="88"/>
      <c r="W155" s="91"/>
      <c r="X155" s="216"/>
      <c r="Y155" s="216"/>
      <c r="Z155" s="89"/>
      <c r="AA155" s="182" t="str">
        <f t="shared" si="5"/>
        <v/>
      </c>
      <c r="AB155" s="46"/>
      <c r="AC155" s="216"/>
      <c r="AD155" s="216"/>
      <c r="AE155" s="43"/>
      <c r="AF155" s="48"/>
      <c r="AG155" s="43"/>
      <c r="AH155" s="407"/>
      <c r="AI155" s="408"/>
      <c r="AJ155" s="44"/>
      <c r="AK155" s="350"/>
      <c r="AL155" s="46"/>
      <c r="AM155" s="182" t="str">
        <f t="shared" si="6"/>
        <v/>
      </c>
      <c r="AN155" s="46"/>
    </row>
    <row r="156" spans="1:40" ht="45" customHeight="1" x14ac:dyDescent="0.3">
      <c r="A156" s="68"/>
      <c r="B156" s="68"/>
      <c r="C156" s="68"/>
      <c r="D156" s="68"/>
      <c r="E156" s="46"/>
      <c r="F156" s="323" t="str">
        <f t="shared" si="0"/>
        <v/>
      </c>
      <c r="G156" s="89"/>
      <c r="H156" s="86"/>
      <c r="I156" s="86"/>
      <c r="J156" s="48"/>
      <c r="K156" s="46"/>
      <c r="L156" s="46"/>
      <c r="M156" s="46"/>
      <c r="N156" s="48"/>
      <c r="O156" s="43"/>
      <c r="P156" s="209"/>
      <c r="Q156" s="43"/>
      <c r="R156" s="86"/>
      <c r="S156" s="48"/>
      <c r="T156" s="216"/>
      <c r="U156" s="87"/>
      <c r="V156" s="88"/>
      <c r="W156" s="91"/>
      <c r="X156" s="216"/>
      <c r="Y156" s="216"/>
      <c r="Z156" s="89"/>
      <c r="AA156" s="182" t="str">
        <f t="shared" si="5"/>
        <v/>
      </c>
      <c r="AB156" s="46"/>
      <c r="AC156" s="216"/>
      <c r="AD156" s="216"/>
      <c r="AE156" s="43"/>
      <c r="AF156" s="48"/>
      <c r="AG156" s="43"/>
      <c r="AH156" s="407"/>
      <c r="AI156" s="408"/>
      <c r="AJ156" s="44"/>
      <c r="AK156" s="350"/>
      <c r="AL156" s="46"/>
      <c r="AM156" s="182" t="str">
        <f t="shared" si="6"/>
        <v/>
      </c>
      <c r="AN156" s="46"/>
    </row>
    <row r="157" spans="1:40" ht="45" customHeight="1" x14ac:dyDescent="0.3">
      <c r="A157" s="68"/>
      <c r="B157" s="68"/>
      <c r="C157" s="68"/>
      <c r="D157" s="68"/>
      <c r="E157" s="46"/>
      <c r="F157" s="323" t="str">
        <f t="shared" si="0"/>
        <v/>
      </c>
      <c r="G157" s="89"/>
      <c r="H157" s="86"/>
      <c r="I157" s="86"/>
      <c r="J157" s="48"/>
      <c r="K157" s="46"/>
      <c r="L157" s="46"/>
      <c r="M157" s="46"/>
      <c r="N157" s="48"/>
      <c r="O157" s="43"/>
      <c r="P157" s="209"/>
      <c r="Q157" s="43"/>
      <c r="R157" s="86"/>
      <c r="S157" s="48"/>
      <c r="T157" s="216"/>
      <c r="U157" s="87"/>
      <c r="V157" s="88"/>
      <c r="W157" s="91"/>
      <c r="X157" s="216"/>
      <c r="Y157" s="216"/>
      <c r="Z157" s="89"/>
      <c r="AA157" s="182" t="str">
        <f t="shared" si="5"/>
        <v/>
      </c>
      <c r="AB157" s="46"/>
      <c r="AC157" s="216"/>
      <c r="AD157" s="216"/>
      <c r="AE157" s="43"/>
      <c r="AF157" s="48"/>
      <c r="AG157" s="43"/>
      <c r="AH157" s="407"/>
      <c r="AI157" s="408"/>
      <c r="AJ157" s="44"/>
      <c r="AK157" s="350"/>
      <c r="AL157" s="46"/>
      <c r="AM157" s="182" t="str">
        <f t="shared" si="6"/>
        <v/>
      </c>
      <c r="AN157" s="46"/>
    </row>
    <row r="158" spans="1:40" ht="45" customHeight="1" x14ac:dyDescent="0.3">
      <c r="A158" s="68"/>
      <c r="B158" s="68"/>
      <c r="C158" s="68"/>
      <c r="D158" s="68"/>
      <c r="E158" s="46"/>
      <c r="F158" s="323" t="str">
        <f t="shared" si="0"/>
        <v/>
      </c>
      <c r="G158" s="89"/>
      <c r="H158" s="86"/>
      <c r="I158" s="86"/>
      <c r="J158" s="48"/>
      <c r="K158" s="46"/>
      <c r="L158" s="46"/>
      <c r="M158" s="46"/>
      <c r="N158" s="48"/>
      <c r="O158" s="43"/>
      <c r="P158" s="209"/>
      <c r="Q158" s="43"/>
      <c r="R158" s="86"/>
      <c r="S158" s="48"/>
      <c r="T158" s="216"/>
      <c r="U158" s="87"/>
      <c r="V158" s="88"/>
      <c r="W158" s="91"/>
      <c r="X158" s="216"/>
      <c r="Y158" s="216"/>
      <c r="Z158" s="89"/>
      <c r="AA158" s="182" t="str">
        <f t="shared" si="5"/>
        <v/>
      </c>
      <c r="AB158" s="46"/>
      <c r="AC158" s="216"/>
      <c r="AD158" s="216"/>
      <c r="AE158" s="43"/>
      <c r="AF158" s="48"/>
      <c r="AG158" s="43"/>
      <c r="AH158" s="407"/>
      <c r="AI158" s="408"/>
      <c r="AJ158" s="44"/>
      <c r="AK158" s="350"/>
      <c r="AL158" s="46"/>
      <c r="AM158" s="182" t="str">
        <f t="shared" si="6"/>
        <v/>
      </c>
      <c r="AN158" s="46"/>
    </row>
    <row r="159" spans="1:40" ht="45" customHeight="1" x14ac:dyDescent="0.3">
      <c r="A159" s="68"/>
      <c r="B159" s="68"/>
      <c r="C159" s="68"/>
      <c r="D159" s="68"/>
      <c r="E159" s="46"/>
      <c r="F159" s="323" t="str">
        <f t="shared" si="0"/>
        <v/>
      </c>
      <c r="G159" s="89"/>
      <c r="H159" s="86"/>
      <c r="I159" s="86"/>
      <c r="J159" s="48"/>
      <c r="K159" s="46"/>
      <c r="L159" s="46"/>
      <c r="M159" s="46"/>
      <c r="N159" s="48"/>
      <c r="O159" s="43"/>
      <c r="P159" s="209"/>
      <c r="Q159" s="43"/>
      <c r="R159" s="86"/>
      <c r="S159" s="48"/>
      <c r="T159" s="216"/>
      <c r="U159" s="87"/>
      <c r="V159" s="88"/>
      <c r="W159" s="91"/>
      <c r="X159" s="216"/>
      <c r="Y159" s="216"/>
      <c r="Z159" s="89"/>
      <c r="AA159" s="182" t="str">
        <f t="shared" si="5"/>
        <v/>
      </c>
      <c r="AB159" s="46"/>
      <c r="AC159" s="216"/>
      <c r="AD159" s="216"/>
      <c r="AE159" s="43"/>
      <c r="AF159" s="48"/>
      <c r="AG159" s="43"/>
      <c r="AH159" s="407"/>
      <c r="AI159" s="408"/>
      <c r="AJ159" s="44"/>
      <c r="AK159" s="350"/>
      <c r="AL159" s="46"/>
      <c r="AM159" s="182" t="str">
        <f t="shared" si="6"/>
        <v/>
      </c>
      <c r="AN159" s="46"/>
    </row>
    <row r="160" spans="1:40" ht="45" customHeight="1" x14ac:dyDescent="0.3">
      <c r="A160" s="68"/>
      <c r="B160" s="68"/>
      <c r="C160" s="68"/>
      <c r="D160" s="68"/>
      <c r="E160" s="46"/>
      <c r="F160" s="323" t="str">
        <f t="shared" si="0"/>
        <v/>
      </c>
      <c r="G160" s="89"/>
      <c r="H160" s="86"/>
      <c r="I160" s="86"/>
      <c r="J160" s="48"/>
      <c r="K160" s="46"/>
      <c r="L160" s="46"/>
      <c r="M160" s="46"/>
      <c r="N160" s="48"/>
      <c r="O160" s="43"/>
      <c r="P160" s="209"/>
      <c r="Q160" s="43"/>
      <c r="R160" s="86"/>
      <c r="S160" s="48"/>
      <c r="T160" s="216"/>
      <c r="U160" s="87"/>
      <c r="V160" s="88"/>
      <c r="W160" s="91"/>
      <c r="X160" s="216"/>
      <c r="Y160" s="216"/>
      <c r="Z160" s="89"/>
      <c r="AA160" s="182" t="str">
        <f t="shared" si="5"/>
        <v/>
      </c>
      <c r="AB160" s="46"/>
      <c r="AC160" s="216"/>
      <c r="AD160" s="216"/>
      <c r="AE160" s="43"/>
      <c r="AF160" s="48"/>
      <c r="AG160" s="43"/>
      <c r="AH160" s="407"/>
      <c r="AI160" s="408"/>
      <c r="AJ160" s="44"/>
      <c r="AK160" s="350"/>
      <c r="AL160" s="46"/>
      <c r="AM160" s="182" t="str">
        <f t="shared" si="6"/>
        <v/>
      </c>
      <c r="AN160" s="46"/>
    </row>
    <row r="161" spans="1:40" ht="45" customHeight="1" x14ac:dyDescent="0.3">
      <c r="A161" s="68"/>
      <c r="B161" s="68"/>
      <c r="C161" s="68"/>
      <c r="D161" s="68"/>
      <c r="E161" s="46"/>
      <c r="F161" s="323" t="str">
        <f t="shared" si="0"/>
        <v/>
      </c>
      <c r="G161" s="89"/>
      <c r="H161" s="86"/>
      <c r="I161" s="86"/>
      <c r="J161" s="48"/>
      <c r="K161" s="46"/>
      <c r="L161" s="46"/>
      <c r="M161" s="46"/>
      <c r="N161" s="48"/>
      <c r="O161" s="43"/>
      <c r="P161" s="209"/>
      <c r="Q161" s="43"/>
      <c r="R161" s="86"/>
      <c r="S161" s="48"/>
      <c r="T161" s="216"/>
      <c r="U161" s="87"/>
      <c r="V161" s="88"/>
      <c r="W161" s="91"/>
      <c r="X161" s="216"/>
      <c r="Y161" s="216"/>
      <c r="Z161" s="89"/>
      <c r="AA161" s="182" t="str">
        <f t="shared" si="5"/>
        <v/>
      </c>
      <c r="AB161" s="46"/>
      <c r="AC161" s="216"/>
      <c r="AD161" s="216"/>
      <c r="AE161" s="43"/>
      <c r="AF161" s="48"/>
      <c r="AG161" s="43"/>
      <c r="AH161" s="407"/>
      <c r="AI161" s="408"/>
      <c r="AJ161" s="44"/>
      <c r="AK161" s="350"/>
      <c r="AL161" s="46"/>
      <c r="AM161" s="182" t="str">
        <f t="shared" si="6"/>
        <v/>
      </c>
      <c r="AN161" s="46"/>
    </row>
    <row r="162" spans="1:40" ht="45" customHeight="1" x14ac:dyDescent="0.3">
      <c r="A162" s="68"/>
      <c r="B162" s="68"/>
      <c r="C162" s="68"/>
      <c r="D162" s="68"/>
      <c r="E162" s="46"/>
      <c r="F162" s="323" t="str">
        <f t="shared" si="0"/>
        <v/>
      </c>
      <c r="G162" s="89"/>
      <c r="H162" s="86"/>
      <c r="I162" s="86"/>
      <c r="J162" s="48"/>
      <c r="K162" s="46"/>
      <c r="L162" s="46"/>
      <c r="M162" s="46"/>
      <c r="N162" s="48"/>
      <c r="O162" s="43"/>
      <c r="P162" s="209"/>
      <c r="Q162" s="43"/>
      <c r="R162" s="86"/>
      <c r="S162" s="48"/>
      <c r="T162" s="216"/>
      <c r="U162" s="87"/>
      <c r="V162" s="88"/>
      <c r="W162" s="91"/>
      <c r="X162" s="216"/>
      <c r="Y162" s="216"/>
      <c r="Z162" s="89"/>
      <c r="AA162" s="182" t="str">
        <f t="shared" si="5"/>
        <v/>
      </c>
      <c r="AB162" s="46"/>
      <c r="AC162" s="216"/>
      <c r="AD162" s="216"/>
      <c r="AE162" s="43"/>
      <c r="AF162" s="48"/>
      <c r="AG162" s="43"/>
      <c r="AH162" s="407"/>
      <c r="AI162" s="408"/>
      <c r="AJ162" s="44"/>
      <c r="AK162" s="350"/>
      <c r="AL162" s="46"/>
      <c r="AM162" s="182" t="str">
        <f t="shared" si="6"/>
        <v/>
      </c>
      <c r="AN162" s="46"/>
    </row>
    <row r="163" spans="1:40" ht="45" customHeight="1" x14ac:dyDescent="0.3">
      <c r="A163" s="68"/>
      <c r="B163" s="68"/>
      <c r="C163" s="68"/>
      <c r="D163" s="68"/>
      <c r="E163" s="46"/>
      <c r="F163" s="323" t="str">
        <f t="shared" si="0"/>
        <v/>
      </c>
      <c r="G163" s="89"/>
      <c r="H163" s="86"/>
      <c r="I163" s="86"/>
      <c r="J163" s="48"/>
      <c r="K163" s="46"/>
      <c r="L163" s="46"/>
      <c r="M163" s="46"/>
      <c r="N163" s="48"/>
      <c r="O163" s="43"/>
      <c r="P163" s="209"/>
      <c r="Q163" s="43"/>
      <c r="R163" s="86"/>
      <c r="S163" s="48"/>
      <c r="T163" s="216"/>
      <c r="U163" s="87"/>
      <c r="V163" s="88"/>
      <c r="W163" s="91"/>
      <c r="X163" s="216"/>
      <c r="Y163" s="216"/>
      <c r="Z163" s="89"/>
      <c r="AA163" s="182" t="str">
        <f t="shared" si="5"/>
        <v/>
      </c>
      <c r="AB163" s="46"/>
      <c r="AC163" s="216"/>
      <c r="AD163" s="216"/>
      <c r="AE163" s="43"/>
      <c r="AF163" s="48"/>
      <c r="AG163" s="43"/>
      <c r="AH163" s="407"/>
      <c r="AI163" s="408"/>
      <c r="AJ163" s="44"/>
      <c r="AK163" s="350"/>
      <c r="AL163" s="46"/>
      <c r="AM163" s="182" t="str">
        <f t="shared" si="6"/>
        <v/>
      </c>
      <c r="AN163" s="46"/>
    </row>
    <row r="164" spans="1:40" ht="45" customHeight="1" x14ac:dyDescent="0.3">
      <c r="A164" s="68"/>
      <c r="B164" s="68"/>
      <c r="C164" s="68"/>
      <c r="D164" s="68"/>
      <c r="E164" s="46"/>
      <c r="F164" s="323" t="str">
        <f t="shared" si="0"/>
        <v/>
      </c>
      <c r="G164" s="89"/>
      <c r="H164" s="86"/>
      <c r="I164" s="86"/>
      <c r="J164" s="48"/>
      <c r="K164" s="46"/>
      <c r="L164" s="46"/>
      <c r="M164" s="46"/>
      <c r="N164" s="48"/>
      <c r="O164" s="43"/>
      <c r="P164" s="209"/>
      <c r="Q164" s="43"/>
      <c r="R164" s="86"/>
      <c r="S164" s="48"/>
      <c r="T164" s="216"/>
      <c r="U164" s="87"/>
      <c r="V164" s="88"/>
      <c r="W164" s="91"/>
      <c r="X164" s="216"/>
      <c r="Y164" s="216"/>
      <c r="Z164" s="89"/>
      <c r="AA164" s="182" t="str">
        <f t="shared" si="5"/>
        <v/>
      </c>
      <c r="AB164" s="46"/>
      <c r="AC164" s="216"/>
      <c r="AD164" s="216"/>
      <c r="AE164" s="43"/>
      <c r="AF164" s="48"/>
      <c r="AG164" s="43"/>
      <c r="AH164" s="407"/>
      <c r="AI164" s="408"/>
      <c r="AJ164" s="44"/>
      <c r="AK164" s="350"/>
      <c r="AL164" s="46"/>
      <c r="AM164" s="182" t="str">
        <f t="shared" si="6"/>
        <v/>
      </c>
      <c r="AN164" s="46"/>
    </row>
    <row r="165" spans="1:40" ht="45" customHeight="1" x14ac:dyDescent="0.3">
      <c r="A165" s="68"/>
      <c r="B165" s="68"/>
      <c r="C165" s="68"/>
      <c r="D165" s="68"/>
      <c r="E165" s="46"/>
      <c r="F165" s="323" t="str">
        <f t="shared" si="0"/>
        <v/>
      </c>
      <c r="G165" s="89"/>
      <c r="H165" s="86"/>
      <c r="I165" s="86"/>
      <c r="J165" s="48"/>
      <c r="K165" s="46"/>
      <c r="L165" s="46"/>
      <c r="M165" s="46"/>
      <c r="N165" s="48"/>
      <c r="O165" s="43"/>
      <c r="P165" s="209"/>
      <c r="Q165" s="43"/>
      <c r="R165" s="86"/>
      <c r="S165" s="48"/>
      <c r="T165" s="216"/>
      <c r="U165" s="87"/>
      <c r="V165" s="88"/>
      <c r="W165" s="91"/>
      <c r="X165" s="216"/>
      <c r="Y165" s="216"/>
      <c r="Z165" s="89"/>
      <c r="AA165" s="182" t="str">
        <f t="shared" si="5"/>
        <v/>
      </c>
      <c r="AB165" s="46"/>
      <c r="AC165" s="216"/>
      <c r="AD165" s="216"/>
      <c r="AE165" s="43"/>
      <c r="AF165" s="48"/>
      <c r="AG165" s="43"/>
      <c r="AH165" s="407"/>
      <c r="AI165" s="408"/>
      <c r="AJ165" s="44"/>
      <c r="AK165" s="350"/>
      <c r="AL165" s="46"/>
      <c r="AM165" s="182" t="str">
        <f t="shared" si="6"/>
        <v/>
      </c>
      <c r="AN165" s="46"/>
    </row>
    <row r="166" spans="1:40" ht="45" customHeight="1" x14ac:dyDescent="0.3">
      <c r="A166" s="68"/>
      <c r="B166" s="68"/>
      <c r="C166" s="68"/>
      <c r="D166" s="68"/>
      <c r="E166" s="46"/>
      <c r="F166" s="323" t="str">
        <f t="shared" si="0"/>
        <v/>
      </c>
      <c r="G166" s="89"/>
      <c r="H166" s="86"/>
      <c r="I166" s="86"/>
      <c r="J166" s="48"/>
      <c r="K166" s="46"/>
      <c r="L166" s="46"/>
      <c r="M166" s="46"/>
      <c r="N166" s="48"/>
      <c r="O166" s="43"/>
      <c r="P166" s="209"/>
      <c r="Q166" s="43"/>
      <c r="R166" s="86"/>
      <c r="S166" s="48"/>
      <c r="T166" s="216"/>
      <c r="U166" s="87"/>
      <c r="V166" s="88"/>
      <c r="W166" s="91"/>
      <c r="X166" s="216"/>
      <c r="Y166" s="216"/>
      <c r="Z166" s="89"/>
      <c r="AA166" s="182" t="str">
        <f t="shared" si="5"/>
        <v/>
      </c>
      <c r="AB166" s="46"/>
      <c r="AC166" s="216"/>
      <c r="AD166" s="216"/>
      <c r="AE166" s="43"/>
      <c r="AF166" s="48"/>
      <c r="AG166" s="43"/>
      <c r="AH166" s="407"/>
      <c r="AI166" s="408"/>
      <c r="AJ166" s="44"/>
      <c r="AK166" s="350"/>
      <c r="AL166" s="46"/>
      <c r="AM166" s="182" t="str">
        <f t="shared" si="6"/>
        <v/>
      </c>
      <c r="AN166" s="46"/>
    </row>
    <row r="167" spans="1:40" ht="45" customHeight="1" x14ac:dyDescent="0.3">
      <c r="A167" s="68"/>
      <c r="B167" s="68"/>
      <c r="C167" s="68"/>
      <c r="D167" s="68"/>
      <c r="E167" s="46"/>
      <c r="F167" s="323" t="str">
        <f t="shared" si="0"/>
        <v/>
      </c>
      <c r="G167" s="89"/>
      <c r="H167" s="86"/>
      <c r="I167" s="86"/>
      <c r="J167" s="48"/>
      <c r="K167" s="46"/>
      <c r="L167" s="46"/>
      <c r="M167" s="46"/>
      <c r="N167" s="48"/>
      <c r="O167" s="43"/>
      <c r="P167" s="209"/>
      <c r="Q167" s="43"/>
      <c r="R167" s="86"/>
      <c r="S167" s="48"/>
      <c r="T167" s="216"/>
      <c r="U167" s="87"/>
      <c r="V167" s="88"/>
      <c r="W167" s="91"/>
      <c r="X167" s="216"/>
      <c r="Y167" s="216"/>
      <c r="Z167" s="89"/>
      <c r="AA167" s="182" t="str">
        <f t="shared" si="5"/>
        <v/>
      </c>
      <c r="AB167" s="46"/>
      <c r="AC167" s="216"/>
      <c r="AD167" s="216"/>
      <c r="AE167" s="43"/>
      <c r="AF167" s="48"/>
      <c r="AG167" s="43"/>
      <c r="AH167" s="407"/>
      <c r="AI167" s="408"/>
      <c r="AJ167" s="44"/>
      <c r="AK167" s="350"/>
      <c r="AL167" s="46"/>
      <c r="AM167" s="182" t="str">
        <f t="shared" si="6"/>
        <v/>
      </c>
      <c r="AN167" s="46"/>
    </row>
    <row r="168" spans="1:40" ht="45" customHeight="1" x14ac:dyDescent="0.3">
      <c r="A168" s="68"/>
      <c r="B168" s="68"/>
      <c r="C168" s="68"/>
      <c r="D168" s="68"/>
      <c r="E168" s="46"/>
      <c r="F168" s="323" t="str">
        <f t="shared" si="0"/>
        <v/>
      </c>
      <c r="G168" s="89"/>
      <c r="H168" s="86"/>
      <c r="I168" s="86"/>
      <c r="J168" s="48"/>
      <c r="K168" s="46"/>
      <c r="L168" s="46"/>
      <c r="M168" s="46"/>
      <c r="N168" s="48"/>
      <c r="O168" s="43"/>
      <c r="P168" s="209"/>
      <c r="Q168" s="43"/>
      <c r="R168" s="86"/>
      <c r="S168" s="48"/>
      <c r="T168" s="216"/>
      <c r="U168" s="87"/>
      <c r="V168" s="88"/>
      <c r="W168" s="91"/>
      <c r="X168" s="216"/>
      <c r="Y168" s="216"/>
      <c r="Z168" s="89"/>
      <c r="AA168" s="182" t="str">
        <f t="shared" si="5"/>
        <v/>
      </c>
      <c r="AB168" s="46"/>
      <c r="AC168" s="216"/>
      <c r="AD168" s="216"/>
      <c r="AE168" s="43"/>
      <c r="AF168" s="48"/>
      <c r="AG168" s="43"/>
      <c r="AH168" s="407"/>
      <c r="AI168" s="408"/>
      <c r="AJ168" s="44"/>
      <c r="AK168" s="350"/>
      <c r="AL168" s="46"/>
      <c r="AM168" s="182" t="str">
        <f t="shared" si="6"/>
        <v/>
      </c>
      <c r="AN168" s="46"/>
    </row>
    <row r="169" spans="1:40" ht="45" customHeight="1" x14ac:dyDescent="0.3">
      <c r="A169" s="68"/>
      <c r="B169" s="68"/>
      <c r="C169" s="68"/>
      <c r="D169" s="68"/>
      <c r="E169" s="46"/>
      <c r="F169" s="323" t="str">
        <f t="shared" si="0"/>
        <v/>
      </c>
      <c r="G169" s="89"/>
      <c r="H169" s="86"/>
      <c r="I169" s="86"/>
      <c r="J169" s="48"/>
      <c r="K169" s="46"/>
      <c r="L169" s="46"/>
      <c r="M169" s="46"/>
      <c r="N169" s="48"/>
      <c r="O169" s="43"/>
      <c r="P169" s="209"/>
      <c r="Q169" s="43"/>
      <c r="R169" s="86"/>
      <c r="S169" s="48"/>
      <c r="T169" s="216"/>
      <c r="U169" s="87"/>
      <c r="V169" s="88"/>
      <c r="W169" s="91"/>
      <c r="X169" s="216"/>
      <c r="Y169" s="216"/>
      <c r="Z169" s="89"/>
      <c r="AA169" s="182" t="str">
        <f t="shared" si="5"/>
        <v/>
      </c>
      <c r="AB169" s="46"/>
      <c r="AC169" s="216"/>
      <c r="AD169" s="216"/>
      <c r="AE169" s="43"/>
      <c r="AF169" s="48"/>
      <c r="AG169" s="43"/>
      <c r="AH169" s="407"/>
      <c r="AI169" s="408"/>
      <c r="AJ169" s="44"/>
      <c r="AK169" s="350"/>
      <c r="AL169" s="46"/>
      <c r="AM169" s="182" t="str">
        <f t="shared" si="6"/>
        <v/>
      </c>
      <c r="AN169" s="46"/>
    </row>
    <row r="170" spans="1:40" ht="45" customHeight="1" x14ac:dyDescent="0.3">
      <c r="A170" s="68"/>
      <c r="B170" s="68"/>
      <c r="C170" s="68"/>
      <c r="D170" s="68"/>
      <c r="E170" s="46"/>
      <c r="F170" s="323" t="str">
        <f t="shared" si="0"/>
        <v/>
      </c>
      <c r="G170" s="89"/>
      <c r="H170" s="86"/>
      <c r="I170" s="86"/>
      <c r="J170" s="48"/>
      <c r="K170" s="46"/>
      <c r="L170" s="46"/>
      <c r="M170" s="46"/>
      <c r="N170" s="48"/>
      <c r="O170" s="43"/>
      <c r="P170" s="209"/>
      <c r="Q170" s="43"/>
      <c r="R170" s="86"/>
      <c r="S170" s="48"/>
      <c r="T170" s="216"/>
      <c r="U170" s="87"/>
      <c r="V170" s="88"/>
      <c r="W170" s="91"/>
      <c r="X170" s="216"/>
      <c r="Y170" s="216"/>
      <c r="Z170" s="89"/>
      <c r="AA170" s="182" t="str">
        <f t="shared" si="5"/>
        <v/>
      </c>
      <c r="AB170" s="46"/>
      <c r="AC170" s="216"/>
      <c r="AD170" s="216"/>
      <c r="AE170" s="43"/>
      <c r="AF170" s="48"/>
      <c r="AG170" s="43"/>
      <c r="AH170" s="407"/>
      <c r="AI170" s="408"/>
      <c r="AJ170" s="44"/>
      <c r="AK170" s="350"/>
      <c r="AL170" s="46"/>
      <c r="AM170" s="182" t="str">
        <f t="shared" si="6"/>
        <v/>
      </c>
      <c r="AN170" s="46"/>
    </row>
    <row r="171" spans="1:40" ht="45" customHeight="1" x14ac:dyDescent="0.3">
      <c r="A171" s="68"/>
      <c r="B171" s="68"/>
      <c r="C171" s="68"/>
      <c r="D171" s="68"/>
      <c r="E171" s="46"/>
      <c r="F171" s="323" t="str">
        <f t="shared" si="0"/>
        <v/>
      </c>
      <c r="G171" s="89"/>
      <c r="H171" s="86"/>
      <c r="I171" s="86"/>
      <c r="J171" s="48"/>
      <c r="K171" s="46"/>
      <c r="L171" s="46"/>
      <c r="M171" s="46"/>
      <c r="N171" s="48"/>
      <c r="O171" s="43"/>
      <c r="P171" s="209"/>
      <c r="Q171" s="43"/>
      <c r="R171" s="86"/>
      <c r="S171" s="48"/>
      <c r="T171" s="216"/>
      <c r="U171" s="87"/>
      <c r="V171" s="88"/>
      <c r="W171" s="91"/>
      <c r="X171" s="216"/>
      <c r="Y171" s="216"/>
      <c r="Z171" s="89"/>
      <c r="AA171" s="182" t="str">
        <f t="shared" si="5"/>
        <v/>
      </c>
      <c r="AB171" s="46"/>
      <c r="AC171" s="216"/>
      <c r="AD171" s="216"/>
      <c r="AE171" s="43"/>
      <c r="AF171" s="48"/>
      <c r="AG171" s="43"/>
      <c r="AH171" s="407"/>
      <c r="AI171" s="408"/>
      <c r="AJ171" s="44"/>
      <c r="AK171" s="350"/>
      <c r="AL171" s="46"/>
      <c r="AM171" s="182" t="str">
        <f t="shared" si="6"/>
        <v/>
      </c>
      <c r="AN171" s="46"/>
    </row>
    <row r="172" spans="1:40" ht="45" customHeight="1" x14ac:dyDescent="0.3">
      <c r="A172" s="68"/>
      <c r="B172" s="68"/>
      <c r="C172" s="68"/>
      <c r="D172" s="68"/>
      <c r="E172" s="46"/>
      <c r="F172" s="323" t="str">
        <f t="shared" si="0"/>
        <v/>
      </c>
      <c r="G172" s="89"/>
      <c r="H172" s="86"/>
      <c r="I172" s="86"/>
      <c r="J172" s="48"/>
      <c r="K172" s="46"/>
      <c r="L172" s="46"/>
      <c r="M172" s="46"/>
      <c r="N172" s="48"/>
      <c r="O172" s="43"/>
      <c r="P172" s="209"/>
      <c r="Q172" s="43"/>
      <c r="R172" s="86"/>
      <c r="S172" s="48"/>
      <c r="T172" s="216"/>
      <c r="U172" s="87"/>
      <c r="V172" s="88"/>
      <c r="W172" s="91"/>
      <c r="X172" s="216"/>
      <c r="Y172" s="216"/>
      <c r="Z172" s="89"/>
      <c r="AA172" s="182" t="str">
        <f t="shared" si="5"/>
        <v/>
      </c>
      <c r="AB172" s="46"/>
      <c r="AC172" s="216"/>
      <c r="AD172" s="216"/>
      <c r="AE172" s="43"/>
      <c r="AF172" s="48"/>
      <c r="AG172" s="43"/>
      <c r="AH172" s="407"/>
      <c r="AI172" s="408"/>
      <c r="AJ172" s="44"/>
      <c r="AK172" s="350"/>
      <c r="AL172" s="46"/>
      <c r="AM172" s="182" t="str">
        <f t="shared" si="6"/>
        <v/>
      </c>
      <c r="AN172" s="46"/>
    </row>
    <row r="173" spans="1:40" ht="45" customHeight="1" x14ac:dyDescent="0.3">
      <c r="A173" s="68"/>
      <c r="B173" s="68"/>
      <c r="C173" s="68"/>
      <c r="D173" s="68"/>
      <c r="E173" s="46"/>
      <c r="F173" s="323" t="str">
        <f t="shared" si="0"/>
        <v/>
      </c>
      <c r="G173" s="89"/>
      <c r="H173" s="86"/>
      <c r="I173" s="86"/>
      <c r="J173" s="48"/>
      <c r="K173" s="46"/>
      <c r="L173" s="46"/>
      <c r="M173" s="46"/>
      <c r="N173" s="48"/>
      <c r="O173" s="43"/>
      <c r="P173" s="209"/>
      <c r="Q173" s="43"/>
      <c r="R173" s="86"/>
      <c r="S173" s="48"/>
      <c r="T173" s="216"/>
      <c r="U173" s="87"/>
      <c r="V173" s="88"/>
      <c r="W173" s="91"/>
      <c r="X173" s="216"/>
      <c r="Y173" s="216"/>
      <c r="Z173" s="89"/>
      <c r="AA173" s="182" t="str">
        <f t="shared" si="5"/>
        <v/>
      </c>
      <c r="AB173" s="46"/>
      <c r="AC173" s="216"/>
      <c r="AD173" s="216"/>
      <c r="AE173" s="43"/>
      <c r="AF173" s="48"/>
      <c r="AG173" s="43"/>
      <c r="AH173" s="407"/>
      <c r="AI173" s="408"/>
      <c r="AJ173" s="44"/>
      <c r="AK173" s="350"/>
      <c r="AL173" s="46"/>
      <c r="AM173" s="182" t="str">
        <f t="shared" si="6"/>
        <v/>
      </c>
      <c r="AN173" s="46"/>
    </row>
    <row r="174" spans="1:40" ht="45" customHeight="1" x14ac:dyDescent="0.3">
      <c r="A174" s="68"/>
      <c r="B174" s="68"/>
      <c r="C174" s="68"/>
      <c r="D174" s="68"/>
      <c r="E174" s="46"/>
      <c r="F174" s="323" t="str">
        <f t="shared" si="0"/>
        <v/>
      </c>
      <c r="G174" s="89"/>
      <c r="H174" s="86"/>
      <c r="I174" s="86"/>
      <c r="J174" s="48"/>
      <c r="K174" s="46"/>
      <c r="L174" s="46"/>
      <c r="M174" s="46"/>
      <c r="N174" s="48"/>
      <c r="O174" s="43"/>
      <c r="P174" s="209"/>
      <c r="Q174" s="43"/>
      <c r="R174" s="86"/>
      <c r="S174" s="48"/>
      <c r="T174" s="216"/>
      <c r="U174" s="87"/>
      <c r="V174" s="88"/>
      <c r="W174" s="91"/>
      <c r="X174" s="216"/>
      <c r="Y174" s="216"/>
      <c r="Z174" s="89"/>
      <c r="AA174" s="182" t="str">
        <f t="shared" si="5"/>
        <v/>
      </c>
      <c r="AB174" s="46"/>
      <c r="AC174" s="216"/>
      <c r="AD174" s="216"/>
      <c r="AE174" s="43"/>
      <c r="AF174" s="48"/>
      <c r="AG174" s="43"/>
      <c r="AH174" s="407"/>
      <c r="AI174" s="408"/>
      <c r="AJ174" s="44"/>
      <c r="AK174" s="350"/>
      <c r="AL174" s="46"/>
      <c r="AM174" s="182" t="str">
        <f t="shared" si="6"/>
        <v/>
      </c>
      <c r="AN174" s="46"/>
    </row>
    <row r="175" spans="1:40" ht="45" customHeight="1" x14ac:dyDescent="0.3">
      <c r="A175" s="68"/>
      <c r="B175" s="68"/>
      <c r="C175" s="68"/>
      <c r="D175" s="68"/>
      <c r="E175" s="46"/>
      <c r="F175" s="323" t="str">
        <f t="shared" si="0"/>
        <v/>
      </c>
      <c r="G175" s="89"/>
      <c r="H175" s="86"/>
      <c r="I175" s="86"/>
      <c r="J175" s="48"/>
      <c r="K175" s="46"/>
      <c r="L175" s="46"/>
      <c r="M175" s="46"/>
      <c r="N175" s="48"/>
      <c r="O175" s="43"/>
      <c r="P175" s="209"/>
      <c r="Q175" s="43"/>
      <c r="R175" s="86"/>
      <c r="S175" s="48"/>
      <c r="T175" s="216"/>
      <c r="U175" s="87"/>
      <c r="V175" s="88"/>
      <c r="W175" s="91"/>
      <c r="X175" s="216"/>
      <c r="Y175" s="216"/>
      <c r="Z175" s="89"/>
      <c r="AA175" s="182" t="str">
        <f t="shared" si="5"/>
        <v/>
      </c>
      <c r="AB175" s="46"/>
      <c r="AC175" s="216"/>
      <c r="AD175" s="216"/>
      <c r="AE175" s="43"/>
      <c r="AF175" s="48"/>
      <c r="AG175" s="43"/>
      <c r="AH175" s="407"/>
      <c r="AI175" s="408"/>
      <c r="AJ175" s="44"/>
      <c r="AK175" s="350"/>
      <c r="AL175" s="46"/>
      <c r="AM175" s="182" t="str">
        <f t="shared" si="6"/>
        <v/>
      </c>
      <c r="AN175" s="46"/>
    </row>
    <row r="176" spans="1:40" ht="45" customHeight="1" x14ac:dyDescent="0.3">
      <c r="A176" s="68"/>
      <c r="B176" s="68"/>
      <c r="C176" s="68"/>
      <c r="D176" s="68"/>
      <c r="E176" s="46"/>
      <c r="F176" s="323" t="str">
        <f t="shared" si="0"/>
        <v/>
      </c>
      <c r="G176" s="89"/>
      <c r="H176" s="86"/>
      <c r="I176" s="86"/>
      <c r="J176" s="48"/>
      <c r="K176" s="46"/>
      <c r="L176" s="46"/>
      <c r="M176" s="46"/>
      <c r="N176" s="48"/>
      <c r="O176" s="43"/>
      <c r="P176" s="209"/>
      <c r="Q176" s="43"/>
      <c r="R176" s="86"/>
      <c r="S176" s="48"/>
      <c r="T176" s="216"/>
      <c r="U176" s="87"/>
      <c r="V176" s="88"/>
      <c r="W176" s="91"/>
      <c r="X176" s="216"/>
      <c r="Y176" s="216"/>
      <c r="Z176" s="89"/>
      <c r="AA176" s="182" t="str">
        <f t="shared" si="5"/>
        <v/>
      </c>
      <c r="AB176" s="46"/>
      <c r="AC176" s="216"/>
      <c r="AD176" s="216"/>
      <c r="AE176" s="43"/>
      <c r="AF176" s="48"/>
      <c r="AG176" s="43"/>
      <c r="AH176" s="407"/>
      <c r="AI176" s="408"/>
      <c r="AJ176" s="44"/>
      <c r="AK176" s="350"/>
      <c r="AL176" s="46"/>
      <c r="AM176" s="182" t="str">
        <f t="shared" si="6"/>
        <v/>
      </c>
      <c r="AN176" s="46"/>
    </row>
    <row r="177" spans="1:40" ht="45" customHeight="1" x14ac:dyDescent="0.3">
      <c r="A177" s="68"/>
      <c r="B177" s="68"/>
      <c r="C177" s="68"/>
      <c r="D177" s="68"/>
      <c r="E177" s="46"/>
      <c r="F177" s="323" t="str">
        <f t="shared" si="0"/>
        <v/>
      </c>
      <c r="G177" s="89"/>
      <c r="H177" s="86"/>
      <c r="I177" s="86"/>
      <c r="J177" s="48"/>
      <c r="K177" s="46"/>
      <c r="L177" s="46"/>
      <c r="M177" s="46"/>
      <c r="N177" s="48"/>
      <c r="O177" s="43"/>
      <c r="P177" s="209"/>
      <c r="Q177" s="43"/>
      <c r="R177" s="86"/>
      <c r="S177" s="48"/>
      <c r="T177" s="216"/>
      <c r="U177" s="87"/>
      <c r="V177" s="88"/>
      <c r="W177" s="91"/>
      <c r="X177" s="216"/>
      <c r="Y177" s="216"/>
      <c r="Z177" s="89"/>
      <c r="AA177" s="182" t="str">
        <f t="shared" si="5"/>
        <v/>
      </c>
      <c r="AB177" s="46"/>
      <c r="AC177" s="216"/>
      <c r="AD177" s="216"/>
      <c r="AE177" s="43"/>
      <c r="AF177" s="48"/>
      <c r="AG177" s="43"/>
      <c r="AH177" s="407"/>
      <c r="AI177" s="408"/>
      <c r="AJ177" s="44"/>
      <c r="AK177" s="350"/>
      <c r="AL177" s="46"/>
      <c r="AM177" s="182" t="str">
        <f t="shared" si="6"/>
        <v/>
      </c>
      <c r="AN177" s="46"/>
    </row>
    <row r="178" spans="1:40" ht="45" customHeight="1" x14ac:dyDescent="0.3">
      <c r="A178" s="68"/>
      <c r="B178" s="68"/>
      <c r="C178" s="68"/>
      <c r="D178" s="68"/>
      <c r="E178" s="46"/>
      <c r="F178" s="323" t="str">
        <f t="shared" si="0"/>
        <v/>
      </c>
      <c r="G178" s="89"/>
      <c r="H178" s="86"/>
      <c r="I178" s="86"/>
      <c r="J178" s="48"/>
      <c r="K178" s="46"/>
      <c r="L178" s="46"/>
      <c r="M178" s="46"/>
      <c r="N178" s="48"/>
      <c r="O178" s="43"/>
      <c r="P178" s="209"/>
      <c r="Q178" s="43"/>
      <c r="R178" s="86"/>
      <c r="S178" s="48"/>
      <c r="T178" s="216"/>
      <c r="U178" s="87"/>
      <c r="V178" s="88"/>
      <c r="W178" s="91"/>
      <c r="X178" s="216"/>
      <c r="Y178" s="216"/>
      <c r="Z178" s="89"/>
      <c r="AA178" s="182" t="str">
        <f t="shared" si="5"/>
        <v/>
      </c>
      <c r="AB178" s="46"/>
      <c r="AC178" s="216"/>
      <c r="AD178" s="216"/>
      <c r="AE178" s="43"/>
      <c r="AF178" s="48"/>
      <c r="AG178" s="43"/>
      <c r="AH178" s="407"/>
      <c r="AI178" s="408"/>
      <c r="AJ178" s="44"/>
      <c r="AK178" s="350"/>
      <c r="AL178" s="46"/>
      <c r="AM178" s="182" t="str">
        <f t="shared" si="6"/>
        <v/>
      </c>
      <c r="AN178" s="46"/>
    </row>
    <row r="179" spans="1:40" ht="45" customHeight="1" x14ac:dyDescent="0.3">
      <c r="A179" s="68"/>
      <c r="B179" s="68"/>
      <c r="C179" s="68"/>
      <c r="D179" s="68"/>
      <c r="E179" s="46"/>
      <c r="F179" s="323" t="str">
        <f t="shared" si="0"/>
        <v/>
      </c>
      <c r="G179" s="89"/>
      <c r="H179" s="86"/>
      <c r="I179" s="86"/>
      <c r="J179" s="48"/>
      <c r="K179" s="46"/>
      <c r="L179" s="46"/>
      <c r="M179" s="46"/>
      <c r="N179" s="48"/>
      <c r="O179" s="43"/>
      <c r="P179" s="209"/>
      <c r="Q179" s="43"/>
      <c r="R179" s="86"/>
      <c r="S179" s="48"/>
      <c r="T179" s="216"/>
      <c r="U179" s="87"/>
      <c r="V179" s="88"/>
      <c r="W179" s="91"/>
      <c r="X179" s="216"/>
      <c r="Y179" s="216"/>
      <c r="Z179" s="89"/>
      <c r="AA179" s="182" t="str">
        <f t="shared" si="5"/>
        <v/>
      </c>
      <c r="AB179" s="46"/>
      <c r="AC179" s="216"/>
      <c r="AD179" s="216"/>
      <c r="AE179" s="43"/>
      <c r="AF179" s="48"/>
      <c r="AG179" s="43"/>
      <c r="AH179" s="407"/>
      <c r="AI179" s="408"/>
      <c r="AJ179" s="44"/>
      <c r="AK179" s="350"/>
      <c r="AL179" s="46"/>
      <c r="AM179" s="182" t="str">
        <f t="shared" si="6"/>
        <v/>
      </c>
      <c r="AN179" s="46"/>
    </row>
    <row r="180" spans="1:40" ht="45" customHeight="1" x14ac:dyDescent="0.3">
      <c r="A180" s="68"/>
      <c r="B180" s="68"/>
      <c r="C180" s="68"/>
      <c r="D180" s="68"/>
      <c r="E180" s="46"/>
      <c r="F180" s="323" t="str">
        <f t="shared" si="0"/>
        <v/>
      </c>
      <c r="G180" s="89"/>
      <c r="H180" s="86"/>
      <c r="I180" s="86"/>
      <c r="J180" s="48"/>
      <c r="K180" s="46"/>
      <c r="L180" s="46"/>
      <c r="M180" s="46"/>
      <c r="N180" s="48"/>
      <c r="O180" s="43"/>
      <c r="P180" s="209"/>
      <c r="Q180" s="43"/>
      <c r="R180" s="86"/>
      <c r="S180" s="48"/>
      <c r="T180" s="216"/>
      <c r="U180" s="87"/>
      <c r="V180" s="88"/>
      <c r="W180" s="91"/>
      <c r="X180" s="216"/>
      <c r="Y180" s="216"/>
      <c r="Z180" s="89"/>
      <c r="AA180" s="182" t="str">
        <f t="shared" si="5"/>
        <v/>
      </c>
      <c r="AB180" s="46"/>
      <c r="AC180" s="216"/>
      <c r="AD180" s="216"/>
      <c r="AE180" s="43"/>
      <c r="AF180" s="48"/>
      <c r="AG180" s="43"/>
      <c r="AH180" s="407"/>
      <c r="AI180" s="408"/>
      <c r="AJ180" s="44"/>
      <c r="AK180" s="350"/>
      <c r="AL180" s="46"/>
      <c r="AM180" s="182" t="str">
        <f t="shared" si="6"/>
        <v/>
      </c>
      <c r="AN180" s="46"/>
    </row>
    <row r="181" spans="1:40" ht="45" customHeight="1" x14ac:dyDescent="0.3">
      <c r="A181" s="68"/>
      <c r="B181" s="68"/>
      <c r="C181" s="68"/>
      <c r="D181" s="68"/>
      <c r="E181" s="46"/>
      <c r="F181" s="323" t="str">
        <f t="shared" si="0"/>
        <v/>
      </c>
      <c r="G181" s="89"/>
      <c r="H181" s="86"/>
      <c r="I181" s="86"/>
      <c r="J181" s="48"/>
      <c r="K181" s="46"/>
      <c r="L181" s="46"/>
      <c r="M181" s="46"/>
      <c r="N181" s="48"/>
      <c r="O181" s="43"/>
      <c r="P181" s="209"/>
      <c r="Q181" s="43"/>
      <c r="R181" s="86"/>
      <c r="S181" s="48"/>
      <c r="T181" s="216"/>
      <c r="U181" s="87"/>
      <c r="V181" s="88"/>
      <c r="W181" s="91"/>
      <c r="X181" s="216"/>
      <c r="Y181" s="216"/>
      <c r="Z181" s="89"/>
      <c r="AA181" s="182" t="str">
        <f t="shared" si="5"/>
        <v/>
      </c>
      <c r="AB181" s="46"/>
      <c r="AC181" s="216"/>
      <c r="AD181" s="216"/>
      <c r="AE181" s="43"/>
      <c r="AF181" s="48"/>
      <c r="AG181" s="43"/>
      <c r="AH181" s="407"/>
      <c r="AI181" s="408"/>
      <c r="AJ181" s="44"/>
      <c r="AK181" s="350"/>
      <c r="AL181" s="46"/>
      <c r="AM181" s="182" t="str">
        <f t="shared" si="6"/>
        <v/>
      </c>
      <c r="AN181" s="46"/>
    </row>
    <row r="182" spans="1:40" ht="45" customHeight="1" x14ac:dyDescent="0.3">
      <c r="A182" s="68"/>
      <c r="B182" s="68"/>
      <c r="C182" s="68"/>
      <c r="D182" s="68"/>
      <c r="E182" s="46"/>
      <c r="F182" s="323" t="str">
        <f t="shared" si="0"/>
        <v/>
      </c>
      <c r="G182" s="89"/>
      <c r="H182" s="86"/>
      <c r="I182" s="86"/>
      <c r="J182" s="48"/>
      <c r="K182" s="46"/>
      <c r="L182" s="46"/>
      <c r="M182" s="46"/>
      <c r="N182" s="48"/>
      <c r="O182" s="43"/>
      <c r="P182" s="209"/>
      <c r="Q182" s="43"/>
      <c r="R182" s="86"/>
      <c r="S182" s="48"/>
      <c r="T182" s="216"/>
      <c r="U182" s="87"/>
      <c r="V182" s="88"/>
      <c r="W182" s="91"/>
      <c r="X182" s="216"/>
      <c r="Y182" s="216"/>
      <c r="Z182" s="89"/>
      <c r="AA182" s="182" t="str">
        <f t="shared" si="5"/>
        <v/>
      </c>
      <c r="AB182" s="46"/>
      <c r="AC182" s="216"/>
      <c r="AD182" s="216"/>
      <c r="AE182" s="43"/>
      <c r="AF182" s="48"/>
      <c r="AG182" s="43"/>
      <c r="AH182" s="407"/>
      <c r="AI182" s="408"/>
      <c r="AJ182" s="44"/>
      <c r="AK182" s="350"/>
      <c r="AL182" s="46"/>
      <c r="AM182" s="182" t="str">
        <f t="shared" si="6"/>
        <v/>
      </c>
      <c r="AN182" s="46"/>
    </row>
    <row r="183" spans="1:40" ht="45" customHeight="1" x14ac:dyDescent="0.3">
      <c r="A183" s="68"/>
      <c r="B183" s="68"/>
      <c r="C183" s="68"/>
      <c r="D183" s="68"/>
      <c r="E183" s="46"/>
      <c r="F183" s="323" t="str">
        <f t="shared" si="0"/>
        <v/>
      </c>
      <c r="G183" s="89"/>
      <c r="H183" s="86"/>
      <c r="I183" s="86"/>
      <c r="J183" s="48"/>
      <c r="K183" s="46"/>
      <c r="L183" s="46"/>
      <c r="M183" s="46"/>
      <c r="N183" s="48"/>
      <c r="O183" s="43"/>
      <c r="P183" s="209"/>
      <c r="Q183" s="43"/>
      <c r="R183" s="86"/>
      <c r="S183" s="48"/>
      <c r="T183" s="216"/>
      <c r="U183" s="87"/>
      <c r="V183" s="88"/>
      <c r="W183" s="91"/>
      <c r="X183" s="216"/>
      <c r="Y183" s="216"/>
      <c r="Z183" s="89"/>
      <c r="AA183" s="182" t="str">
        <f t="shared" si="5"/>
        <v/>
      </c>
      <c r="AB183" s="46"/>
      <c r="AC183" s="216"/>
      <c r="AD183" s="216"/>
      <c r="AE183" s="43"/>
      <c r="AF183" s="48"/>
      <c r="AG183" s="43"/>
      <c r="AH183" s="407"/>
      <c r="AI183" s="408"/>
      <c r="AJ183" s="44"/>
      <c r="AK183" s="350"/>
      <c r="AL183" s="46"/>
      <c r="AM183" s="182" t="str">
        <f t="shared" si="6"/>
        <v/>
      </c>
      <c r="AN183" s="46"/>
    </row>
    <row r="184" spans="1:40" ht="45" customHeight="1" x14ac:dyDescent="0.3">
      <c r="A184" s="68"/>
      <c r="B184" s="68"/>
      <c r="C184" s="68"/>
      <c r="D184" s="68"/>
      <c r="E184" s="46"/>
      <c r="F184" s="323" t="str">
        <f t="shared" si="0"/>
        <v/>
      </c>
      <c r="G184" s="89"/>
      <c r="H184" s="86"/>
      <c r="I184" s="86"/>
      <c r="J184" s="48"/>
      <c r="K184" s="46"/>
      <c r="L184" s="46"/>
      <c r="M184" s="46"/>
      <c r="N184" s="48"/>
      <c r="O184" s="43"/>
      <c r="P184" s="209"/>
      <c r="Q184" s="43"/>
      <c r="R184" s="86"/>
      <c r="S184" s="48"/>
      <c r="T184" s="216"/>
      <c r="U184" s="87"/>
      <c r="V184" s="88"/>
      <c r="W184" s="91"/>
      <c r="X184" s="216"/>
      <c r="Y184" s="216"/>
      <c r="Z184" s="89"/>
      <c r="AA184" s="182" t="str">
        <f t="shared" si="5"/>
        <v/>
      </c>
      <c r="AB184" s="46"/>
      <c r="AC184" s="216"/>
      <c r="AD184" s="216"/>
      <c r="AE184" s="43"/>
      <c r="AF184" s="48"/>
      <c r="AG184" s="43"/>
      <c r="AH184" s="407"/>
      <c r="AI184" s="408"/>
      <c r="AJ184" s="44"/>
      <c r="AK184" s="350"/>
      <c r="AL184" s="46"/>
      <c r="AM184" s="182" t="str">
        <f t="shared" si="6"/>
        <v/>
      </c>
      <c r="AN184" s="46"/>
    </row>
    <row r="185" spans="1:40" ht="45" customHeight="1" x14ac:dyDescent="0.3">
      <c r="A185" s="68"/>
      <c r="B185" s="68"/>
      <c r="C185" s="68"/>
      <c r="D185" s="68"/>
      <c r="E185" s="46"/>
      <c r="F185" s="323" t="str">
        <f t="shared" si="0"/>
        <v/>
      </c>
      <c r="G185" s="89"/>
      <c r="H185" s="86"/>
      <c r="I185" s="86"/>
      <c r="J185" s="48"/>
      <c r="K185" s="46"/>
      <c r="L185" s="46"/>
      <c r="M185" s="46"/>
      <c r="N185" s="48"/>
      <c r="O185" s="43"/>
      <c r="P185" s="209"/>
      <c r="Q185" s="43"/>
      <c r="R185" s="86"/>
      <c r="S185" s="48"/>
      <c r="T185" s="216"/>
      <c r="U185" s="87"/>
      <c r="V185" s="88"/>
      <c r="W185" s="91"/>
      <c r="X185" s="216"/>
      <c r="Y185" s="216"/>
      <c r="Z185" s="89"/>
      <c r="AA185" s="182" t="str">
        <f t="shared" si="5"/>
        <v/>
      </c>
      <c r="AB185" s="46"/>
      <c r="AC185" s="216"/>
      <c r="AD185" s="216"/>
      <c r="AE185" s="43"/>
      <c r="AF185" s="48"/>
      <c r="AG185" s="43"/>
      <c r="AH185" s="407"/>
      <c r="AI185" s="408"/>
      <c r="AJ185" s="44"/>
      <c r="AK185" s="350"/>
      <c r="AL185" s="46"/>
      <c r="AM185" s="182" t="str">
        <f t="shared" si="6"/>
        <v/>
      </c>
      <c r="AN185" s="46"/>
    </row>
    <row r="186" spans="1:40" ht="45" customHeight="1" x14ac:dyDescent="0.3">
      <c r="A186" s="68"/>
      <c r="B186" s="68"/>
      <c r="C186" s="68"/>
      <c r="D186" s="68"/>
      <c r="E186" s="46"/>
      <c r="F186" s="323" t="str">
        <f t="shared" si="0"/>
        <v/>
      </c>
      <c r="G186" s="89"/>
      <c r="H186" s="86"/>
      <c r="I186" s="86"/>
      <c r="J186" s="48"/>
      <c r="K186" s="46"/>
      <c r="L186" s="46"/>
      <c r="M186" s="46"/>
      <c r="N186" s="48"/>
      <c r="O186" s="43"/>
      <c r="P186" s="209"/>
      <c r="Q186" s="43"/>
      <c r="R186" s="86"/>
      <c r="S186" s="48"/>
      <c r="T186" s="216"/>
      <c r="U186" s="87"/>
      <c r="V186" s="88"/>
      <c r="W186" s="91"/>
      <c r="X186" s="216"/>
      <c r="Y186" s="216"/>
      <c r="Z186" s="89"/>
      <c r="AA186" s="182" t="str">
        <f t="shared" si="5"/>
        <v/>
      </c>
      <c r="AB186" s="46"/>
      <c r="AC186" s="216"/>
      <c r="AD186" s="216"/>
      <c r="AE186" s="43"/>
      <c r="AF186" s="48"/>
      <c r="AG186" s="43"/>
      <c r="AH186" s="407"/>
      <c r="AI186" s="408"/>
      <c r="AJ186" s="44"/>
      <c r="AK186" s="350"/>
      <c r="AL186" s="46"/>
      <c r="AM186" s="182" t="str">
        <f t="shared" si="6"/>
        <v/>
      </c>
      <c r="AN186" s="46"/>
    </row>
    <row r="187" spans="1:40" ht="45" customHeight="1" x14ac:dyDescent="0.3">
      <c r="A187" s="68"/>
      <c r="B187" s="68"/>
      <c r="C187" s="68"/>
      <c r="D187" s="68"/>
      <c r="E187" s="46"/>
      <c r="F187" s="323" t="str">
        <f t="shared" si="0"/>
        <v/>
      </c>
      <c r="G187" s="89"/>
      <c r="H187" s="86"/>
      <c r="I187" s="86"/>
      <c r="J187" s="48"/>
      <c r="K187" s="46"/>
      <c r="L187" s="46"/>
      <c r="M187" s="46"/>
      <c r="N187" s="48"/>
      <c r="O187" s="43"/>
      <c r="P187" s="209"/>
      <c r="Q187" s="43"/>
      <c r="R187" s="86"/>
      <c r="S187" s="48"/>
      <c r="T187" s="216"/>
      <c r="U187" s="87"/>
      <c r="V187" s="88"/>
      <c r="W187" s="91"/>
      <c r="X187" s="216"/>
      <c r="Y187" s="216"/>
      <c r="Z187" s="89"/>
      <c r="AA187" s="182" t="str">
        <f t="shared" si="5"/>
        <v/>
      </c>
      <c r="AB187" s="46"/>
      <c r="AC187" s="216"/>
      <c r="AD187" s="216"/>
      <c r="AE187" s="43"/>
      <c r="AF187" s="48"/>
      <c r="AG187" s="43"/>
      <c r="AH187" s="407"/>
      <c r="AI187" s="408"/>
      <c r="AJ187" s="44"/>
      <c r="AK187" s="350"/>
      <c r="AL187" s="46"/>
      <c r="AM187" s="182" t="str">
        <f t="shared" si="6"/>
        <v/>
      </c>
      <c r="AN187" s="46"/>
    </row>
    <row r="188" spans="1:40" ht="45" customHeight="1" x14ac:dyDescent="0.3">
      <c r="A188" s="68"/>
      <c r="B188" s="68"/>
      <c r="C188" s="68"/>
      <c r="D188" s="68"/>
      <c r="E188" s="46"/>
      <c r="F188" s="323" t="str">
        <f t="shared" si="0"/>
        <v/>
      </c>
      <c r="G188" s="89"/>
      <c r="H188" s="86"/>
      <c r="I188" s="86"/>
      <c r="J188" s="48"/>
      <c r="K188" s="46"/>
      <c r="L188" s="46"/>
      <c r="M188" s="46"/>
      <c r="N188" s="48"/>
      <c r="O188" s="43"/>
      <c r="P188" s="209"/>
      <c r="Q188" s="43"/>
      <c r="R188" s="86"/>
      <c r="S188" s="48"/>
      <c r="T188" s="216"/>
      <c r="U188" s="87"/>
      <c r="V188" s="88"/>
      <c r="W188" s="91"/>
      <c r="X188" s="216"/>
      <c r="Y188" s="216"/>
      <c r="Z188" s="89"/>
      <c r="AA188" s="182" t="str">
        <f t="shared" si="5"/>
        <v/>
      </c>
      <c r="AB188" s="46"/>
      <c r="AC188" s="216"/>
      <c r="AD188" s="216"/>
      <c r="AE188" s="43"/>
      <c r="AF188" s="48"/>
      <c r="AG188" s="43"/>
      <c r="AH188" s="407"/>
      <c r="AI188" s="408"/>
      <c r="AJ188" s="44"/>
      <c r="AK188" s="350"/>
      <c r="AL188" s="46"/>
      <c r="AM188" s="182" t="str">
        <f t="shared" si="6"/>
        <v/>
      </c>
      <c r="AN188" s="46"/>
    </row>
    <row r="189" spans="1:40" ht="45" customHeight="1" x14ac:dyDescent="0.3">
      <c r="A189" s="68"/>
      <c r="B189" s="68"/>
      <c r="C189" s="68"/>
      <c r="D189" s="68"/>
      <c r="E189" s="46"/>
      <c r="F189" s="323" t="str">
        <f t="shared" si="0"/>
        <v/>
      </c>
      <c r="G189" s="89"/>
      <c r="H189" s="86"/>
      <c r="I189" s="86"/>
      <c r="J189" s="48"/>
      <c r="K189" s="46"/>
      <c r="L189" s="46"/>
      <c r="M189" s="46"/>
      <c r="N189" s="48"/>
      <c r="O189" s="43"/>
      <c r="P189" s="209"/>
      <c r="Q189" s="43"/>
      <c r="R189" s="86"/>
      <c r="S189" s="48"/>
      <c r="T189" s="216"/>
      <c r="U189" s="87"/>
      <c r="V189" s="88"/>
      <c r="W189" s="91"/>
      <c r="X189" s="216"/>
      <c r="Y189" s="216"/>
      <c r="Z189" s="89"/>
      <c r="AA189" s="182" t="str">
        <f t="shared" si="5"/>
        <v/>
      </c>
      <c r="AB189" s="46"/>
      <c r="AC189" s="216"/>
      <c r="AD189" s="216"/>
      <c r="AE189" s="43"/>
      <c r="AF189" s="48"/>
      <c r="AG189" s="43"/>
      <c r="AH189" s="407"/>
      <c r="AI189" s="408"/>
      <c r="AJ189" s="44"/>
      <c r="AK189" s="350"/>
      <c r="AL189" s="46"/>
      <c r="AM189" s="182" t="str">
        <f t="shared" si="6"/>
        <v/>
      </c>
      <c r="AN189" s="46"/>
    </row>
    <row r="190" spans="1:40" ht="45" customHeight="1" x14ac:dyDescent="0.3">
      <c r="A190" s="68"/>
      <c r="B190" s="68"/>
      <c r="C190" s="68"/>
      <c r="D190" s="68"/>
      <c r="E190" s="46"/>
      <c r="F190" s="323" t="str">
        <f t="shared" si="0"/>
        <v/>
      </c>
      <c r="G190" s="89"/>
      <c r="H190" s="86"/>
      <c r="I190" s="86"/>
      <c r="J190" s="48"/>
      <c r="K190" s="46"/>
      <c r="L190" s="46"/>
      <c r="M190" s="46"/>
      <c r="N190" s="48"/>
      <c r="O190" s="43"/>
      <c r="P190" s="209"/>
      <c r="Q190" s="43"/>
      <c r="R190" s="86"/>
      <c r="S190" s="48"/>
      <c r="T190" s="216"/>
      <c r="U190" s="87"/>
      <c r="V190" s="88"/>
      <c r="W190" s="91"/>
      <c r="X190" s="216"/>
      <c r="Y190" s="216"/>
      <c r="Z190" s="89"/>
      <c r="AA190" s="182" t="str">
        <f t="shared" si="5"/>
        <v/>
      </c>
      <c r="AB190" s="46"/>
      <c r="AC190" s="216"/>
      <c r="AD190" s="216"/>
      <c r="AE190" s="43"/>
      <c r="AF190" s="48"/>
      <c r="AG190" s="43"/>
      <c r="AH190" s="407"/>
      <c r="AI190" s="408"/>
      <c r="AJ190" s="44"/>
      <c r="AK190" s="350"/>
      <c r="AL190" s="46"/>
      <c r="AM190" s="182" t="str">
        <f t="shared" si="6"/>
        <v/>
      </c>
      <c r="AN190" s="46"/>
    </row>
    <row r="191" spans="1:40" ht="45" customHeight="1" x14ac:dyDescent="0.3">
      <c r="A191" s="68"/>
      <c r="B191" s="68"/>
      <c r="C191" s="68"/>
      <c r="D191" s="68"/>
      <c r="E191" s="46"/>
      <c r="F191" s="323" t="str">
        <f t="shared" si="0"/>
        <v/>
      </c>
      <c r="G191" s="89"/>
      <c r="H191" s="86"/>
      <c r="I191" s="86"/>
      <c r="J191" s="48"/>
      <c r="K191" s="46"/>
      <c r="L191" s="46"/>
      <c r="M191" s="46"/>
      <c r="N191" s="48"/>
      <c r="O191" s="43"/>
      <c r="P191" s="209"/>
      <c r="Q191" s="43"/>
      <c r="R191" s="86"/>
      <c r="S191" s="48"/>
      <c r="T191" s="216"/>
      <c r="U191" s="87"/>
      <c r="V191" s="88"/>
      <c r="W191" s="91"/>
      <c r="X191" s="216"/>
      <c r="Y191" s="216"/>
      <c r="Z191" s="89"/>
      <c r="AA191" s="182" t="str">
        <f t="shared" si="5"/>
        <v/>
      </c>
      <c r="AB191" s="46"/>
      <c r="AC191" s="216"/>
      <c r="AD191" s="216"/>
      <c r="AE191" s="43"/>
      <c r="AF191" s="48"/>
      <c r="AG191" s="43"/>
      <c r="AH191" s="407"/>
      <c r="AI191" s="408"/>
      <c r="AJ191" s="44"/>
      <c r="AK191" s="350"/>
      <c r="AL191" s="46"/>
      <c r="AM191" s="182" t="str">
        <f t="shared" si="6"/>
        <v/>
      </c>
      <c r="AN191" s="46"/>
    </row>
    <row r="192" spans="1:40" ht="45" customHeight="1" x14ac:dyDescent="0.3">
      <c r="A192" s="68"/>
      <c r="B192" s="68"/>
      <c r="C192" s="68"/>
      <c r="D192" s="68"/>
      <c r="E192" s="46"/>
      <c r="F192" s="323" t="str">
        <f t="shared" si="0"/>
        <v/>
      </c>
      <c r="G192" s="89"/>
      <c r="H192" s="86"/>
      <c r="I192" s="86"/>
      <c r="J192" s="48"/>
      <c r="K192" s="46"/>
      <c r="L192" s="46"/>
      <c r="M192" s="46"/>
      <c r="N192" s="48"/>
      <c r="O192" s="43"/>
      <c r="P192" s="209"/>
      <c r="Q192" s="43"/>
      <c r="R192" s="86"/>
      <c r="S192" s="48"/>
      <c r="T192" s="216"/>
      <c r="U192" s="87"/>
      <c r="V192" s="88"/>
      <c r="W192" s="91"/>
      <c r="X192" s="216"/>
      <c r="Y192" s="216"/>
      <c r="Z192" s="89"/>
      <c r="AA192" s="182" t="str">
        <f t="shared" si="5"/>
        <v/>
      </c>
      <c r="AB192" s="46"/>
      <c r="AC192" s="216"/>
      <c r="AD192" s="216"/>
      <c r="AE192" s="43"/>
      <c r="AF192" s="48"/>
      <c r="AG192" s="43"/>
      <c r="AH192" s="407"/>
      <c r="AI192" s="408"/>
      <c r="AJ192" s="44"/>
      <c r="AK192" s="350"/>
      <c r="AL192" s="46"/>
      <c r="AM192" s="182" t="str">
        <f t="shared" si="6"/>
        <v/>
      </c>
      <c r="AN192" s="46"/>
    </row>
    <row r="193" spans="1:40" ht="45" customHeight="1" x14ac:dyDescent="0.3">
      <c r="A193" s="68"/>
      <c r="B193" s="68"/>
      <c r="C193" s="68"/>
      <c r="D193" s="68"/>
      <c r="E193" s="46"/>
      <c r="F193" s="323" t="str">
        <f t="shared" si="0"/>
        <v/>
      </c>
      <c r="G193" s="89"/>
      <c r="H193" s="86"/>
      <c r="I193" s="86"/>
      <c r="J193" s="48"/>
      <c r="K193" s="46"/>
      <c r="L193" s="46"/>
      <c r="M193" s="46"/>
      <c r="N193" s="48"/>
      <c r="O193" s="43"/>
      <c r="P193" s="209"/>
      <c r="Q193" s="43"/>
      <c r="R193" s="86"/>
      <c r="S193" s="48"/>
      <c r="T193" s="216"/>
      <c r="U193" s="87"/>
      <c r="V193" s="88"/>
      <c r="W193" s="91"/>
      <c r="X193" s="216"/>
      <c r="Y193" s="216"/>
      <c r="Z193" s="89"/>
      <c r="AA193" s="182" t="str">
        <f t="shared" si="5"/>
        <v/>
      </c>
      <c r="AB193" s="46"/>
      <c r="AC193" s="216"/>
      <c r="AD193" s="216"/>
      <c r="AE193" s="43"/>
      <c r="AF193" s="48"/>
      <c r="AG193" s="43"/>
      <c r="AH193" s="407"/>
      <c r="AI193" s="408"/>
      <c r="AJ193" s="44"/>
      <c r="AK193" s="350"/>
      <c r="AL193" s="46"/>
      <c r="AM193" s="182" t="str">
        <f t="shared" si="6"/>
        <v/>
      </c>
      <c r="AN193" s="46"/>
    </row>
    <row r="194" spans="1:40" ht="45" customHeight="1" x14ac:dyDescent="0.3">
      <c r="A194" s="68"/>
      <c r="B194" s="68"/>
      <c r="C194" s="68"/>
      <c r="D194" s="68"/>
      <c r="E194" s="46"/>
      <c r="F194" s="323" t="str">
        <f t="shared" si="0"/>
        <v/>
      </c>
      <c r="G194" s="89"/>
      <c r="H194" s="86"/>
      <c r="I194" s="86"/>
      <c r="J194" s="48"/>
      <c r="K194" s="46"/>
      <c r="L194" s="46"/>
      <c r="M194" s="46"/>
      <c r="N194" s="48"/>
      <c r="O194" s="43"/>
      <c r="P194" s="209"/>
      <c r="Q194" s="43"/>
      <c r="R194" s="86"/>
      <c r="S194" s="48"/>
      <c r="T194" s="216"/>
      <c r="U194" s="87"/>
      <c r="V194" s="88"/>
      <c r="W194" s="91"/>
      <c r="X194" s="216"/>
      <c r="Y194" s="216"/>
      <c r="Z194" s="89"/>
      <c r="AA194" s="182" t="str">
        <f t="shared" si="5"/>
        <v/>
      </c>
      <c r="AB194" s="46"/>
      <c r="AC194" s="216"/>
      <c r="AD194" s="216"/>
      <c r="AE194" s="43"/>
      <c r="AF194" s="48"/>
      <c r="AG194" s="43"/>
      <c r="AH194" s="407"/>
      <c r="AI194" s="408"/>
      <c r="AJ194" s="44"/>
      <c r="AK194" s="350"/>
      <c r="AL194" s="46"/>
      <c r="AM194" s="182" t="str">
        <f t="shared" si="6"/>
        <v/>
      </c>
      <c r="AN194" s="46"/>
    </row>
    <row r="195" spans="1:40" ht="45" customHeight="1" x14ac:dyDescent="0.3">
      <c r="A195" s="68"/>
      <c r="B195" s="68"/>
      <c r="C195" s="68"/>
      <c r="D195" s="68"/>
      <c r="E195" s="46"/>
      <c r="F195" s="323" t="str">
        <f t="shared" si="0"/>
        <v/>
      </c>
      <c r="G195" s="89"/>
      <c r="H195" s="86"/>
      <c r="I195" s="86"/>
      <c r="J195" s="48"/>
      <c r="K195" s="46"/>
      <c r="L195" s="46"/>
      <c r="M195" s="46"/>
      <c r="N195" s="48"/>
      <c r="O195" s="43"/>
      <c r="P195" s="209"/>
      <c r="Q195" s="43"/>
      <c r="R195" s="86"/>
      <c r="S195" s="48"/>
      <c r="T195" s="216"/>
      <c r="U195" s="87"/>
      <c r="V195" s="88"/>
      <c r="W195" s="91"/>
      <c r="X195" s="216"/>
      <c r="Y195" s="216"/>
      <c r="Z195" s="89"/>
      <c r="AA195" s="182" t="str">
        <f t="shared" si="5"/>
        <v/>
      </c>
      <c r="AB195" s="46"/>
      <c r="AC195" s="216"/>
      <c r="AD195" s="216"/>
      <c r="AE195" s="43"/>
      <c r="AF195" s="48"/>
      <c r="AG195" s="43"/>
      <c r="AH195" s="407"/>
      <c r="AI195" s="408"/>
      <c r="AJ195" s="44"/>
      <c r="AK195" s="350"/>
      <c r="AL195" s="46"/>
      <c r="AM195" s="182" t="str">
        <f t="shared" si="6"/>
        <v/>
      </c>
      <c r="AN195" s="46"/>
    </row>
    <row r="196" spans="1:40" ht="45" customHeight="1" x14ac:dyDescent="0.3">
      <c r="A196" s="68"/>
      <c r="B196" s="68"/>
      <c r="C196" s="68"/>
      <c r="D196" s="68"/>
      <c r="E196" s="46"/>
      <c r="F196" s="323" t="str">
        <f t="shared" si="0"/>
        <v/>
      </c>
      <c r="G196" s="89"/>
      <c r="H196" s="86"/>
      <c r="I196" s="86"/>
      <c r="J196" s="48"/>
      <c r="K196" s="46"/>
      <c r="L196" s="46"/>
      <c r="M196" s="46"/>
      <c r="N196" s="48"/>
      <c r="O196" s="43"/>
      <c r="P196" s="209"/>
      <c r="Q196" s="43"/>
      <c r="R196" s="86"/>
      <c r="S196" s="48"/>
      <c r="T196" s="216"/>
      <c r="U196" s="87"/>
      <c r="V196" s="88"/>
      <c r="W196" s="91"/>
      <c r="X196" s="216"/>
      <c r="Y196" s="216"/>
      <c r="Z196" s="89"/>
      <c r="AA196" s="182" t="str">
        <f t="shared" si="5"/>
        <v/>
      </c>
      <c r="AB196" s="46"/>
      <c r="AC196" s="216"/>
      <c r="AD196" s="216"/>
      <c r="AE196" s="43"/>
      <c r="AF196" s="48"/>
      <c r="AG196" s="43"/>
      <c r="AH196" s="407"/>
      <c r="AI196" s="408"/>
      <c r="AJ196" s="44"/>
      <c r="AK196" s="350"/>
      <c r="AL196" s="46"/>
      <c r="AM196" s="182" t="str">
        <f t="shared" si="6"/>
        <v/>
      </c>
      <c r="AN196" s="46"/>
    </row>
    <row r="197" spans="1:40" ht="45" customHeight="1" x14ac:dyDescent="0.3">
      <c r="A197" s="68"/>
      <c r="B197" s="68"/>
      <c r="C197" s="68"/>
      <c r="D197" s="68"/>
      <c r="E197" s="46"/>
      <c r="F197" s="323" t="str">
        <f t="shared" si="0"/>
        <v/>
      </c>
      <c r="G197" s="89"/>
      <c r="H197" s="86"/>
      <c r="I197" s="86"/>
      <c r="J197" s="48"/>
      <c r="K197" s="46"/>
      <c r="L197" s="46"/>
      <c r="M197" s="46"/>
      <c r="N197" s="48"/>
      <c r="O197" s="43"/>
      <c r="P197" s="209"/>
      <c r="Q197" s="43"/>
      <c r="R197" s="86"/>
      <c r="S197" s="48"/>
      <c r="T197" s="216"/>
      <c r="U197" s="87"/>
      <c r="V197" s="88"/>
      <c r="W197" s="91"/>
      <c r="X197" s="216"/>
      <c r="Y197" s="216"/>
      <c r="Z197" s="89"/>
      <c r="AA197" s="182" t="str">
        <f t="shared" si="5"/>
        <v/>
      </c>
      <c r="AB197" s="46"/>
      <c r="AC197" s="216"/>
      <c r="AD197" s="216"/>
      <c r="AE197" s="43"/>
      <c r="AF197" s="48"/>
      <c r="AG197" s="43"/>
      <c r="AH197" s="407"/>
      <c r="AI197" s="408"/>
      <c r="AJ197" s="44"/>
      <c r="AK197" s="350"/>
      <c r="AL197" s="46"/>
      <c r="AM197" s="182" t="str">
        <f t="shared" si="6"/>
        <v/>
      </c>
      <c r="AN197" s="46"/>
    </row>
    <row r="198" spans="1:40" ht="45" customHeight="1" x14ac:dyDescent="0.3">
      <c r="A198" s="68"/>
      <c r="B198" s="68"/>
      <c r="C198" s="68"/>
      <c r="D198" s="68"/>
      <c r="E198" s="46"/>
      <c r="F198" s="323" t="str">
        <f t="shared" si="0"/>
        <v/>
      </c>
      <c r="G198" s="89"/>
      <c r="H198" s="86"/>
      <c r="I198" s="86"/>
      <c r="J198" s="48"/>
      <c r="K198" s="46"/>
      <c r="L198" s="46"/>
      <c r="M198" s="46"/>
      <c r="N198" s="48"/>
      <c r="O198" s="43"/>
      <c r="P198" s="209"/>
      <c r="Q198" s="43"/>
      <c r="R198" s="86"/>
      <c r="S198" s="48"/>
      <c r="T198" s="216"/>
      <c r="U198" s="87"/>
      <c r="V198" s="88"/>
      <c r="W198" s="91"/>
      <c r="X198" s="216"/>
      <c r="Y198" s="216"/>
      <c r="Z198" s="89"/>
      <c r="AA198" s="182" t="str">
        <f t="shared" si="5"/>
        <v/>
      </c>
      <c r="AB198" s="46"/>
      <c r="AC198" s="216"/>
      <c r="AD198" s="216"/>
      <c r="AE198" s="43"/>
      <c r="AF198" s="48"/>
      <c r="AG198" s="43"/>
      <c r="AH198" s="407"/>
      <c r="AI198" s="408"/>
      <c r="AJ198" s="44"/>
      <c r="AK198" s="350"/>
      <c r="AL198" s="46"/>
      <c r="AM198" s="182" t="str">
        <f t="shared" si="6"/>
        <v/>
      </c>
      <c r="AN198" s="46"/>
    </row>
    <row r="199" spans="1:40" ht="45" customHeight="1" x14ac:dyDescent="0.3">
      <c r="A199" s="68"/>
      <c r="B199" s="68"/>
      <c r="C199" s="68"/>
      <c r="D199" s="68"/>
      <c r="E199" s="46"/>
      <c r="F199" s="323" t="str">
        <f t="shared" si="0"/>
        <v/>
      </c>
      <c r="G199" s="89"/>
      <c r="H199" s="86"/>
      <c r="I199" s="86"/>
      <c r="J199" s="48"/>
      <c r="K199" s="46"/>
      <c r="L199" s="46"/>
      <c r="M199" s="46"/>
      <c r="N199" s="48"/>
      <c r="O199" s="43"/>
      <c r="P199" s="209"/>
      <c r="Q199" s="43"/>
      <c r="R199" s="86"/>
      <c r="S199" s="48"/>
      <c r="T199" s="216"/>
      <c r="U199" s="87"/>
      <c r="V199" s="88"/>
      <c r="W199" s="91"/>
      <c r="X199" s="216"/>
      <c r="Y199" s="216"/>
      <c r="Z199" s="89"/>
      <c r="AA199" s="182" t="str">
        <f t="shared" si="5"/>
        <v/>
      </c>
      <c r="AB199" s="46"/>
      <c r="AC199" s="216"/>
      <c r="AD199" s="216"/>
      <c r="AE199" s="43"/>
      <c r="AF199" s="48"/>
      <c r="AG199" s="43"/>
      <c r="AH199" s="407"/>
      <c r="AI199" s="408"/>
      <c r="AJ199" s="44"/>
      <c r="AK199" s="350"/>
      <c r="AL199" s="46"/>
      <c r="AM199" s="182" t="str">
        <f t="shared" si="6"/>
        <v/>
      </c>
      <c r="AN199" s="46"/>
    </row>
    <row r="200" spans="1:40" ht="45" customHeight="1" x14ac:dyDescent="0.3">
      <c r="A200" s="68"/>
      <c r="B200" s="68"/>
      <c r="C200" s="68"/>
      <c r="D200" s="68"/>
      <c r="E200" s="46"/>
      <c r="F200" s="323" t="str">
        <f t="shared" si="0"/>
        <v/>
      </c>
      <c r="G200" s="89"/>
      <c r="H200" s="86"/>
      <c r="I200" s="86"/>
      <c r="J200" s="48"/>
      <c r="K200" s="46"/>
      <c r="L200" s="46"/>
      <c r="M200" s="46"/>
      <c r="N200" s="48"/>
      <c r="O200" s="43"/>
      <c r="P200" s="209"/>
      <c r="Q200" s="43"/>
      <c r="R200" s="86"/>
      <c r="S200" s="48"/>
      <c r="T200" s="216"/>
      <c r="U200" s="87"/>
      <c r="V200" s="88"/>
      <c r="W200" s="91"/>
      <c r="X200" s="216"/>
      <c r="Y200" s="216"/>
      <c r="Z200" s="89"/>
      <c r="AA200" s="182" t="str">
        <f t="shared" si="5"/>
        <v/>
      </c>
      <c r="AB200" s="46"/>
      <c r="AC200" s="216"/>
      <c r="AD200" s="216"/>
      <c r="AE200" s="43"/>
      <c r="AF200" s="48"/>
      <c r="AG200" s="43"/>
      <c r="AH200" s="407"/>
      <c r="AI200" s="408"/>
      <c r="AJ200" s="44"/>
      <c r="AK200" s="350"/>
      <c r="AL200" s="46"/>
      <c r="AM200" s="182" t="str">
        <f t="shared" si="6"/>
        <v/>
      </c>
      <c r="AN200" s="46"/>
    </row>
    <row r="201" spans="1:40" ht="45" customHeight="1" x14ac:dyDescent="0.3">
      <c r="A201" s="68"/>
      <c r="B201" s="68"/>
      <c r="C201" s="68"/>
      <c r="D201" s="68"/>
      <c r="E201" s="46"/>
      <c r="F201" s="323" t="str">
        <f t="shared" si="0"/>
        <v/>
      </c>
      <c r="G201" s="89"/>
      <c r="H201" s="86"/>
      <c r="I201" s="86"/>
      <c r="J201" s="48"/>
      <c r="K201" s="46"/>
      <c r="L201" s="46"/>
      <c r="M201" s="46"/>
      <c r="N201" s="48"/>
      <c r="O201" s="43"/>
      <c r="P201" s="209"/>
      <c r="Q201" s="43"/>
      <c r="R201" s="86"/>
      <c r="S201" s="48"/>
      <c r="T201" s="216"/>
      <c r="U201" s="87"/>
      <c r="V201" s="88"/>
      <c r="W201" s="91"/>
      <c r="X201" s="216"/>
      <c r="Y201" s="216"/>
      <c r="Z201" s="89"/>
      <c r="AA201" s="182" t="str">
        <f t="shared" si="5"/>
        <v/>
      </c>
      <c r="AB201" s="46"/>
      <c r="AC201" s="216"/>
      <c r="AD201" s="216"/>
      <c r="AE201" s="43"/>
      <c r="AF201" s="48"/>
      <c r="AG201" s="43"/>
      <c r="AH201" s="407"/>
      <c r="AI201" s="408"/>
      <c r="AJ201" s="44"/>
      <c r="AK201" s="350"/>
      <c r="AL201" s="46"/>
      <c r="AM201" s="182" t="str">
        <f t="shared" si="6"/>
        <v/>
      </c>
      <c r="AN201" s="46"/>
    </row>
    <row r="202" spans="1:40" ht="45" customHeight="1" x14ac:dyDescent="0.3">
      <c r="A202" s="68"/>
      <c r="B202" s="68"/>
      <c r="C202" s="68"/>
      <c r="D202" s="68"/>
      <c r="E202" s="46"/>
      <c r="F202" s="323" t="str">
        <f t="shared" si="0"/>
        <v/>
      </c>
      <c r="G202" s="89"/>
      <c r="H202" s="86"/>
      <c r="I202" s="86"/>
      <c r="J202" s="48"/>
      <c r="K202" s="46"/>
      <c r="L202" s="46"/>
      <c r="M202" s="46"/>
      <c r="N202" s="48"/>
      <c r="O202" s="43"/>
      <c r="P202" s="209"/>
      <c r="Q202" s="43"/>
      <c r="R202" s="86"/>
      <c r="S202" s="48"/>
      <c r="T202" s="216"/>
      <c r="U202" s="87"/>
      <c r="V202" s="88"/>
      <c r="W202" s="91"/>
      <c r="X202" s="216"/>
      <c r="Y202" s="216"/>
      <c r="Z202" s="89"/>
      <c r="AA202" s="182" t="str">
        <f t="shared" si="5"/>
        <v/>
      </c>
      <c r="AB202" s="46"/>
      <c r="AC202" s="216"/>
      <c r="AD202" s="216"/>
      <c r="AE202" s="43"/>
      <c r="AF202" s="48"/>
      <c r="AG202" s="43"/>
      <c r="AH202" s="407"/>
      <c r="AI202" s="408"/>
      <c r="AJ202" s="44"/>
      <c r="AK202" s="350"/>
      <c r="AL202" s="46"/>
      <c r="AM202" s="182" t="str">
        <f t="shared" si="6"/>
        <v/>
      </c>
      <c r="AN202" s="46"/>
    </row>
    <row r="203" spans="1:40" ht="45" customHeight="1" x14ac:dyDescent="0.3">
      <c r="A203" s="68"/>
      <c r="B203" s="68"/>
      <c r="C203" s="68"/>
      <c r="D203" s="68"/>
      <c r="E203" s="46"/>
      <c r="F203" s="323" t="str">
        <f t="shared" si="0"/>
        <v/>
      </c>
      <c r="G203" s="89"/>
      <c r="H203" s="86"/>
      <c r="I203" s="86"/>
      <c r="J203" s="48"/>
      <c r="K203" s="46"/>
      <c r="L203" s="46"/>
      <c r="M203" s="46"/>
      <c r="N203" s="48"/>
      <c r="O203" s="43"/>
      <c r="P203" s="209"/>
      <c r="Q203" s="43"/>
      <c r="R203" s="86"/>
      <c r="S203" s="48"/>
      <c r="T203" s="216"/>
      <c r="U203" s="87"/>
      <c r="V203" s="88"/>
      <c r="W203" s="91"/>
      <c r="X203" s="216"/>
      <c r="Y203" s="216"/>
      <c r="Z203" s="89"/>
      <c r="AA203" s="182" t="str">
        <f t="shared" si="5"/>
        <v/>
      </c>
      <c r="AB203" s="46"/>
      <c r="AC203" s="216"/>
      <c r="AD203" s="216"/>
      <c r="AE203" s="43"/>
      <c r="AF203" s="48"/>
      <c r="AG203" s="43"/>
      <c r="AH203" s="407"/>
      <c r="AI203" s="408"/>
      <c r="AJ203" s="44"/>
      <c r="AK203" s="350"/>
      <c r="AL203" s="46"/>
      <c r="AM203" s="182" t="str">
        <f t="shared" si="6"/>
        <v/>
      </c>
      <c r="AN203" s="46"/>
    </row>
    <row r="204" spans="1:40" ht="45" customHeight="1" x14ac:dyDescent="0.3">
      <c r="A204" s="68"/>
      <c r="B204" s="68"/>
      <c r="C204" s="68"/>
      <c r="D204" s="68"/>
      <c r="E204" s="46"/>
      <c r="F204" s="323" t="str">
        <f t="shared" si="0"/>
        <v/>
      </c>
      <c r="G204" s="89"/>
      <c r="H204" s="86"/>
      <c r="I204" s="86"/>
      <c r="J204" s="48"/>
      <c r="K204" s="46"/>
      <c r="L204" s="46"/>
      <c r="M204" s="46"/>
      <c r="N204" s="48"/>
      <c r="O204" s="43"/>
      <c r="P204" s="209"/>
      <c r="Q204" s="43"/>
      <c r="R204" s="86"/>
      <c r="S204" s="48"/>
      <c r="T204" s="216"/>
      <c r="U204" s="87"/>
      <c r="V204" s="88"/>
      <c r="W204" s="91"/>
      <c r="X204" s="216"/>
      <c r="Y204" s="216"/>
      <c r="Z204" s="89"/>
      <c r="AA204" s="182" t="str">
        <f t="shared" ref="AA204:AA267" si="7">IF(ISBLANK(W204),"",DATEDIF(R204,W204,"d")/365)</f>
        <v/>
      </c>
      <c r="AB204" s="46"/>
      <c r="AC204" s="216"/>
      <c r="AD204" s="216"/>
      <c r="AE204" s="43"/>
      <c r="AF204" s="48"/>
      <c r="AG204" s="43"/>
      <c r="AH204" s="407"/>
      <c r="AI204" s="408"/>
      <c r="AJ204" s="44"/>
      <c r="AK204" s="350"/>
      <c r="AL204" s="46"/>
      <c r="AM204" s="182" t="str">
        <f t="shared" si="6"/>
        <v/>
      </c>
      <c r="AN204" s="46"/>
    </row>
    <row r="205" spans="1:40" ht="45" customHeight="1" x14ac:dyDescent="0.3">
      <c r="A205" s="68"/>
      <c r="B205" s="68"/>
      <c r="C205" s="68"/>
      <c r="D205" s="68"/>
      <c r="E205" s="46"/>
      <c r="F205" s="323" t="str">
        <f t="shared" si="0"/>
        <v/>
      </c>
      <c r="G205" s="89"/>
      <c r="H205" s="86"/>
      <c r="I205" s="86"/>
      <c r="J205" s="48"/>
      <c r="K205" s="46"/>
      <c r="L205" s="46"/>
      <c r="M205" s="46"/>
      <c r="N205" s="48"/>
      <c r="O205" s="43"/>
      <c r="P205" s="209"/>
      <c r="Q205" s="43"/>
      <c r="R205" s="86"/>
      <c r="S205" s="48"/>
      <c r="T205" s="216"/>
      <c r="U205" s="87"/>
      <c r="V205" s="88"/>
      <c r="W205" s="91"/>
      <c r="X205" s="216"/>
      <c r="Y205" s="216"/>
      <c r="Z205" s="89"/>
      <c r="AA205" s="182" t="str">
        <f t="shared" si="7"/>
        <v/>
      </c>
      <c r="AB205" s="46"/>
      <c r="AC205" s="216"/>
      <c r="AD205" s="216"/>
      <c r="AE205" s="43"/>
      <c r="AF205" s="48"/>
      <c r="AG205" s="43"/>
      <c r="AH205" s="407"/>
      <c r="AI205" s="408"/>
      <c r="AJ205" s="44"/>
      <c r="AK205" s="350"/>
      <c r="AL205" s="46"/>
      <c r="AM205" s="182" t="str">
        <f t="shared" si="6"/>
        <v/>
      </c>
      <c r="AN205" s="46"/>
    </row>
    <row r="206" spans="1:40" ht="45" customHeight="1" x14ac:dyDescent="0.3">
      <c r="A206" s="68"/>
      <c r="B206" s="68"/>
      <c r="C206" s="68"/>
      <c r="D206" s="68"/>
      <c r="E206" s="46"/>
      <c r="F206" s="323" t="str">
        <f t="shared" si="0"/>
        <v/>
      </c>
      <c r="G206" s="89"/>
      <c r="H206" s="86"/>
      <c r="I206" s="86"/>
      <c r="J206" s="48"/>
      <c r="K206" s="46"/>
      <c r="L206" s="46"/>
      <c r="M206" s="46"/>
      <c r="N206" s="48"/>
      <c r="O206" s="43"/>
      <c r="P206" s="209"/>
      <c r="Q206" s="43"/>
      <c r="R206" s="86"/>
      <c r="S206" s="48"/>
      <c r="T206" s="216"/>
      <c r="U206" s="87"/>
      <c r="V206" s="88"/>
      <c r="W206" s="91"/>
      <c r="X206" s="216"/>
      <c r="Y206" s="216"/>
      <c r="Z206" s="89"/>
      <c r="AA206" s="182" t="str">
        <f t="shared" si="7"/>
        <v/>
      </c>
      <c r="AB206" s="46"/>
      <c r="AC206" s="216"/>
      <c r="AD206" s="216"/>
      <c r="AE206" s="43"/>
      <c r="AF206" s="48"/>
      <c r="AG206" s="43"/>
      <c r="AH206" s="407"/>
      <c r="AI206" s="408"/>
      <c r="AJ206" s="44"/>
      <c r="AK206" s="350"/>
      <c r="AL206" s="46"/>
      <c r="AM206" s="182" t="str">
        <f t="shared" si="6"/>
        <v/>
      </c>
      <c r="AN206" s="46"/>
    </row>
    <row r="207" spans="1:40" ht="45" customHeight="1" x14ac:dyDescent="0.3">
      <c r="A207" s="68"/>
      <c r="B207" s="68"/>
      <c r="C207" s="68"/>
      <c r="D207" s="68"/>
      <c r="E207" s="46"/>
      <c r="F207" s="323" t="str">
        <f t="shared" si="0"/>
        <v/>
      </c>
      <c r="G207" s="89"/>
      <c r="H207" s="86"/>
      <c r="I207" s="86"/>
      <c r="J207" s="48"/>
      <c r="K207" s="46"/>
      <c r="L207" s="46"/>
      <c r="M207" s="46"/>
      <c r="N207" s="48"/>
      <c r="O207" s="43"/>
      <c r="P207" s="209"/>
      <c r="Q207" s="43"/>
      <c r="R207" s="86"/>
      <c r="S207" s="48"/>
      <c r="T207" s="216"/>
      <c r="U207" s="87"/>
      <c r="V207" s="88"/>
      <c r="W207" s="91"/>
      <c r="X207" s="216"/>
      <c r="Y207" s="216"/>
      <c r="Z207" s="89"/>
      <c r="AA207" s="182" t="str">
        <f t="shared" si="7"/>
        <v/>
      </c>
      <c r="AB207" s="46"/>
      <c r="AC207" s="216"/>
      <c r="AD207" s="216"/>
      <c r="AE207" s="43"/>
      <c r="AF207" s="48"/>
      <c r="AG207" s="43"/>
      <c r="AH207" s="407"/>
      <c r="AI207" s="408"/>
      <c r="AJ207" s="44"/>
      <c r="AK207" s="350"/>
      <c r="AL207" s="46"/>
      <c r="AM207" s="182" t="str">
        <f t="shared" ref="AM207:AM270" si="8">IF(AL207="YES",(R207-AK207)/365,"")</f>
        <v/>
      </c>
      <c r="AN207" s="46"/>
    </row>
    <row r="208" spans="1:40" ht="45" customHeight="1" x14ac:dyDescent="0.3">
      <c r="A208" s="68"/>
      <c r="B208" s="68"/>
      <c r="C208" s="68"/>
      <c r="D208" s="68"/>
      <c r="E208" s="46"/>
      <c r="F208" s="323" t="str">
        <f t="shared" si="0"/>
        <v/>
      </c>
      <c r="G208" s="89"/>
      <c r="H208" s="86"/>
      <c r="I208" s="86"/>
      <c r="J208" s="48"/>
      <c r="K208" s="46"/>
      <c r="L208" s="46"/>
      <c r="M208" s="46"/>
      <c r="N208" s="48"/>
      <c r="O208" s="43"/>
      <c r="P208" s="209"/>
      <c r="Q208" s="43"/>
      <c r="R208" s="86"/>
      <c r="S208" s="48"/>
      <c r="T208" s="216"/>
      <c r="U208" s="87"/>
      <c r="V208" s="88"/>
      <c r="W208" s="91"/>
      <c r="X208" s="216"/>
      <c r="Y208" s="216"/>
      <c r="Z208" s="89"/>
      <c r="AA208" s="182" t="str">
        <f t="shared" si="7"/>
        <v/>
      </c>
      <c r="AB208" s="46"/>
      <c r="AC208" s="216"/>
      <c r="AD208" s="216"/>
      <c r="AE208" s="43"/>
      <c r="AF208" s="48"/>
      <c r="AG208" s="43"/>
      <c r="AH208" s="407"/>
      <c r="AI208" s="408"/>
      <c r="AJ208" s="44"/>
      <c r="AK208" s="350"/>
      <c r="AL208" s="46"/>
      <c r="AM208" s="182" t="str">
        <f t="shared" si="8"/>
        <v/>
      </c>
      <c r="AN208" s="46"/>
    </row>
    <row r="209" spans="1:40" ht="45" customHeight="1" x14ac:dyDescent="0.3">
      <c r="A209" s="68"/>
      <c r="B209" s="68"/>
      <c r="C209" s="68"/>
      <c r="D209" s="68"/>
      <c r="E209" s="46"/>
      <c r="F209" s="323" t="str">
        <f t="shared" si="0"/>
        <v/>
      </c>
      <c r="G209" s="89"/>
      <c r="H209" s="86"/>
      <c r="I209" s="86"/>
      <c r="J209" s="48"/>
      <c r="K209" s="46"/>
      <c r="L209" s="46"/>
      <c r="M209" s="46"/>
      <c r="N209" s="48"/>
      <c r="O209" s="43"/>
      <c r="P209" s="209"/>
      <c r="Q209" s="43"/>
      <c r="R209" s="86"/>
      <c r="S209" s="48"/>
      <c r="T209" s="216"/>
      <c r="U209" s="87"/>
      <c r="V209" s="88"/>
      <c r="W209" s="91"/>
      <c r="X209" s="216"/>
      <c r="Y209" s="216"/>
      <c r="Z209" s="89"/>
      <c r="AA209" s="182" t="str">
        <f t="shared" si="7"/>
        <v/>
      </c>
      <c r="AB209" s="46"/>
      <c r="AC209" s="216"/>
      <c r="AD209" s="216"/>
      <c r="AE209" s="43"/>
      <c r="AF209" s="48"/>
      <c r="AG209" s="43"/>
      <c r="AH209" s="407"/>
      <c r="AI209" s="408"/>
      <c r="AJ209" s="44"/>
      <c r="AK209" s="350"/>
      <c r="AL209" s="46"/>
      <c r="AM209" s="182" t="str">
        <f t="shared" si="8"/>
        <v/>
      </c>
      <c r="AN209" s="46"/>
    </row>
    <row r="210" spans="1:40" ht="45" customHeight="1" x14ac:dyDescent="0.3">
      <c r="A210" s="68"/>
      <c r="B210" s="68"/>
      <c r="C210" s="68"/>
      <c r="D210" s="68"/>
      <c r="E210" s="46"/>
      <c r="F210" s="323" t="str">
        <f t="shared" si="0"/>
        <v/>
      </c>
      <c r="G210" s="89"/>
      <c r="H210" s="86"/>
      <c r="I210" s="86"/>
      <c r="J210" s="48"/>
      <c r="K210" s="46"/>
      <c r="L210" s="46"/>
      <c r="M210" s="46"/>
      <c r="N210" s="48"/>
      <c r="O210" s="43"/>
      <c r="P210" s="209"/>
      <c r="Q210" s="43"/>
      <c r="R210" s="86"/>
      <c r="S210" s="48"/>
      <c r="T210" s="216"/>
      <c r="U210" s="87"/>
      <c r="V210" s="88"/>
      <c r="W210" s="91"/>
      <c r="X210" s="216"/>
      <c r="Y210" s="216"/>
      <c r="Z210" s="89"/>
      <c r="AA210" s="182" t="str">
        <f t="shared" si="7"/>
        <v/>
      </c>
      <c r="AB210" s="46"/>
      <c r="AC210" s="216"/>
      <c r="AD210" s="216"/>
      <c r="AE210" s="43"/>
      <c r="AF210" s="48"/>
      <c r="AG210" s="43"/>
      <c r="AH210" s="407"/>
      <c r="AI210" s="408"/>
      <c r="AJ210" s="44"/>
      <c r="AK210" s="350"/>
      <c r="AL210" s="46"/>
      <c r="AM210" s="182" t="str">
        <f t="shared" si="8"/>
        <v/>
      </c>
      <c r="AN210" s="46"/>
    </row>
    <row r="211" spans="1:40" ht="45" customHeight="1" x14ac:dyDescent="0.3">
      <c r="A211" s="68"/>
      <c r="B211" s="68"/>
      <c r="C211" s="68"/>
      <c r="D211" s="68"/>
      <c r="E211" s="46"/>
      <c r="F211" s="323" t="str">
        <f t="shared" si="0"/>
        <v/>
      </c>
      <c r="G211" s="89"/>
      <c r="H211" s="86"/>
      <c r="I211" s="86"/>
      <c r="J211" s="48"/>
      <c r="K211" s="46"/>
      <c r="L211" s="46"/>
      <c r="M211" s="46"/>
      <c r="N211" s="48"/>
      <c r="O211" s="43"/>
      <c r="P211" s="209"/>
      <c r="Q211" s="43"/>
      <c r="R211" s="86"/>
      <c r="S211" s="48"/>
      <c r="T211" s="216"/>
      <c r="U211" s="87"/>
      <c r="V211" s="88"/>
      <c r="W211" s="91"/>
      <c r="X211" s="216"/>
      <c r="Y211" s="216"/>
      <c r="Z211" s="89"/>
      <c r="AA211" s="182" t="str">
        <f t="shared" si="7"/>
        <v/>
      </c>
      <c r="AB211" s="46"/>
      <c r="AC211" s="216"/>
      <c r="AD211" s="216"/>
      <c r="AE211" s="43"/>
      <c r="AF211" s="48"/>
      <c r="AG211" s="43"/>
      <c r="AH211" s="407"/>
      <c r="AI211" s="408"/>
      <c r="AJ211" s="44"/>
      <c r="AK211" s="350"/>
      <c r="AL211" s="46"/>
      <c r="AM211" s="182" t="str">
        <f t="shared" si="8"/>
        <v/>
      </c>
      <c r="AN211" s="46"/>
    </row>
    <row r="212" spans="1:40" ht="45" customHeight="1" x14ac:dyDescent="0.3">
      <c r="A212" s="68"/>
      <c r="B212" s="68"/>
      <c r="C212" s="68"/>
      <c r="D212" s="68"/>
      <c r="E212" s="46"/>
      <c r="F212" s="323" t="str">
        <f t="shared" si="0"/>
        <v/>
      </c>
      <c r="G212" s="89"/>
      <c r="H212" s="86"/>
      <c r="I212" s="86"/>
      <c r="J212" s="48"/>
      <c r="K212" s="46"/>
      <c r="L212" s="46"/>
      <c r="M212" s="46"/>
      <c r="N212" s="48"/>
      <c r="O212" s="43"/>
      <c r="P212" s="209"/>
      <c r="Q212" s="43"/>
      <c r="R212" s="86"/>
      <c r="S212" s="48"/>
      <c r="T212" s="216"/>
      <c r="U212" s="87"/>
      <c r="V212" s="88"/>
      <c r="W212" s="91"/>
      <c r="X212" s="216"/>
      <c r="Y212" s="216"/>
      <c r="Z212" s="89"/>
      <c r="AA212" s="182" t="str">
        <f t="shared" si="7"/>
        <v/>
      </c>
      <c r="AB212" s="46"/>
      <c r="AC212" s="216"/>
      <c r="AD212" s="216"/>
      <c r="AE212" s="43"/>
      <c r="AF212" s="48"/>
      <c r="AG212" s="43"/>
      <c r="AH212" s="407"/>
      <c r="AI212" s="408"/>
      <c r="AJ212" s="44"/>
      <c r="AK212" s="350"/>
      <c r="AL212" s="46"/>
      <c r="AM212" s="182" t="str">
        <f t="shared" si="8"/>
        <v/>
      </c>
      <c r="AN212" s="46"/>
    </row>
    <row r="213" spans="1:40" ht="45" customHeight="1" x14ac:dyDescent="0.3">
      <c r="A213" s="68"/>
      <c r="B213" s="68"/>
      <c r="C213" s="68"/>
      <c r="D213" s="68"/>
      <c r="E213" s="46"/>
      <c r="F213" s="323" t="str">
        <f t="shared" si="0"/>
        <v/>
      </c>
      <c r="G213" s="89"/>
      <c r="H213" s="86"/>
      <c r="I213" s="86"/>
      <c r="J213" s="48"/>
      <c r="K213" s="46"/>
      <c r="L213" s="46"/>
      <c r="M213" s="46"/>
      <c r="N213" s="48"/>
      <c r="O213" s="43"/>
      <c r="P213" s="209"/>
      <c r="Q213" s="43"/>
      <c r="R213" s="86"/>
      <c r="S213" s="48"/>
      <c r="T213" s="216"/>
      <c r="U213" s="87"/>
      <c r="V213" s="88"/>
      <c r="W213" s="91"/>
      <c r="X213" s="216"/>
      <c r="Y213" s="216"/>
      <c r="Z213" s="89"/>
      <c r="AA213" s="182" t="str">
        <f t="shared" si="7"/>
        <v/>
      </c>
      <c r="AB213" s="46"/>
      <c r="AC213" s="216"/>
      <c r="AD213" s="216"/>
      <c r="AE213" s="43"/>
      <c r="AF213" s="48"/>
      <c r="AG213" s="43"/>
      <c r="AH213" s="407"/>
      <c r="AI213" s="408"/>
      <c r="AJ213" s="44"/>
      <c r="AK213" s="350"/>
      <c r="AL213" s="46"/>
      <c r="AM213" s="182" t="str">
        <f t="shared" si="8"/>
        <v/>
      </c>
      <c r="AN213" s="46"/>
    </row>
    <row r="214" spans="1:40" ht="45" customHeight="1" x14ac:dyDescent="0.3">
      <c r="A214" s="68"/>
      <c r="B214" s="68"/>
      <c r="C214" s="68"/>
      <c r="D214" s="68"/>
      <c r="E214" s="46"/>
      <c r="F214" s="323" t="str">
        <f t="shared" si="0"/>
        <v/>
      </c>
      <c r="G214" s="89"/>
      <c r="H214" s="86"/>
      <c r="I214" s="86"/>
      <c r="J214" s="48"/>
      <c r="K214" s="46"/>
      <c r="L214" s="46"/>
      <c r="M214" s="46"/>
      <c r="N214" s="48"/>
      <c r="O214" s="43"/>
      <c r="P214" s="209"/>
      <c r="Q214" s="43"/>
      <c r="R214" s="86"/>
      <c r="S214" s="48"/>
      <c r="T214" s="216"/>
      <c r="U214" s="87"/>
      <c r="V214" s="88"/>
      <c r="W214" s="91"/>
      <c r="X214" s="216"/>
      <c r="Y214" s="216"/>
      <c r="Z214" s="89"/>
      <c r="AA214" s="182" t="str">
        <f t="shared" si="7"/>
        <v/>
      </c>
      <c r="AB214" s="46"/>
      <c r="AC214" s="216"/>
      <c r="AD214" s="216"/>
      <c r="AE214" s="43"/>
      <c r="AF214" s="48"/>
      <c r="AG214" s="43"/>
      <c r="AH214" s="407"/>
      <c r="AI214" s="408"/>
      <c r="AJ214" s="44"/>
      <c r="AK214" s="350"/>
      <c r="AL214" s="46"/>
      <c r="AM214" s="182" t="str">
        <f t="shared" si="8"/>
        <v/>
      </c>
      <c r="AN214" s="46"/>
    </row>
    <row r="215" spans="1:40" ht="45" customHeight="1" x14ac:dyDescent="0.3">
      <c r="A215" s="68"/>
      <c r="B215" s="68"/>
      <c r="C215" s="68"/>
      <c r="D215" s="68"/>
      <c r="E215" s="46"/>
      <c r="F215" s="323" t="str">
        <f t="shared" si="0"/>
        <v/>
      </c>
      <c r="G215" s="89"/>
      <c r="H215" s="86"/>
      <c r="I215" s="86"/>
      <c r="J215" s="48"/>
      <c r="K215" s="46"/>
      <c r="L215" s="46"/>
      <c r="M215" s="46"/>
      <c r="N215" s="48"/>
      <c r="O215" s="43"/>
      <c r="P215" s="209"/>
      <c r="Q215" s="43"/>
      <c r="R215" s="86"/>
      <c r="S215" s="48"/>
      <c r="T215" s="216"/>
      <c r="U215" s="87"/>
      <c r="V215" s="88"/>
      <c r="W215" s="91"/>
      <c r="X215" s="216"/>
      <c r="Y215" s="216"/>
      <c r="Z215" s="89"/>
      <c r="AA215" s="182" t="str">
        <f t="shared" si="7"/>
        <v/>
      </c>
      <c r="AB215" s="46"/>
      <c r="AC215" s="216"/>
      <c r="AD215" s="216"/>
      <c r="AE215" s="43"/>
      <c r="AF215" s="48"/>
      <c r="AG215" s="43"/>
      <c r="AH215" s="407"/>
      <c r="AI215" s="408"/>
      <c r="AJ215" s="44"/>
      <c r="AK215" s="350"/>
      <c r="AL215" s="46"/>
      <c r="AM215" s="182" t="str">
        <f t="shared" si="8"/>
        <v/>
      </c>
      <c r="AN215" s="46"/>
    </row>
    <row r="216" spans="1:40" ht="45" customHeight="1" x14ac:dyDescent="0.3">
      <c r="A216" s="68"/>
      <c r="B216" s="68"/>
      <c r="C216" s="68"/>
      <c r="D216" s="68"/>
      <c r="E216" s="46"/>
      <c r="F216" s="323" t="str">
        <f t="shared" si="0"/>
        <v/>
      </c>
      <c r="G216" s="89"/>
      <c r="H216" s="86"/>
      <c r="I216" s="86"/>
      <c r="J216" s="48"/>
      <c r="K216" s="46"/>
      <c r="L216" s="46"/>
      <c r="M216" s="46"/>
      <c r="N216" s="48"/>
      <c r="O216" s="43"/>
      <c r="P216" s="209"/>
      <c r="Q216" s="43"/>
      <c r="R216" s="86"/>
      <c r="S216" s="48"/>
      <c r="T216" s="216"/>
      <c r="U216" s="87"/>
      <c r="V216" s="88"/>
      <c r="W216" s="91"/>
      <c r="X216" s="216"/>
      <c r="Y216" s="216"/>
      <c r="Z216" s="89"/>
      <c r="AA216" s="182" t="str">
        <f t="shared" si="7"/>
        <v/>
      </c>
      <c r="AB216" s="46"/>
      <c r="AC216" s="216"/>
      <c r="AD216" s="216"/>
      <c r="AE216" s="43"/>
      <c r="AF216" s="48"/>
      <c r="AG216" s="43"/>
      <c r="AH216" s="407"/>
      <c r="AI216" s="408"/>
      <c r="AJ216" s="44"/>
      <c r="AK216" s="350"/>
      <c r="AL216" s="46"/>
      <c r="AM216" s="182" t="str">
        <f t="shared" si="8"/>
        <v/>
      </c>
      <c r="AN216" s="46"/>
    </row>
    <row r="217" spans="1:40" ht="45" customHeight="1" x14ac:dyDescent="0.3">
      <c r="A217" s="68"/>
      <c r="B217" s="68"/>
      <c r="C217" s="68"/>
      <c r="D217" s="68"/>
      <c r="E217" s="46"/>
      <c r="F217" s="323" t="str">
        <f t="shared" si="0"/>
        <v/>
      </c>
      <c r="G217" s="89"/>
      <c r="H217" s="86"/>
      <c r="I217" s="86"/>
      <c r="J217" s="48"/>
      <c r="K217" s="46"/>
      <c r="L217" s="46"/>
      <c r="M217" s="46"/>
      <c r="N217" s="48"/>
      <c r="O217" s="43"/>
      <c r="P217" s="209"/>
      <c r="Q217" s="43"/>
      <c r="R217" s="86"/>
      <c r="S217" s="48"/>
      <c r="T217" s="216"/>
      <c r="U217" s="87"/>
      <c r="V217" s="88"/>
      <c r="W217" s="91"/>
      <c r="X217" s="216"/>
      <c r="Y217" s="216"/>
      <c r="Z217" s="89"/>
      <c r="AA217" s="182" t="str">
        <f t="shared" si="7"/>
        <v/>
      </c>
      <c r="AB217" s="46"/>
      <c r="AC217" s="216"/>
      <c r="AD217" s="216"/>
      <c r="AE217" s="43"/>
      <c r="AF217" s="48"/>
      <c r="AG217" s="43"/>
      <c r="AH217" s="407"/>
      <c r="AI217" s="408"/>
      <c r="AJ217" s="44"/>
      <c r="AK217" s="350"/>
      <c r="AL217" s="46"/>
      <c r="AM217" s="182" t="str">
        <f t="shared" si="8"/>
        <v/>
      </c>
      <c r="AN217" s="46"/>
    </row>
    <row r="218" spans="1:40" ht="45" customHeight="1" x14ac:dyDescent="0.3">
      <c r="A218" s="68"/>
      <c r="B218" s="68"/>
      <c r="C218" s="68"/>
      <c r="D218" s="68"/>
      <c r="E218" s="46"/>
      <c r="F218" s="323" t="str">
        <f t="shared" si="0"/>
        <v/>
      </c>
      <c r="G218" s="89"/>
      <c r="H218" s="86"/>
      <c r="I218" s="86"/>
      <c r="J218" s="48"/>
      <c r="K218" s="46"/>
      <c r="L218" s="46"/>
      <c r="M218" s="46"/>
      <c r="N218" s="48"/>
      <c r="O218" s="43"/>
      <c r="P218" s="209"/>
      <c r="Q218" s="43"/>
      <c r="R218" s="86"/>
      <c r="S218" s="48"/>
      <c r="T218" s="216"/>
      <c r="U218" s="87"/>
      <c r="V218" s="88"/>
      <c r="W218" s="91"/>
      <c r="X218" s="216"/>
      <c r="Y218" s="216"/>
      <c r="Z218" s="89"/>
      <c r="AA218" s="182" t="str">
        <f t="shared" si="7"/>
        <v/>
      </c>
      <c r="AB218" s="46"/>
      <c r="AC218" s="216"/>
      <c r="AD218" s="216"/>
      <c r="AE218" s="43"/>
      <c r="AF218" s="48"/>
      <c r="AG218" s="43"/>
      <c r="AH218" s="407"/>
      <c r="AI218" s="408"/>
      <c r="AJ218" s="44"/>
      <c r="AK218" s="350"/>
      <c r="AL218" s="46"/>
      <c r="AM218" s="182" t="str">
        <f t="shared" si="8"/>
        <v/>
      </c>
      <c r="AN218" s="46"/>
    </row>
    <row r="219" spans="1:40" ht="45" customHeight="1" x14ac:dyDescent="0.3">
      <c r="A219" s="68"/>
      <c r="B219" s="68"/>
      <c r="C219" s="68"/>
      <c r="D219" s="68"/>
      <c r="E219" s="46"/>
      <c r="F219" s="323" t="str">
        <f t="shared" si="0"/>
        <v/>
      </c>
      <c r="G219" s="89"/>
      <c r="H219" s="86"/>
      <c r="I219" s="86"/>
      <c r="J219" s="48"/>
      <c r="K219" s="46"/>
      <c r="L219" s="46"/>
      <c r="M219" s="46"/>
      <c r="N219" s="48"/>
      <c r="O219" s="43"/>
      <c r="P219" s="209"/>
      <c r="Q219" s="43"/>
      <c r="R219" s="86"/>
      <c r="S219" s="48"/>
      <c r="T219" s="216"/>
      <c r="U219" s="87"/>
      <c r="V219" s="88"/>
      <c r="W219" s="91"/>
      <c r="X219" s="216"/>
      <c r="Y219" s="216"/>
      <c r="Z219" s="89"/>
      <c r="AA219" s="182" t="str">
        <f t="shared" si="7"/>
        <v/>
      </c>
      <c r="AB219" s="46"/>
      <c r="AC219" s="216"/>
      <c r="AD219" s="216"/>
      <c r="AE219" s="43"/>
      <c r="AF219" s="48"/>
      <c r="AG219" s="43"/>
      <c r="AH219" s="407"/>
      <c r="AI219" s="408"/>
      <c r="AJ219" s="44"/>
      <c r="AK219" s="350"/>
      <c r="AL219" s="46"/>
      <c r="AM219" s="182" t="str">
        <f t="shared" si="8"/>
        <v/>
      </c>
      <c r="AN219" s="46"/>
    </row>
    <row r="220" spans="1:40" ht="45" customHeight="1" x14ac:dyDescent="0.3">
      <c r="A220" s="68"/>
      <c r="B220" s="68"/>
      <c r="C220" s="68"/>
      <c r="D220" s="68"/>
      <c r="E220" s="46"/>
      <c r="F220" s="323" t="str">
        <f t="shared" si="0"/>
        <v/>
      </c>
      <c r="G220" s="89"/>
      <c r="H220" s="86"/>
      <c r="I220" s="86"/>
      <c r="J220" s="48"/>
      <c r="K220" s="46"/>
      <c r="L220" s="46"/>
      <c r="M220" s="46"/>
      <c r="N220" s="48"/>
      <c r="O220" s="43"/>
      <c r="P220" s="209"/>
      <c r="Q220" s="43"/>
      <c r="R220" s="86"/>
      <c r="S220" s="48"/>
      <c r="T220" s="216"/>
      <c r="U220" s="87"/>
      <c r="V220" s="88"/>
      <c r="W220" s="91"/>
      <c r="X220" s="216"/>
      <c r="Y220" s="216"/>
      <c r="Z220" s="89"/>
      <c r="AA220" s="182" t="str">
        <f t="shared" si="7"/>
        <v/>
      </c>
      <c r="AB220" s="46"/>
      <c r="AC220" s="216"/>
      <c r="AD220" s="216"/>
      <c r="AE220" s="43"/>
      <c r="AF220" s="48"/>
      <c r="AG220" s="43"/>
      <c r="AH220" s="407"/>
      <c r="AI220" s="408"/>
      <c r="AJ220" s="44"/>
      <c r="AK220" s="350"/>
      <c r="AL220" s="46"/>
      <c r="AM220" s="182" t="str">
        <f t="shared" si="8"/>
        <v/>
      </c>
      <c r="AN220" s="46"/>
    </row>
    <row r="221" spans="1:40" ht="45" customHeight="1" x14ac:dyDescent="0.3">
      <c r="A221" s="68"/>
      <c r="B221" s="68"/>
      <c r="C221" s="68"/>
      <c r="D221" s="68"/>
      <c r="E221" s="46"/>
      <c r="F221" s="323" t="str">
        <f t="shared" si="0"/>
        <v/>
      </c>
      <c r="G221" s="89"/>
      <c r="H221" s="86"/>
      <c r="I221" s="86"/>
      <c r="J221" s="48"/>
      <c r="K221" s="46"/>
      <c r="L221" s="46"/>
      <c r="M221" s="46"/>
      <c r="N221" s="48"/>
      <c r="O221" s="43"/>
      <c r="P221" s="209"/>
      <c r="Q221" s="43"/>
      <c r="R221" s="86"/>
      <c r="S221" s="48"/>
      <c r="T221" s="216"/>
      <c r="U221" s="87"/>
      <c r="V221" s="88"/>
      <c r="W221" s="91"/>
      <c r="X221" s="216"/>
      <c r="Y221" s="216"/>
      <c r="Z221" s="89"/>
      <c r="AA221" s="182" t="str">
        <f t="shared" si="7"/>
        <v/>
      </c>
      <c r="AB221" s="46"/>
      <c r="AC221" s="216"/>
      <c r="AD221" s="216"/>
      <c r="AE221" s="43"/>
      <c r="AF221" s="48"/>
      <c r="AG221" s="43"/>
      <c r="AH221" s="407"/>
      <c r="AI221" s="408"/>
      <c r="AJ221" s="44"/>
      <c r="AK221" s="350"/>
      <c r="AL221" s="46"/>
      <c r="AM221" s="182" t="str">
        <f t="shared" si="8"/>
        <v/>
      </c>
      <c r="AN221" s="46"/>
    </row>
    <row r="222" spans="1:40" ht="45" customHeight="1" x14ac:dyDescent="0.3">
      <c r="A222" s="68"/>
      <c r="B222" s="68"/>
      <c r="C222" s="68"/>
      <c r="D222" s="68"/>
      <c r="E222" s="46"/>
      <c r="F222" s="323" t="str">
        <f t="shared" si="0"/>
        <v/>
      </c>
      <c r="G222" s="89"/>
      <c r="H222" s="86"/>
      <c r="I222" s="86"/>
      <c r="J222" s="48"/>
      <c r="K222" s="46"/>
      <c r="L222" s="46"/>
      <c r="M222" s="46"/>
      <c r="N222" s="48"/>
      <c r="O222" s="43"/>
      <c r="P222" s="209"/>
      <c r="Q222" s="43"/>
      <c r="R222" s="86"/>
      <c r="S222" s="48"/>
      <c r="T222" s="216"/>
      <c r="U222" s="87"/>
      <c r="V222" s="88"/>
      <c r="W222" s="91"/>
      <c r="X222" s="216"/>
      <c r="Y222" s="216"/>
      <c r="Z222" s="89"/>
      <c r="AA222" s="182" t="str">
        <f t="shared" si="7"/>
        <v/>
      </c>
      <c r="AB222" s="46"/>
      <c r="AC222" s="216"/>
      <c r="AD222" s="216"/>
      <c r="AE222" s="43"/>
      <c r="AF222" s="48"/>
      <c r="AG222" s="43"/>
      <c r="AH222" s="407"/>
      <c r="AI222" s="408"/>
      <c r="AJ222" s="44"/>
      <c r="AK222" s="350"/>
      <c r="AL222" s="46"/>
      <c r="AM222" s="182" t="str">
        <f t="shared" si="8"/>
        <v/>
      </c>
      <c r="AN222" s="46"/>
    </row>
    <row r="223" spans="1:40" ht="45" customHeight="1" x14ac:dyDescent="0.3">
      <c r="A223" s="68"/>
      <c r="B223" s="68"/>
      <c r="C223" s="68"/>
      <c r="D223" s="68"/>
      <c r="E223" s="46"/>
      <c r="F223" s="323" t="str">
        <f t="shared" si="0"/>
        <v/>
      </c>
      <c r="G223" s="89"/>
      <c r="H223" s="86"/>
      <c r="I223" s="86"/>
      <c r="J223" s="48"/>
      <c r="K223" s="46"/>
      <c r="L223" s="46"/>
      <c r="M223" s="46"/>
      <c r="N223" s="48"/>
      <c r="O223" s="43"/>
      <c r="P223" s="209"/>
      <c r="Q223" s="43"/>
      <c r="R223" s="86"/>
      <c r="S223" s="48"/>
      <c r="T223" s="216"/>
      <c r="U223" s="87"/>
      <c r="V223" s="88"/>
      <c r="W223" s="91"/>
      <c r="X223" s="216"/>
      <c r="Y223" s="216"/>
      <c r="Z223" s="89"/>
      <c r="AA223" s="182" t="str">
        <f t="shared" si="7"/>
        <v/>
      </c>
      <c r="AB223" s="46"/>
      <c r="AC223" s="216"/>
      <c r="AD223" s="216"/>
      <c r="AE223" s="43"/>
      <c r="AF223" s="48"/>
      <c r="AG223" s="43"/>
      <c r="AH223" s="407"/>
      <c r="AI223" s="408"/>
      <c r="AJ223" s="44"/>
      <c r="AK223" s="350"/>
      <c r="AL223" s="46"/>
      <c r="AM223" s="182" t="str">
        <f t="shared" si="8"/>
        <v/>
      </c>
      <c r="AN223" s="46"/>
    </row>
    <row r="224" spans="1:40" ht="45" customHeight="1" x14ac:dyDescent="0.3">
      <c r="A224" s="68"/>
      <c r="B224" s="68"/>
      <c r="C224" s="68"/>
      <c r="D224" s="68"/>
      <c r="E224" s="46"/>
      <c r="F224" s="323" t="str">
        <f t="shared" si="0"/>
        <v/>
      </c>
      <c r="G224" s="89"/>
      <c r="H224" s="86"/>
      <c r="I224" s="86"/>
      <c r="J224" s="48"/>
      <c r="K224" s="46"/>
      <c r="L224" s="46"/>
      <c r="M224" s="46"/>
      <c r="N224" s="48"/>
      <c r="O224" s="43"/>
      <c r="P224" s="209"/>
      <c r="Q224" s="43"/>
      <c r="R224" s="86"/>
      <c r="S224" s="48"/>
      <c r="T224" s="216"/>
      <c r="U224" s="87"/>
      <c r="V224" s="88"/>
      <c r="W224" s="91"/>
      <c r="X224" s="216"/>
      <c r="Y224" s="216"/>
      <c r="Z224" s="89"/>
      <c r="AA224" s="182" t="str">
        <f t="shared" si="7"/>
        <v/>
      </c>
      <c r="AB224" s="46"/>
      <c r="AC224" s="216"/>
      <c r="AD224" s="216"/>
      <c r="AE224" s="43"/>
      <c r="AF224" s="48"/>
      <c r="AG224" s="43"/>
      <c r="AH224" s="407"/>
      <c r="AI224" s="408"/>
      <c r="AJ224" s="44"/>
      <c r="AK224" s="350"/>
      <c r="AL224" s="46"/>
      <c r="AM224" s="182" t="str">
        <f t="shared" si="8"/>
        <v/>
      </c>
      <c r="AN224" s="46"/>
    </row>
    <row r="225" spans="1:40" ht="45" customHeight="1" x14ac:dyDescent="0.3">
      <c r="A225" s="68"/>
      <c r="B225" s="68"/>
      <c r="C225" s="68"/>
      <c r="D225" s="68"/>
      <c r="E225" s="46"/>
      <c r="F225" s="323" t="str">
        <f t="shared" si="0"/>
        <v/>
      </c>
      <c r="G225" s="89"/>
      <c r="H225" s="86"/>
      <c r="I225" s="86"/>
      <c r="J225" s="48"/>
      <c r="K225" s="46"/>
      <c r="L225" s="46"/>
      <c r="M225" s="46"/>
      <c r="N225" s="48"/>
      <c r="O225" s="43"/>
      <c r="P225" s="209"/>
      <c r="Q225" s="43"/>
      <c r="R225" s="86"/>
      <c r="S225" s="48"/>
      <c r="T225" s="216"/>
      <c r="U225" s="87"/>
      <c r="V225" s="88"/>
      <c r="W225" s="91"/>
      <c r="X225" s="216"/>
      <c r="Y225" s="216"/>
      <c r="Z225" s="89"/>
      <c r="AA225" s="182" t="str">
        <f t="shared" si="7"/>
        <v/>
      </c>
      <c r="AB225" s="46"/>
      <c r="AC225" s="216"/>
      <c r="AD225" s="216"/>
      <c r="AE225" s="43"/>
      <c r="AF225" s="48"/>
      <c r="AG225" s="43"/>
      <c r="AH225" s="407"/>
      <c r="AI225" s="408"/>
      <c r="AJ225" s="44"/>
      <c r="AK225" s="350"/>
      <c r="AL225" s="46"/>
      <c r="AM225" s="182" t="str">
        <f t="shared" si="8"/>
        <v/>
      </c>
      <c r="AN225" s="46"/>
    </row>
    <row r="226" spans="1:40" ht="45" customHeight="1" x14ac:dyDescent="0.3">
      <c r="A226" s="68"/>
      <c r="B226" s="68"/>
      <c r="C226" s="68"/>
      <c r="D226" s="68"/>
      <c r="E226" s="46"/>
      <c r="F226" s="323" t="str">
        <f t="shared" si="0"/>
        <v/>
      </c>
      <c r="G226" s="89"/>
      <c r="H226" s="86"/>
      <c r="I226" s="86"/>
      <c r="J226" s="48"/>
      <c r="K226" s="46"/>
      <c r="L226" s="46"/>
      <c r="M226" s="46"/>
      <c r="N226" s="48"/>
      <c r="O226" s="43"/>
      <c r="P226" s="209"/>
      <c r="Q226" s="43"/>
      <c r="R226" s="86"/>
      <c r="S226" s="48"/>
      <c r="T226" s="216"/>
      <c r="U226" s="87"/>
      <c r="V226" s="88"/>
      <c r="W226" s="91"/>
      <c r="X226" s="216"/>
      <c r="Y226" s="216"/>
      <c r="Z226" s="89"/>
      <c r="AA226" s="182" t="str">
        <f t="shared" si="7"/>
        <v/>
      </c>
      <c r="AB226" s="46"/>
      <c r="AC226" s="216"/>
      <c r="AD226" s="216"/>
      <c r="AE226" s="43"/>
      <c r="AF226" s="48"/>
      <c r="AG226" s="43"/>
      <c r="AH226" s="407"/>
      <c r="AI226" s="408"/>
      <c r="AJ226" s="44"/>
      <c r="AK226" s="350"/>
      <c r="AL226" s="46"/>
      <c r="AM226" s="182" t="str">
        <f t="shared" si="8"/>
        <v/>
      </c>
      <c r="AN226" s="46"/>
    </row>
    <row r="227" spans="1:40" ht="45" customHeight="1" x14ac:dyDescent="0.3">
      <c r="A227" s="68"/>
      <c r="B227" s="68"/>
      <c r="C227" s="68"/>
      <c r="D227" s="68"/>
      <c r="E227" s="46"/>
      <c r="F227" s="323" t="str">
        <f t="shared" si="0"/>
        <v/>
      </c>
      <c r="G227" s="89"/>
      <c r="H227" s="86"/>
      <c r="I227" s="86"/>
      <c r="J227" s="48"/>
      <c r="K227" s="46"/>
      <c r="L227" s="46"/>
      <c r="M227" s="46"/>
      <c r="N227" s="48"/>
      <c r="O227" s="43"/>
      <c r="P227" s="209"/>
      <c r="Q227" s="43"/>
      <c r="R227" s="86"/>
      <c r="S227" s="48"/>
      <c r="T227" s="216"/>
      <c r="U227" s="87"/>
      <c r="V227" s="88"/>
      <c r="W227" s="91"/>
      <c r="X227" s="216"/>
      <c r="Y227" s="216"/>
      <c r="Z227" s="89"/>
      <c r="AA227" s="182" t="str">
        <f t="shared" si="7"/>
        <v/>
      </c>
      <c r="AB227" s="46"/>
      <c r="AC227" s="216"/>
      <c r="AD227" s="216"/>
      <c r="AE227" s="43"/>
      <c r="AF227" s="48"/>
      <c r="AG227" s="43"/>
      <c r="AH227" s="407"/>
      <c r="AI227" s="408"/>
      <c r="AJ227" s="44"/>
      <c r="AK227" s="350"/>
      <c r="AL227" s="46"/>
      <c r="AM227" s="182" t="str">
        <f t="shared" si="8"/>
        <v/>
      </c>
      <c r="AN227" s="46"/>
    </row>
    <row r="228" spans="1:40" ht="45" customHeight="1" x14ac:dyDescent="0.3">
      <c r="A228" s="68"/>
      <c r="B228" s="68"/>
      <c r="C228" s="68"/>
      <c r="D228" s="68"/>
      <c r="E228" s="46"/>
      <c r="F228" s="323" t="str">
        <f t="shared" si="0"/>
        <v/>
      </c>
      <c r="G228" s="89"/>
      <c r="H228" s="86"/>
      <c r="I228" s="86"/>
      <c r="J228" s="48"/>
      <c r="K228" s="46"/>
      <c r="L228" s="46"/>
      <c r="M228" s="46"/>
      <c r="N228" s="48"/>
      <c r="O228" s="43"/>
      <c r="P228" s="209"/>
      <c r="Q228" s="43"/>
      <c r="R228" s="86"/>
      <c r="S228" s="48"/>
      <c r="T228" s="216"/>
      <c r="U228" s="87"/>
      <c r="V228" s="88"/>
      <c r="W228" s="91"/>
      <c r="X228" s="216"/>
      <c r="Y228" s="216"/>
      <c r="Z228" s="89"/>
      <c r="AA228" s="182" t="str">
        <f t="shared" si="7"/>
        <v/>
      </c>
      <c r="AB228" s="46"/>
      <c r="AC228" s="216"/>
      <c r="AD228" s="216"/>
      <c r="AE228" s="43"/>
      <c r="AF228" s="48"/>
      <c r="AG228" s="43"/>
      <c r="AH228" s="407"/>
      <c r="AI228" s="408"/>
      <c r="AJ228" s="44"/>
      <c r="AK228" s="350"/>
      <c r="AL228" s="46"/>
      <c r="AM228" s="182" t="str">
        <f t="shared" si="8"/>
        <v/>
      </c>
      <c r="AN228" s="46"/>
    </row>
    <row r="229" spans="1:40" ht="45" customHeight="1" x14ac:dyDescent="0.3">
      <c r="A229" s="68"/>
      <c r="B229" s="68"/>
      <c r="C229" s="68"/>
      <c r="D229" s="68"/>
      <c r="E229" s="46"/>
      <c r="F229" s="323" t="str">
        <f t="shared" si="0"/>
        <v/>
      </c>
      <c r="G229" s="89"/>
      <c r="H229" s="86"/>
      <c r="I229" s="86"/>
      <c r="J229" s="48"/>
      <c r="K229" s="46"/>
      <c r="L229" s="46"/>
      <c r="M229" s="46"/>
      <c r="N229" s="48"/>
      <c r="O229" s="43"/>
      <c r="P229" s="209"/>
      <c r="Q229" s="43"/>
      <c r="R229" s="86"/>
      <c r="S229" s="48"/>
      <c r="T229" s="216"/>
      <c r="U229" s="87"/>
      <c r="V229" s="88"/>
      <c r="W229" s="91"/>
      <c r="X229" s="216"/>
      <c r="Y229" s="216"/>
      <c r="Z229" s="89"/>
      <c r="AA229" s="182" t="str">
        <f t="shared" si="7"/>
        <v/>
      </c>
      <c r="AB229" s="46"/>
      <c r="AC229" s="216"/>
      <c r="AD229" s="216"/>
      <c r="AE229" s="43"/>
      <c r="AF229" s="48"/>
      <c r="AG229" s="43"/>
      <c r="AH229" s="407"/>
      <c r="AI229" s="408"/>
      <c r="AJ229" s="44"/>
      <c r="AK229" s="350"/>
      <c r="AL229" s="46"/>
      <c r="AM229" s="182" t="str">
        <f t="shared" si="8"/>
        <v/>
      </c>
      <c r="AN229" s="46"/>
    </row>
    <row r="230" spans="1:40" ht="45" customHeight="1" x14ac:dyDescent="0.3">
      <c r="A230" s="68"/>
      <c r="B230" s="68"/>
      <c r="C230" s="68"/>
      <c r="D230" s="68"/>
      <c r="E230" s="46"/>
      <c r="F230" s="323" t="str">
        <f t="shared" si="0"/>
        <v/>
      </c>
      <c r="G230" s="89"/>
      <c r="H230" s="86"/>
      <c r="I230" s="86"/>
      <c r="J230" s="48"/>
      <c r="K230" s="46"/>
      <c r="L230" s="46"/>
      <c r="M230" s="46"/>
      <c r="N230" s="48"/>
      <c r="O230" s="43"/>
      <c r="P230" s="209"/>
      <c r="Q230" s="43"/>
      <c r="R230" s="86"/>
      <c r="S230" s="48"/>
      <c r="T230" s="216"/>
      <c r="U230" s="87"/>
      <c r="V230" s="88"/>
      <c r="W230" s="91"/>
      <c r="X230" s="216"/>
      <c r="Y230" s="216"/>
      <c r="Z230" s="89"/>
      <c r="AA230" s="182" t="str">
        <f t="shared" si="7"/>
        <v/>
      </c>
      <c r="AB230" s="46"/>
      <c r="AC230" s="216"/>
      <c r="AD230" s="216"/>
      <c r="AE230" s="43"/>
      <c r="AF230" s="48"/>
      <c r="AG230" s="43"/>
      <c r="AH230" s="407"/>
      <c r="AI230" s="408"/>
      <c r="AJ230" s="44"/>
      <c r="AK230" s="350"/>
      <c r="AL230" s="46"/>
      <c r="AM230" s="182" t="str">
        <f t="shared" si="8"/>
        <v/>
      </c>
      <c r="AN230" s="46"/>
    </row>
    <row r="231" spans="1:40" ht="45" customHeight="1" x14ac:dyDescent="0.3">
      <c r="A231" s="68"/>
      <c r="B231" s="68"/>
      <c r="C231" s="68"/>
      <c r="D231" s="68"/>
      <c r="E231" s="46"/>
      <c r="F231" s="323" t="str">
        <f t="shared" si="0"/>
        <v/>
      </c>
      <c r="G231" s="89"/>
      <c r="H231" s="86"/>
      <c r="I231" s="86"/>
      <c r="J231" s="48"/>
      <c r="K231" s="46"/>
      <c r="L231" s="46"/>
      <c r="M231" s="46"/>
      <c r="N231" s="48"/>
      <c r="O231" s="43"/>
      <c r="P231" s="209"/>
      <c r="Q231" s="43"/>
      <c r="R231" s="86"/>
      <c r="S231" s="48"/>
      <c r="T231" s="216"/>
      <c r="U231" s="87"/>
      <c r="V231" s="88"/>
      <c r="W231" s="91"/>
      <c r="X231" s="216"/>
      <c r="Y231" s="216"/>
      <c r="Z231" s="89"/>
      <c r="AA231" s="182" t="str">
        <f t="shared" si="7"/>
        <v/>
      </c>
      <c r="AB231" s="46"/>
      <c r="AC231" s="216"/>
      <c r="AD231" s="216"/>
      <c r="AE231" s="43"/>
      <c r="AF231" s="48"/>
      <c r="AG231" s="43"/>
      <c r="AH231" s="407"/>
      <c r="AI231" s="408"/>
      <c r="AJ231" s="44"/>
      <c r="AK231" s="350"/>
      <c r="AL231" s="46"/>
      <c r="AM231" s="182" t="str">
        <f t="shared" si="8"/>
        <v/>
      </c>
      <c r="AN231" s="46"/>
    </row>
    <row r="232" spans="1:40" ht="45" customHeight="1" x14ac:dyDescent="0.3">
      <c r="A232" s="68"/>
      <c r="B232" s="68"/>
      <c r="C232" s="68"/>
      <c r="D232" s="68"/>
      <c r="E232" s="46"/>
      <c r="F232" s="323" t="str">
        <f t="shared" si="0"/>
        <v/>
      </c>
      <c r="G232" s="89"/>
      <c r="H232" s="86"/>
      <c r="I232" s="86"/>
      <c r="J232" s="48"/>
      <c r="K232" s="46"/>
      <c r="L232" s="46"/>
      <c r="M232" s="46"/>
      <c r="N232" s="48"/>
      <c r="O232" s="43"/>
      <c r="P232" s="209"/>
      <c r="Q232" s="43"/>
      <c r="R232" s="86"/>
      <c r="S232" s="48"/>
      <c r="T232" s="216"/>
      <c r="U232" s="87"/>
      <c r="V232" s="88"/>
      <c r="W232" s="91"/>
      <c r="X232" s="216"/>
      <c r="Y232" s="216"/>
      <c r="Z232" s="89"/>
      <c r="AA232" s="182" t="str">
        <f t="shared" si="7"/>
        <v/>
      </c>
      <c r="AB232" s="46"/>
      <c r="AC232" s="216"/>
      <c r="AD232" s="216"/>
      <c r="AE232" s="43"/>
      <c r="AF232" s="48"/>
      <c r="AG232" s="43"/>
      <c r="AH232" s="407"/>
      <c r="AI232" s="408"/>
      <c r="AJ232" s="44"/>
      <c r="AK232" s="350"/>
      <c r="AL232" s="46"/>
      <c r="AM232" s="182" t="str">
        <f t="shared" si="8"/>
        <v/>
      </c>
      <c r="AN232" s="46"/>
    </row>
    <row r="233" spans="1:40" ht="45" customHeight="1" x14ac:dyDescent="0.3">
      <c r="A233" s="68"/>
      <c r="B233" s="68"/>
      <c r="C233" s="68"/>
      <c r="D233" s="68"/>
      <c r="E233" s="46"/>
      <c r="F233" s="323" t="str">
        <f t="shared" si="0"/>
        <v/>
      </c>
      <c r="G233" s="89"/>
      <c r="H233" s="86"/>
      <c r="I233" s="86"/>
      <c r="J233" s="48"/>
      <c r="K233" s="46"/>
      <c r="L233" s="46"/>
      <c r="M233" s="46"/>
      <c r="N233" s="48"/>
      <c r="O233" s="43"/>
      <c r="P233" s="209"/>
      <c r="Q233" s="43"/>
      <c r="R233" s="86"/>
      <c r="S233" s="48"/>
      <c r="T233" s="216"/>
      <c r="U233" s="87"/>
      <c r="V233" s="88"/>
      <c r="W233" s="91"/>
      <c r="X233" s="216"/>
      <c r="Y233" s="216"/>
      <c r="Z233" s="89"/>
      <c r="AA233" s="182" t="str">
        <f t="shared" si="7"/>
        <v/>
      </c>
      <c r="AB233" s="46"/>
      <c r="AC233" s="216"/>
      <c r="AD233" s="216"/>
      <c r="AE233" s="43"/>
      <c r="AF233" s="48"/>
      <c r="AG233" s="43"/>
      <c r="AH233" s="407"/>
      <c r="AI233" s="408"/>
      <c r="AJ233" s="44"/>
      <c r="AK233" s="350"/>
      <c r="AL233" s="46"/>
      <c r="AM233" s="182" t="str">
        <f t="shared" si="8"/>
        <v/>
      </c>
      <c r="AN233" s="46"/>
    </row>
    <row r="234" spans="1:40" ht="45" customHeight="1" x14ac:dyDescent="0.3">
      <c r="A234" s="68"/>
      <c r="B234" s="68"/>
      <c r="C234" s="68"/>
      <c r="D234" s="68"/>
      <c r="E234" s="46"/>
      <c r="F234" s="323" t="str">
        <f t="shared" si="0"/>
        <v/>
      </c>
      <c r="G234" s="89"/>
      <c r="H234" s="86"/>
      <c r="I234" s="86"/>
      <c r="J234" s="48"/>
      <c r="K234" s="46"/>
      <c r="L234" s="46"/>
      <c r="M234" s="46"/>
      <c r="N234" s="48"/>
      <c r="O234" s="43"/>
      <c r="P234" s="209"/>
      <c r="Q234" s="43"/>
      <c r="R234" s="86"/>
      <c r="S234" s="48"/>
      <c r="T234" s="216"/>
      <c r="U234" s="87"/>
      <c r="V234" s="88"/>
      <c r="W234" s="91"/>
      <c r="X234" s="216"/>
      <c r="Y234" s="216"/>
      <c r="Z234" s="89"/>
      <c r="AA234" s="182" t="str">
        <f t="shared" si="7"/>
        <v/>
      </c>
      <c r="AB234" s="46"/>
      <c r="AC234" s="216"/>
      <c r="AD234" s="216"/>
      <c r="AE234" s="43"/>
      <c r="AF234" s="48"/>
      <c r="AG234" s="43"/>
      <c r="AH234" s="407"/>
      <c r="AI234" s="408"/>
      <c r="AJ234" s="44"/>
      <c r="AK234" s="350"/>
      <c r="AL234" s="46"/>
      <c r="AM234" s="182" t="str">
        <f t="shared" si="8"/>
        <v/>
      </c>
      <c r="AN234" s="46"/>
    </row>
    <row r="235" spans="1:40" ht="45" customHeight="1" x14ac:dyDescent="0.3">
      <c r="A235" s="68"/>
      <c r="B235" s="68"/>
      <c r="C235" s="68"/>
      <c r="D235" s="68"/>
      <c r="E235" s="46"/>
      <c r="F235" s="323" t="str">
        <f t="shared" si="0"/>
        <v/>
      </c>
      <c r="G235" s="89"/>
      <c r="H235" s="86"/>
      <c r="I235" s="86"/>
      <c r="J235" s="48"/>
      <c r="K235" s="46"/>
      <c r="L235" s="46"/>
      <c r="M235" s="46"/>
      <c r="N235" s="48"/>
      <c r="O235" s="43"/>
      <c r="P235" s="209"/>
      <c r="Q235" s="43"/>
      <c r="R235" s="86"/>
      <c r="S235" s="48"/>
      <c r="T235" s="216"/>
      <c r="U235" s="87"/>
      <c r="V235" s="88"/>
      <c r="W235" s="91"/>
      <c r="X235" s="216"/>
      <c r="Y235" s="216"/>
      <c r="Z235" s="89"/>
      <c r="AA235" s="182" t="str">
        <f t="shared" si="7"/>
        <v/>
      </c>
      <c r="AB235" s="46"/>
      <c r="AC235" s="216"/>
      <c r="AD235" s="216"/>
      <c r="AE235" s="43"/>
      <c r="AF235" s="48"/>
      <c r="AG235" s="43"/>
      <c r="AH235" s="407"/>
      <c r="AI235" s="408"/>
      <c r="AJ235" s="44"/>
      <c r="AK235" s="350"/>
      <c r="AL235" s="46"/>
      <c r="AM235" s="182" t="str">
        <f t="shared" si="8"/>
        <v/>
      </c>
      <c r="AN235" s="46"/>
    </row>
    <row r="236" spans="1:40" ht="45" customHeight="1" x14ac:dyDescent="0.3">
      <c r="A236" s="68"/>
      <c r="B236" s="68"/>
      <c r="C236" s="68"/>
      <c r="D236" s="68"/>
      <c r="E236" s="46"/>
      <c r="F236" s="323" t="str">
        <f t="shared" si="0"/>
        <v/>
      </c>
      <c r="G236" s="89"/>
      <c r="H236" s="86"/>
      <c r="I236" s="86"/>
      <c r="J236" s="48"/>
      <c r="K236" s="46"/>
      <c r="L236" s="46"/>
      <c r="M236" s="46"/>
      <c r="N236" s="48"/>
      <c r="O236" s="43"/>
      <c r="P236" s="209"/>
      <c r="Q236" s="43"/>
      <c r="R236" s="86"/>
      <c r="S236" s="48"/>
      <c r="T236" s="216"/>
      <c r="U236" s="87"/>
      <c r="V236" s="88"/>
      <c r="W236" s="91"/>
      <c r="X236" s="216"/>
      <c r="Y236" s="216"/>
      <c r="Z236" s="89"/>
      <c r="AA236" s="182" t="str">
        <f t="shared" si="7"/>
        <v/>
      </c>
      <c r="AB236" s="46"/>
      <c r="AC236" s="216"/>
      <c r="AD236" s="216"/>
      <c r="AE236" s="43"/>
      <c r="AF236" s="48"/>
      <c r="AG236" s="43"/>
      <c r="AH236" s="407"/>
      <c r="AI236" s="408"/>
      <c r="AJ236" s="44"/>
      <c r="AK236" s="350"/>
      <c r="AL236" s="46"/>
      <c r="AM236" s="182" t="str">
        <f t="shared" si="8"/>
        <v/>
      </c>
      <c r="AN236" s="46"/>
    </row>
    <row r="237" spans="1:40" ht="45" customHeight="1" x14ac:dyDescent="0.3">
      <c r="A237" s="68"/>
      <c r="B237" s="68"/>
      <c r="C237" s="68"/>
      <c r="D237" s="68"/>
      <c r="E237" s="46"/>
      <c r="F237" s="323" t="str">
        <f t="shared" si="0"/>
        <v/>
      </c>
      <c r="G237" s="89"/>
      <c r="H237" s="86"/>
      <c r="I237" s="86"/>
      <c r="J237" s="48"/>
      <c r="K237" s="46"/>
      <c r="L237" s="46"/>
      <c r="M237" s="46"/>
      <c r="N237" s="48"/>
      <c r="O237" s="43"/>
      <c r="P237" s="209"/>
      <c r="Q237" s="43"/>
      <c r="R237" s="86"/>
      <c r="S237" s="48"/>
      <c r="T237" s="216"/>
      <c r="U237" s="87"/>
      <c r="V237" s="88"/>
      <c r="W237" s="91"/>
      <c r="X237" s="216"/>
      <c r="Y237" s="216"/>
      <c r="Z237" s="89"/>
      <c r="AA237" s="182" t="str">
        <f t="shared" si="7"/>
        <v/>
      </c>
      <c r="AB237" s="46"/>
      <c r="AC237" s="216"/>
      <c r="AD237" s="216"/>
      <c r="AE237" s="43"/>
      <c r="AF237" s="48"/>
      <c r="AG237" s="43"/>
      <c r="AH237" s="407"/>
      <c r="AI237" s="408"/>
      <c r="AJ237" s="44"/>
      <c r="AK237" s="350"/>
      <c r="AL237" s="46"/>
      <c r="AM237" s="182" t="str">
        <f t="shared" si="8"/>
        <v/>
      </c>
      <c r="AN237" s="46"/>
    </row>
    <row r="238" spans="1:40" ht="45" customHeight="1" x14ac:dyDescent="0.3">
      <c r="A238" s="68"/>
      <c r="B238" s="68"/>
      <c r="C238" s="68"/>
      <c r="D238" s="68"/>
      <c r="E238" s="46"/>
      <c r="F238" s="323" t="str">
        <f t="shared" si="0"/>
        <v/>
      </c>
      <c r="G238" s="89"/>
      <c r="H238" s="86"/>
      <c r="I238" s="86"/>
      <c r="J238" s="48"/>
      <c r="K238" s="46"/>
      <c r="L238" s="46"/>
      <c r="M238" s="46"/>
      <c r="N238" s="48"/>
      <c r="O238" s="43"/>
      <c r="P238" s="209"/>
      <c r="Q238" s="43"/>
      <c r="R238" s="86"/>
      <c r="S238" s="48"/>
      <c r="T238" s="216"/>
      <c r="U238" s="87"/>
      <c r="V238" s="88"/>
      <c r="W238" s="91"/>
      <c r="X238" s="216"/>
      <c r="Y238" s="216"/>
      <c r="Z238" s="89"/>
      <c r="AA238" s="182" t="str">
        <f t="shared" si="7"/>
        <v/>
      </c>
      <c r="AB238" s="46"/>
      <c r="AC238" s="216"/>
      <c r="AD238" s="216"/>
      <c r="AE238" s="43"/>
      <c r="AF238" s="48"/>
      <c r="AG238" s="43"/>
      <c r="AH238" s="407"/>
      <c r="AI238" s="408"/>
      <c r="AJ238" s="44"/>
      <c r="AK238" s="350"/>
      <c r="AL238" s="46"/>
      <c r="AM238" s="182" t="str">
        <f t="shared" si="8"/>
        <v/>
      </c>
      <c r="AN238" s="46"/>
    </row>
    <row r="239" spans="1:40" ht="45" customHeight="1" x14ac:dyDescent="0.3">
      <c r="A239" s="68"/>
      <c r="B239" s="68"/>
      <c r="C239" s="68"/>
      <c r="D239" s="68"/>
      <c r="E239" s="46"/>
      <c r="F239" s="323" t="str">
        <f t="shared" si="0"/>
        <v/>
      </c>
      <c r="G239" s="89"/>
      <c r="H239" s="86"/>
      <c r="I239" s="86"/>
      <c r="J239" s="48"/>
      <c r="K239" s="46"/>
      <c r="L239" s="46"/>
      <c r="M239" s="46"/>
      <c r="N239" s="48"/>
      <c r="O239" s="43"/>
      <c r="P239" s="209"/>
      <c r="Q239" s="43"/>
      <c r="R239" s="86"/>
      <c r="S239" s="48"/>
      <c r="T239" s="216"/>
      <c r="U239" s="87"/>
      <c r="V239" s="88"/>
      <c r="W239" s="91"/>
      <c r="X239" s="216"/>
      <c r="Y239" s="216"/>
      <c r="Z239" s="89"/>
      <c r="AA239" s="182" t="str">
        <f t="shared" si="7"/>
        <v/>
      </c>
      <c r="AB239" s="46"/>
      <c r="AC239" s="216"/>
      <c r="AD239" s="216"/>
      <c r="AE239" s="43"/>
      <c r="AF239" s="48"/>
      <c r="AG239" s="43"/>
      <c r="AH239" s="407"/>
      <c r="AI239" s="408"/>
      <c r="AJ239" s="44"/>
      <c r="AK239" s="350"/>
      <c r="AL239" s="46"/>
      <c r="AM239" s="182" t="str">
        <f t="shared" si="8"/>
        <v/>
      </c>
      <c r="AN239" s="46"/>
    </row>
    <row r="240" spans="1:40" ht="45" customHeight="1" x14ac:dyDescent="0.3">
      <c r="A240" s="68"/>
      <c r="B240" s="68"/>
      <c r="C240" s="68"/>
      <c r="D240" s="68"/>
      <c r="E240" s="46"/>
      <c r="F240" s="323" t="str">
        <f t="shared" si="0"/>
        <v/>
      </c>
      <c r="G240" s="89"/>
      <c r="H240" s="86"/>
      <c r="I240" s="86"/>
      <c r="J240" s="48"/>
      <c r="K240" s="46"/>
      <c r="L240" s="46"/>
      <c r="M240" s="46"/>
      <c r="N240" s="48"/>
      <c r="O240" s="43"/>
      <c r="P240" s="209"/>
      <c r="Q240" s="43"/>
      <c r="R240" s="86"/>
      <c r="S240" s="48"/>
      <c r="T240" s="216"/>
      <c r="U240" s="87"/>
      <c r="V240" s="88"/>
      <c r="W240" s="91"/>
      <c r="X240" s="216"/>
      <c r="Y240" s="216"/>
      <c r="Z240" s="89"/>
      <c r="AA240" s="182" t="str">
        <f t="shared" si="7"/>
        <v/>
      </c>
      <c r="AB240" s="46"/>
      <c r="AC240" s="216"/>
      <c r="AD240" s="216"/>
      <c r="AE240" s="43"/>
      <c r="AF240" s="48"/>
      <c r="AG240" s="43"/>
      <c r="AH240" s="407"/>
      <c r="AI240" s="408"/>
      <c r="AJ240" s="44"/>
      <c r="AK240" s="350"/>
      <c r="AL240" s="46"/>
      <c r="AM240" s="182" t="str">
        <f t="shared" si="8"/>
        <v/>
      </c>
      <c r="AN240" s="46"/>
    </row>
    <row r="241" spans="1:40" ht="45" customHeight="1" x14ac:dyDescent="0.3">
      <c r="A241" s="68"/>
      <c r="B241" s="68"/>
      <c r="C241" s="68"/>
      <c r="D241" s="68"/>
      <c r="E241" s="46"/>
      <c r="F241" s="323" t="str">
        <f t="shared" si="0"/>
        <v/>
      </c>
      <c r="G241" s="89"/>
      <c r="H241" s="86"/>
      <c r="I241" s="86"/>
      <c r="J241" s="48"/>
      <c r="K241" s="46"/>
      <c r="L241" s="46"/>
      <c r="M241" s="46"/>
      <c r="N241" s="48"/>
      <c r="O241" s="43"/>
      <c r="P241" s="209"/>
      <c r="Q241" s="43"/>
      <c r="R241" s="86"/>
      <c r="S241" s="48"/>
      <c r="T241" s="216"/>
      <c r="U241" s="87"/>
      <c r="V241" s="88"/>
      <c r="W241" s="91"/>
      <c r="X241" s="216"/>
      <c r="Y241" s="216"/>
      <c r="Z241" s="89"/>
      <c r="AA241" s="182" t="str">
        <f t="shared" si="7"/>
        <v/>
      </c>
      <c r="AB241" s="46"/>
      <c r="AC241" s="216"/>
      <c r="AD241" s="216"/>
      <c r="AE241" s="43"/>
      <c r="AF241" s="48"/>
      <c r="AG241" s="43"/>
      <c r="AH241" s="407"/>
      <c r="AI241" s="408"/>
      <c r="AJ241" s="44"/>
      <c r="AK241" s="350"/>
      <c r="AL241" s="46"/>
      <c r="AM241" s="182" t="str">
        <f t="shared" si="8"/>
        <v/>
      </c>
      <c r="AN241" s="46"/>
    </row>
    <row r="242" spans="1:40" ht="45" customHeight="1" x14ac:dyDescent="0.3">
      <c r="A242" s="68"/>
      <c r="B242" s="68"/>
      <c r="C242" s="68"/>
      <c r="D242" s="68"/>
      <c r="E242" s="46"/>
      <c r="F242" s="323" t="str">
        <f t="shared" si="0"/>
        <v/>
      </c>
      <c r="G242" s="89"/>
      <c r="H242" s="86"/>
      <c r="I242" s="86"/>
      <c r="J242" s="48"/>
      <c r="K242" s="46"/>
      <c r="L242" s="46"/>
      <c r="M242" s="46"/>
      <c r="N242" s="48"/>
      <c r="O242" s="43"/>
      <c r="P242" s="209"/>
      <c r="Q242" s="43"/>
      <c r="R242" s="86"/>
      <c r="S242" s="48"/>
      <c r="T242" s="216"/>
      <c r="U242" s="87"/>
      <c r="V242" s="88"/>
      <c r="W242" s="91"/>
      <c r="X242" s="216"/>
      <c r="Y242" s="216"/>
      <c r="Z242" s="89"/>
      <c r="AA242" s="182" t="str">
        <f t="shared" si="7"/>
        <v/>
      </c>
      <c r="AB242" s="46"/>
      <c r="AC242" s="216"/>
      <c r="AD242" s="216"/>
      <c r="AE242" s="43"/>
      <c r="AF242" s="48"/>
      <c r="AG242" s="43"/>
      <c r="AH242" s="407"/>
      <c r="AI242" s="408"/>
      <c r="AJ242" s="44"/>
      <c r="AK242" s="350"/>
      <c r="AL242" s="46"/>
      <c r="AM242" s="182" t="str">
        <f t="shared" si="8"/>
        <v/>
      </c>
      <c r="AN242" s="46"/>
    </row>
    <row r="243" spans="1:40" ht="45" customHeight="1" x14ac:dyDescent="0.3">
      <c r="A243" s="68"/>
      <c r="B243" s="68"/>
      <c r="C243" s="68"/>
      <c r="D243" s="68"/>
      <c r="E243" s="46"/>
      <c r="F243" s="323" t="str">
        <f t="shared" si="0"/>
        <v/>
      </c>
      <c r="G243" s="89"/>
      <c r="H243" s="86"/>
      <c r="I243" s="86"/>
      <c r="J243" s="48"/>
      <c r="K243" s="46"/>
      <c r="L243" s="46"/>
      <c r="M243" s="46"/>
      <c r="N243" s="48"/>
      <c r="O243" s="43"/>
      <c r="P243" s="209"/>
      <c r="Q243" s="43"/>
      <c r="R243" s="86"/>
      <c r="S243" s="48"/>
      <c r="T243" s="216"/>
      <c r="U243" s="87"/>
      <c r="V243" s="88"/>
      <c r="W243" s="91"/>
      <c r="X243" s="216"/>
      <c r="Y243" s="216"/>
      <c r="Z243" s="89"/>
      <c r="AA243" s="182" t="str">
        <f t="shared" si="7"/>
        <v/>
      </c>
      <c r="AB243" s="46"/>
      <c r="AC243" s="216"/>
      <c r="AD243" s="216"/>
      <c r="AE243" s="43"/>
      <c r="AF243" s="48"/>
      <c r="AG243" s="43"/>
      <c r="AH243" s="407"/>
      <c r="AI243" s="408"/>
      <c r="AJ243" s="44"/>
      <c r="AK243" s="350"/>
      <c r="AL243" s="46"/>
      <c r="AM243" s="182" t="str">
        <f t="shared" si="8"/>
        <v/>
      </c>
      <c r="AN243" s="46"/>
    </row>
    <row r="244" spans="1:40" ht="45" customHeight="1" x14ac:dyDescent="0.3">
      <c r="A244" s="68"/>
      <c r="B244" s="68"/>
      <c r="C244" s="68"/>
      <c r="D244" s="68"/>
      <c r="E244" s="46"/>
      <c r="F244" s="323" t="str">
        <f t="shared" si="0"/>
        <v/>
      </c>
      <c r="G244" s="89"/>
      <c r="H244" s="86"/>
      <c r="I244" s="86"/>
      <c r="J244" s="48"/>
      <c r="K244" s="46"/>
      <c r="L244" s="46"/>
      <c r="M244" s="46"/>
      <c r="N244" s="48"/>
      <c r="O244" s="43"/>
      <c r="P244" s="209"/>
      <c r="Q244" s="43"/>
      <c r="R244" s="86"/>
      <c r="S244" s="48"/>
      <c r="T244" s="216"/>
      <c r="U244" s="87"/>
      <c r="V244" s="88"/>
      <c r="W244" s="91"/>
      <c r="X244" s="216"/>
      <c r="Y244" s="216"/>
      <c r="Z244" s="89"/>
      <c r="AA244" s="182" t="str">
        <f t="shared" si="7"/>
        <v/>
      </c>
      <c r="AB244" s="46"/>
      <c r="AC244" s="216"/>
      <c r="AD244" s="216"/>
      <c r="AE244" s="43"/>
      <c r="AF244" s="48"/>
      <c r="AG244" s="43"/>
      <c r="AH244" s="407"/>
      <c r="AI244" s="408"/>
      <c r="AJ244" s="44"/>
      <c r="AK244" s="350"/>
      <c r="AL244" s="46"/>
      <c r="AM244" s="182" t="str">
        <f t="shared" si="8"/>
        <v/>
      </c>
      <c r="AN244" s="46"/>
    </row>
    <row r="245" spans="1:40" ht="45" customHeight="1" x14ac:dyDescent="0.3">
      <c r="A245" s="68"/>
      <c r="B245" s="68"/>
      <c r="C245" s="68"/>
      <c r="D245" s="68"/>
      <c r="E245" s="46"/>
      <c r="F245" s="323" t="str">
        <f t="shared" si="0"/>
        <v/>
      </c>
      <c r="G245" s="89"/>
      <c r="H245" s="86"/>
      <c r="I245" s="86"/>
      <c r="J245" s="48"/>
      <c r="K245" s="46"/>
      <c r="L245" s="46"/>
      <c r="M245" s="46"/>
      <c r="N245" s="48"/>
      <c r="O245" s="43"/>
      <c r="P245" s="209"/>
      <c r="Q245" s="43"/>
      <c r="R245" s="86"/>
      <c r="S245" s="48"/>
      <c r="T245" s="216"/>
      <c r="U245" s="87"/>
      <c r="V245" s="88"/>
      <c r="W245" s="91"/>
      <c r="X245" s="216"/>
      <c r="Y245" s="216"/>
      <c r="Z245" s="89"/>
      <c r="AA245" s="182" t="str">
        <f t="shared" si="7"/>
        <v/>
      </c>
      <c r="AB245" s="46"/>
      <c r="AC245" s="216"/>
      <c r="AD245" s="216"/>
      <c r="AE245" s="43"/>
      <c r="AF245" s="48"/>
      <c r="AG245" s="43"/>
      <c r="AH245" s="407"/>
      <c r="AI245" s="408"/>
      <c r="AJ245" s="44"/>
      <c r="AK245" s="350"/>
      <c r="AL245" s="46"/>
      <c r="AM245" s="182" t="str">
        <f t="shared" si="8"/>
        <v/>
      </c>
      <c r="AN245" s="46"/>
    </row>
    <row r="246" spans="1:40" ht="45" customHeight="1" x14ac:dyDescent="0.3">
      <c r="A246" s="68"/>
      <c r="B246" s="68"/>
      <c r="C246" s="68"/>
      <c r="D246" s="68"/>
      <c r="E246" s="46"/>
      <c r="F246" s="323" t="str">
        <f t="shared" si="0"/>
        <v/>
      </c>
      <c r="G246" s="89"/>
      <c r="H246" s="86"/>
      <c r="I246" s="86"/>
      <c r="J246" s="48"/>
      <c r="K246" s="46"/>
      <c r="L246" s="46"/>
      <c r="M246" s="46"/>
      <c r="N246" s="48"/>
      <c r="O246" s="43"/>
      <c r="P246" s="209"/>
      <c r="Q246" s="43"/>
      <c r="R246" s="86"/>
      <c r="S246" s="48"/>
      <c r="T246" s="216"/>
      <c r="U246" s="87"/>
      <c r="V246" s="88"/>
      <c r="W246" s="91"/>
      <c r="X246" s="216"/>
      <c r="Y246" s="216"/>
      <c r="Z246" s="89"/>
      <c r="AA246" s="182" t="str">
        <f t="shared" si="7"/>
        <v/>
      </c>
      <c r="AB246" s="46"/>
      <c r="AC246" s="216"/>
      <c r="AD246" s="216"/>
      <c r="AE246" s="43"/>
      <c r="AF246" s="48"/>
      <c r="AG246" s="43"/>
      <c r="AH246" s="407"/>
      <c r="AI246" s="408"/>
      <c r="AJ246" s="44"/>
      <c r="AK246" s="350"/>
      <c r="AL246" s="46"/>
      <c r="AM246" s="182" t="str">
        <f t="shared" si="8"/>
        <v/>
      </c>
      <c r="AN246" s="46"/>
    </row>
    <row r="247" spans="1:40" ht="45" customHeight="1" x14ac:dyDescent="0.3">
      <c r="A247" s="68"/>
      <c r="B247" s="68"/>
      <c r="C247" s="68"/>
      <c r="D247" s="68"/>
      <c r="E247" s="46"/>
      <c r="F247" s="323" t="str">
        <f t="shared" ref="F247:F310" si="9">IF(ISBLANK($E247), "", VLOOKUP($E247,참여인력_개요,2,FALSE))</f>
        <v/>
      </c>
      <c r="G247" s="89"/>
      <c r="H247" s="86"/>
      <c r="I247" s="86"/>
      <c r="J247" s="48"/>
      <c r="K247" s="46"/>
      <c r="L247" s="46"/>
      <c r="M247" s="46"/>
      <c r="N247" s="48"/>
      <c r="O247" s="43"/>
      <c r="P247" s="209"/>
      <c r="Q247" s="43"/>
      <c r="R247" s="86"/>
      <c r="S247" s="48"/>
      <c r="T247" s="216"/>
      <c r="U247" s="87"/>
      <c r="V247" s="88"/>
      <c r="W247" s="91"/>
      <c r="X247" s="216"/>
      <c r="Y247" s="216"/>
      <c r="Z247" s="89"/>
      <c r="AA247" s="182" t="str">
        <f t="shared" si="7"/>
        <v/>
      </c>
      <c r="AB247" s="46"/>
      <c r="AC247" s="216"/>
      <c r="AD247" s="216"/>
      <c r="AE247" s="43"/>
      <c r="AF247" s="48"/>
      <c r="AG247" s="43"/>
      <c r="AH247" s="407"/>
      <c r="AI247" s="408"/>
      <c r="AJ247" s="44"/>
      <c r="AK247" s="350"/>
      <c r="AL247" s="46"/>
      <c r="AM247" s="182" t="str">
        <f t="shared" si="8"/>
        <v/>
      </c>
      <c r="AN247" s="46"/>
    </row>
    <row r="248" spans="1:40" ht="45" customHeight="1" x14ac:dyDescent="0.3">
      <c r="A248" s="68"/>
      <c r="B248" s="68"/>
      <c r="C248" s="68"/>
      <c r="D248" s="68"/>
      <c r="E248" s="46"/>
      <c r="F248" s="323" t="str">
        <f t="shared" si="9"/>
        <v/>
      </c>
      <c r="G248" s="89"/>
      <c r="H248" s="86"/>
      <c r="I248" s="86"/>
      <c r="J248" s="48"/>
      <c r="K248" s="46"/>
      <c r="L248" s="46"/>
      <c r="M248" s="46"/>
      <c r="N248" s="48"/>
      <c r="O248" s="43"/>
      <c r="P248" s="209"/>
      <c r="Q248" s="43"/>
      <c r="R248" s="86"/>
      <c r="S248" s="48"/>
      <c r="T248" s="216"/>
      <c r="U248" s="87"/>
      <c r="V248" s="88"/>
      <c r="W248" s="91"/>
      <c r="X248" s="216"/>
      <c r="Y248" s="216"/>
      <c r="Z248" s="89"/>
      <c r="AA248" s="182" t="str">
        <f t="shared" si="7"/>
        <v/>
      </c>
      <c r="AB248" s="46"/>
      <c r="AC248" s="216"/>
      <c r="AD248" s="216"/>
      <c r="AE248" s="43"/>
      <c r="AF248" s="48"/>
      <c r="AG248" s="43"/>
      <c r="AH248" s="407"/>
      <c r="AI248" s="408"/>
      <c r="AJ248" s="44"/>
      <c r="AK248" s="350"/>
      <c r="AL248" s="46"/>
      <c r="AM248" s="182" t="str">
        <f t="shared" si="8"/>
        <v/>
      </c>
      <c r="AN248" s="46"/>
    </row>
    <row r="249" spans="1:40" ht="45" customHeight="1" x14ac:dyDescent="0.3">
      <c r="A249" s="68"/>
      <c r="B249" s="68"/>
      <c r="C249" s="68"/>
      <c r="D249" s="68"/>
      <c r="E249" s="46"/>
      <c r="F249" s="323" t="str">
        <f t="shared" si="9"/>
        <v/>
      </c>
      <c r="G249" s="89"/>
      <c r="H249" s="86"/>
      <c r="I249" s="86"/>
      <c r="J249" s="48"/>
      <c r="K249" s="46"/>
      <c r="L249" s="46"/>
      <c r="M249" s="46"/>
      <c r="N249" s="48"/>
      <c r="O249" s="43"/>
      <c r="P249" s="209"/>
      <c r="Q249" s="43"/>
      <c r="R249" s="86"/>
      <c r="S249" s="48"/>
      <c r="T249" s="216"/>
      <c r="U249" s="87"/>
      <c r="V249" s="88"/>
      <c r="W249" s="91"/>
      <c r="X249" s="216"/>
      <c r="Y249" s="216"/>
      <c r="Z249" s="89"/>
      <c r="AA249" s="182" t="str">
        <f t="shared" si="7"/>
        <v/>
      </c>
      <c r="AB249" s="46"/>
      <c r="AC249" s="216"/>
      <c r="AD249" s="216"/>
      <c r="AE249" s="43"/>
      <c r="AF249" s="48"/>
      <c r="AG249" s="43"/>
      <c r="AH249" s="407"/>
      <c r="AI249" s="408"/>
      <c r="AJ249" s="44"/>
      <c r="AK249" s="350"/>
      <c r="AL249" s="46"/>
      <c r="AM249" s="182" t="str">
        <f t="shared" si="8"/>
        <v/>
      </c>
      <c r="AN249" s="46"/>
    </row>
    <row r="250" spans="1:40" ht="45" customHeight="1" x14ac:dyDescent="0.3">
      <c r="A250" s="68"/>
      <c r="B250" s="68"/>
      <c r="C250" s="68"/>
      <c r="D250" s="68"/>
      <c r="E250" s="46"/>
      <c r="F250" s="323" t="str">
        <f t="shared" si="9"/>
        <v/>
      </c>
      <c r="G250" s="89"/>
      <c r="H250" s="86"/>
      <c r="I250" s="86"/>
      <c r="J250" s="48"/>
      <c r="K250" s="46"/>
      <c r="L250" s="46"/>
      <c r="M250" s="46"/>
      <c r="N250" s="48"/>
      <c r="O250" s="43"/>
      <c r="P250" s="209"/>
      <c r="Q250" s="43"/>
      <c r="R250" s="86"/>
      <c r="S250" s="48"/>
      <c r="T250" s="216"/>
      <c r="U250" s="87"/>
      <c r="V250" s="88"/>
      <c r="W250" s="91"/>
      <c r="X250" s="216"/>
      <c r="Y250" s="216"/>
      <c r="Z250" s="89"/>
      <c r="AA250" s="182" t="str">
        <f t="shared" si="7"/>
        <v/>
      </c>
      <c r="AB250" s="46"/>
      <c r="AC250" s="216"/>
      <c r="AD250" s="216"/>
      <c r="AE250" s="43"/>
      <c r="AF250" s="48"/>
      <c r="AG250" s="43"/>
      <c r="AH250" s="407"/>
      <c r="AI250" s="408"/>
      <c r="AJ250" s="44"/>
      <c r="AK250" s="350"/>
      <c r="AL250" s="46"/>
      <c r="AM250" s="182" t="str">
        <f t="shared" si="8"/>
        <v/>
      </c>
      <c r="AN250" s="46"/>
    </row>
    <row r="251" spans="1:40" ht="45" customHeight="1" x14ac:dyDescent="0.3">
      <c r="A251" s="68"/>
      <c r="B251" s="68"/>
      <c r="C251" s="68"/>
      <c r="D251" s="68"/>
      <c r="E251" s="46"/>
      <c r="F251" s="323" t="str">
        <f t="shared" si="9"/>
        <v/>
      </c>
      <c r="G251" s="89"/>
      <c r="H251" s="86"/>
      <c r="I251" s="86"/>
      <c r="J251" s="48"/>
      <c r="K251" s="46"/>
      <c r="L251" s="46"/>
      <c r="M251" s="46"/>
      <c r="N251" s="48"/>
      <c r="O251" s="43"/>
      <c r="P251" s="209"/>
      <c r="Q251" s="43"/>
      <c r="R251" s="86"/>
      <c r="S251" s="48"/>
      <c r="T251" s="216"/>
      <c r="U251" s="87"/>
      <c r="V251" s="88"/>
      <c r="W251" s="91"/>
      <c r="X251" s="216"/>
      <c r="Y251" s="216"/>
      <c r="Z251" s="89"/>
      <c r="AA251" s="182" t="str">
        <f t="shared" si="7"/>
        <v/>
      </c>
      <c r="AB251" s="46"/>
      <c r="AC251" s="216"/>
      <c r="AD251" s="216"/>
      <c r="AE251" s="43"/>
      <c r="AF251" s="48"/>
      <c r="AG251" s="43"/>
      <c r="AH251" s="407"/>
      <c r="AI251" s="408"/>
      <c r="AJ251" s="44"/>
      <c r="AK251" s="350"/>
      <c r="AL251" s="46"/>
      <c r="AM251" s="182" t="str">
        <f t="shared" si="8"/>
        <v/>
      </c>
      <c r="AN251" s="46"/>
    </row>
    <row r="252" spans="1:40" ht="45" customHeight="1" x14ac:dyDescent="0.3">
      <c r="A252" s="68"/>
      <c r="B252" s="68"/>
      <c r="C252" s="68"/>
      <c r="D252" s="68"/>
      <c r="E252" s="46"/>
      <c r="F252" s="323" t="str">
        <f t="shared" si="9"/>
        <v/>
      </c>
      <c r="G252" s="89"/>
      <c r="H252" s="86"/>
      <c r="I252" s="86"/>
      <c r="J252" s="48"/>
      <c r="K252" s="46"/>
      <c r="L252" s="46"/>
      <c r="M252" s="46"/>
      <c r="N252" s="48"/>
      <c r="O252" s="43"/>
      <c r="P252" s="209"/>
      <c r="Q252" s="43"/>
      <c r="R252" s="86"/>
      <c r="S252" s="48"/>
      <c r="T252" s="216"/>
      <c r="U252" s="87"/>
      <c r="V252" s="88"/>
      <c r="W252" s="91"/>
      <c r="X252" s="216"/>
      <c r="Y252" s="216"/>
      <c r="Z252" s="89"/>
      <c r="AA252" s="182" t="str">
        <f t="shared" si="7"/>
        <v/>
      </c>
      <c r="AB252" s="46"/>
      <c r="AC252" s="216"/>
      <c r="AD252" s="216"/>
      <c r="AE252" s="43"/>
      <c r="AF252" s="48"/>
      <c r="AG252" s="43"/>
      <c r="AH252" s="407"/>
      <c r="AI252" s="408"/>
      <c r="AJ252" s="44"/>
      <c r="AK252" s="350"/>
      <c r="AL252" s="46"/>
      <c r="AM252" s="182" t="str">
        <f t="shared" si="8"/>
        <v/>
      </c>
      <c r="AN252" s="46"/>
    </row>
    <row r="253" spans="1:40" ht="45" customHeight="1" x14ac:dyDescent="0.3">
      <c r="A253" s="68"/>
      <c r="B253" s="68"/>
      <c r="C253" s="68"/>
      <c r="D253" s="68"/>
      <c r="E253" s="46"/>
      <c r="F253" s="323" t="str">
        <f t="shared" si="9"/>
        <v/>
      </c>
      <c r="G253" s="89"/>
      <c r="H253" s="86"/>
      <c r="I253" s="86"/>
      <c r="J253" s="48"/>
      <c r="K253" s="46"/>
      <c r="L253" s="46"/>
      <c r="M253" s="46"/>
      <c r="N253" s="48"/>
      <c r="O253" s="43"/>
      <c r="P253" s="209"/>
      <c r="Q253" s="43"/>
      <c r="R253" s="86"/>
      <c r="S253" s="48"/>
      <c r="T253" s="216"/>
      <c r="U253" s="87"/>
      <c r="V253" s="88"/>
      <c r="W253" s="91"/>
      <c r="X253" s="216"/>
      <c r="Y253" s="216"/>
      <c r="Z253" s="89"/>
      <c r="AA253" s="182" t="str">
        <f t="shared" si="7"/>
        <v/>
      </c>
      <c r="AB253" s="46"/>
      <c r="AC253" s="216"/>
      <c r="AD253" s="216"/>
      <c r="AE253" s="43"/>
      <c r="AF253" s="48"/>
      <c r="AG253" s="43"/>
      <c r="AH253" s="407"/>
      <c r="AI253" s="408"/>
      <c r="AJ253" s="44"/>
      <c r="AK253" s="350"/>
      <c r="AL253" s="46"/>
      <c r="AM253" s="182" t="str">
        <f t="shared" si="8"/>
        <v/>
      </c>
      <c r="AN253" s="46"/>
    </row>
    <row r="254" spans="1:40" ht="45" customHeight="1" x14ac:dyDescent="0.3">
      <c r="A254" s="68"/>
      <c r="B254" s="68"/>
      <c r="C254" s="68"/>
      <c r="D254" s="68"/>
      <c r="E254" s="46"/>
      <c r="F254" s="323" t="str">
        <f t="shared" si="9"/>
        <v/>
      </c>
      <c r="G254" s="89"/>
      <c r="H254" s="86"/>
      <c r="I254" s="86"/>
      <c r="J254" s="48"/>
      <c r="K254" s="46"/>
      <c r="L254" s="46"/>
      <c r="M254" s="46"/>
      <c r="N254" s="48"/>
      <c r="O254" s="43"/>
      <c r="P254" s="209"/>
      <c r="Q254" s="43"/>
      <c r="R254" s="86"/>
      <c r="S254" s="48"/>
      <c r="T254" s="216"/>
      <c r="U254" s="87"/>
      <c r="V254" s="88"/>
      <c r="W254" s="91"/>
      <c r="X254" s="216"/>
      <c r="Y254" s="216"/>
      <c r="Z254" s="89"/>
      <c r="AA254" s="182" t="str">
        <f t="shared" si="7"/>
        <v/>
      </c>
      <c r="AB254" s="46"/>
      <c r="AC254" s="216"/>
      <c r="AD254" s="216"/>
      <c r="AE254" s="43"/>
      <c r="AF254" s="48"/>
      <c r="AG254" s="43"/>
      <c r="AH254" s="407"/>
      <c r="AI254" s="408"/>
      <c r="AJ254" s="44"/>
      <c r="AK254" s="350"/>
      <c r="AL254" s="46"/>
      <c r="AM254" s="182" t="str">
        <f t="shared" si="8"/>
        <v/>
      </c>
      <c r="AN254" s="46"/>
    </row>
    <row r="255" spans="1:40" ht="45" customHeight="1" x14ac:dyDescent="0.3">
      <c r="A255" s="68"/>
      <c r="B255" s="68"/>
      <c r="C255" s="68"/>
      <c r="D255" s="68"/>
      <c r="E255" s="46"/>
      <c r="F255" s="323" t="str">
        <f t="shared" si="9"/>
        <v/>
      </c>
      <c r="G255" s="89"/>
      <c r="H255" s="86"/>
      <c r="I255" s="86"/>
      <c r="J255" s="48"/>
      <c r="K255" s="46"/>
      <c r="L255" s="46"/>
      <c r="M255" s="46"/>
      <c r="N255" s="48"/>
      <c r="O255" s="43"/>
      <c r="P255" s="209"/>
      <c r="Q255" s="43"/>
      <c r="R255" s="86"/>
      <c r="S255" s="48"/>
      <c r="T255" s="216"/>
      <c r="U255" s="87"/>
      <c r="V255" s="88"/>
      <c r="W255" s="91"/>
      <c r="X255" s="216"/>
      <c r="Y255" s="216"/>
      <c r="Z255" s="89"/>
      <c r="AA255" s="182" t="str">
        <f t="shared" si="7"/>
        <v/>
      </c>
      <c r="AB255" s="46"/>
      <c r="AC255" s="216"/>
      <c r="AD255" s="216"/>
      <c r="AE255" s="43"/>
      <c r="AF255" s="48"/>
      <c r="AG255" s="43"/>
      <c r="AH255" s="407"/>
      <c r="AI255" s="408"/>
      <c r="AJ255" s="44"/>
      <c r="AK255" s="350"/>
      <c r="AL255" s="46"/>
      <c r="AM255" s="182" t="str">
        <f t="shared" si="8"/>
        <v/>
      </c>
      <c r="AN255" s="46"/>
    </row>
    <row r="256" spans="1:40" ht="45" customHeight="1" x14ac:dyDescent="0.3">
      <c r="A256" s="68"/>
      <c r="B256" s="68"/>
      <c r="C256" s="68"/>
      <c r="D256" s="68"/>
      <c r="E256" s="46"/>
      <c r="F256" s="323" t="str">
        <f t="shared" si="9"/>
        <v/>
      </c>
      <c r="G256" s="89"/>
      <c r="H256" s="86"/>
      <c r="I256" s="86"/>
      <c r="J256" s="48"/>
      <c r="K256" s="46"/>
      <c r="L256" s="46"/>
      <c r="M256" s="46"/>
      <c r="N256" s="48"/>
      <c r="O256" s="43"/>
      <c r="P256" s="209"/>
      <c r="Q256" s="43"/>
      <c r="R256" s="86"/>
      <c r="S256" s="48"/>
      <c r="T256" s="216"/>
      <c r="U256" s="87"/>
      <c r="V256" s="88"/>
      <c r="W256" s="91"/>
      <c r="X256" s="216"/>
      <c r="Y256" s="216"/>
      <c r="Z256" s="89"/>
      <c r="AA256" s="182" t="str">
        <f t="shared" si="7"/>
        <v/>
      </c>
      <c r="AB256" s="46"/>
      <c r="AC256" s="216"/>
      <c r="AD256" s="216"/>
      <c r="AE256" s="43"/>
      <c r="AF256" s="48"/>
      <c r="AG256" s="43"/>
      <c r="AH256" s="407"/>
      <c r="AI256" s="408"/>
      <c r="AJ256" s="44"/>
      <c r="AK256" s="350"/>
      <c r="AL256" s="46"/>
      <c r="AM256" s="182" t="str">
        <f t="shared" si="8"/>
        <v/>
      </c>
      <c r="AN256" s="46"/>
    </row>
    <row r="257" spans="1:40" ht="45" customHeight="1" x14ac:dyDescent="0.3">
      <c r="A257" s="68"/>
      <c r="B257" s="68"/>
      <c r="C257" s="68"/>
      <c r="D257" s="68"/>
      <c r="E257" s="46"/>
      <c r="F257" s="323" t="str">
        <f t="shared" si="9"/>
        <v/>
      </c>
      <c r="G257" s="89"/>
      <c r="H257" s="86"/>
      <c r="I257" s="86"/>
      <c r="J257" s="48"/>
      <c r="K257" s="46"/>
      <c r="L257" s="46"/>
      <c r="M257" s="46"/>
      <c r="N257" s="48"/>
      <c r="O257" s="43"/>
      <c r="P257" s="209"/>
      <c r="Q257" s="43"/>
      <c r="R257" s="86"/>
      <c r="S257" s="48"/>
      <c r="T257" s="216"/>
      <c r="U257" s="87"/>
      <c r="V257" s="88"/>
      <c r="W257" s="91"/>
      <c r="X257" s="216"/>
      <c r="Y257" s="216"/>
      <c r="Z257" s="89"/>
      <c r="AA257" s="182" t="str">
        <f t="shared" si="7"/>
        <v/>
      </c>
      <c r="AB257" s="46"/>
      <c r="AC257" s="216"/>
      <c r="AD257" s="216"/>
      <c r="AE257" s="43"/>
      <c r="AF257" s="48"/>
      <c r="AG257" s="43"/>
      <c r="AH257" s="407"/>
      <c r="AI257" s="408"/>
      <c r="AJ257" s="44"/>
      <c r="AK257" s="350"/>
      <c r="AL257" s="46"/>
      <c r="AM257" s="182" t="str">
        <f t="shared" si="8"/>
        <v/>
      </c>
      <c r="AN257" s="46"/>
    </row>
    <row r="258" spans="1:40" ht="45" customHeight="1" x14ac:dyDescent="0.3">
      <c r="A258" s="68"/>
      <c r="B258" s="68"/>
      <c r="C258" s="68"/>
      <c r="D258" s="68"/>
      <c r="E258" s="46"/>
      <c r="F258" s="323" t="str">
        <f t="shared" si="9"/>
        <v/>
      </c>
      <c r="G258" s="89"/>
      <c r="H258" s="86"/>
      <c r="I258" s="86"/>
      <c r="J258" s="48"/>
      <c r="K258" s="46"/>
      <c r="L258" s="46"/>
      <c r="M258" s="46"/>
      <c r="N258" s="48"/>
      <c r="O258" s="43"/>
      <c r="P258" s="209"/>
      <c r="Q258" s="43"/>
      <c r="R258" s="86"/>
      <c r="S258" s="48"/>
      <c r="T258" s="216"/>
      <c r="U258" s="87"/>
      <c r="V258" s="88"/>
      <c r="W258" s="91"/>
      <c r="X258" s="216"/>
      <c r="Y258" s="216"/>
      <c r="Z258" s="89"/>
      <c r="AA258" s="182" t="str">
        <f t="shared" si="7"/>
        <v/>
      </c>
      <c r="AB258" s="46"/>
      <c r="AC258" s="216"/>
      <c r="AD258" s="216"/>
      <c r="AE258" s="43"/>
      <c r="AF258" s="48"/>
      <c r="AG258" s="43"/>
      <c r="AH258" s="407"/>
      <c r="AI258" s="408"/>
      <c r="AJ258" s="44"/>
      <c r="AK258" s="350"/>
      <c r="AL258" s="46"/>
      <c r="AM258" s="182" t="str">
        <f t="shared" si="8"/>
        <v/>
      </c>
      <c r="AN258" s="46"/>
    </row>
    <row r="259" spans="1:40" ht="45" customHeight="1" x14ac:dyDescent="0.3">
      <c r="A259" s="68"/>
      <c r="B259" s="68"/>
      <c r="C259" s="68"/>
      <c r="D259" s="68"/>
      <c r="E259" s="46"/>
      <c r="F259" s="323" t="str">
        <f t="shared" si="9"/>
        <v/>
      </c>
      <c r="G259" s="89"/>
      <c r="H259" s="86"/>
      <c r="I259" s="86"/>
      <c r="J259" s="48"/>
      <c r="K259" s="46"/>
      <c r="L259" s="46"/>
      <c r="M259" s="46"/>
      <c r="N259" s="48"/>
      <c r="O259" s="43"/>
      <c r="P259" s="209"/>
      <c r="Q259" s="43"/>
      <c r="R259" s="86"/>
      <c r="S259" s="48"/>
      <c r="T259" s="216"/>
      <c r="U259" s="87"/>
      <c r="V259" s="88"/>
      <c r="W259" s="91"/>
      <c r="X259" s="216"/>
      <c r="Y259" s="216"/>
      <c r="Z259" s="89"/>
      <c r="AA259" s="182" t="str">
        <f t="shared" si="7"/>
        <v/>
      </c>
      <c r="AB259" s="46"/>
      <c r="AC259" s="216"/>
      <c r="AD259" s="216"/>
      <c r="AE259" s="43"/>
      <c r="AF259" s="48"/>
      <c r="AG259" s="43"/>
      <c r="AH259" s="407"/>
      <c r="AI259" s="408"/>
      <c r="AJ259" s="44"/>
      <c r="AK259" s="350"/>
      <c r="AL259" s="46"/>
      <c r="AM259" s="182" t="str">
        <f t="shared" si="8"/>
        <v/>
      </c>
      <c r="AN259" s="46"/>
    </row>
    <row r="260" spans="1:40" ht="45" customHeight="1" x14ac:dyDescent="0.3">
      <c r="A260" s="68"/>
      <c r="B260" s="68"/>
      <c r="C260" s="68"/>
      <c r="D260" s="68"/>
      <c r="E260" s="46"/>
      <c r="F260" s="323" t="str">
        <f t="shared" si="9"/>
        <v/>
      </c>
      <c r="G260" s="89"/>
      <c r="H260" s="86"/>
      <c r="I260" s="86"/>
      <c r="J260" s="48"/>
      <c r="K260" s="46"/>
      <c r="L260" s="46"/>
      <c r="M260" s="46"/>
      <c r="N260" s="48"/>
      <c r="O260" s="43"/>
      <c r="P260" s="209"/>
      <c r="Q260" s="43"/>
      <c r="R260" s="86"/>
      <c r="S260" s="48"/>
      <c r="T260" s="216"/>
      <c r="U260" s="87"/>
      <c r="V260" s="88"/>
      <c r="W260" s="91"/>
      <c r="X260" s="216"/>
      <c r="Y260" s="216"/>
      <c r="Z260" s="89"/>
      <c r="AA260" s="182" t="str">
        <f t="shared" si="7"/>
        <v/>
      </c>
      <c r="AB260" s="46"/>
      <c r="AC260" s="216"/>
      <c r="AD260" s="216"/>
      <c r="AE260" s="43"/>
      <c r="AF260" s="48"/>
      <c r="AG260" s="43"/>
      <c r="AH260" s="407"/>
      <c r="AI260" s="408"/>
      <c r="AJ260" s="44"/>
      <c r="AK260" s="350"/>
      <c r="AL260" s="46"/>
      <c r="AM260" s="182" t="str">
        <f t="shared" si="8"/>
        <v/>
      </c>
      <c r="AN260" s="46"/>
    </row>
    <row r="261" spans="1:40" ht="45" customHeight="1" x14ac:dyDescent="0.3">
      <c r="A261" s="68"/>
      <c r="B261" s="68"/>
      <c r="C261" s="68"/>
      <c r="D261" s="68"/>
      <c r="E261" s="46"/>
      <c r="F261" s="323" t="str">
        <f t="shared" si="9"/>
        <v/>
      </c>
      <c r="G261" s="89"/>
      <c r="H261" s="86"/>
      <c r="I261" s="86"/>
      <c r="J261" s="48"/>
      <c r="K261" s="46"/>
      <c r="L261" s="46"/>
      <c r="M261" s="46"/>
      <c r="N261" s="48"/>
      <c r="O261" s="43"/>
      <c r="P261" s="209"/>
      <c r="Q261" s="43"/>
      <c r="R261" s="86"/>
      <c r="S261" s="48"/>
      <c r="T261" s="216"/>
      <c r="U261" s="87"/>
      <c r="V261" s="88"/>
      <c r="W261" s="91"/>
      <c r="X261" s="216"/>
      <c r="Y261" s="216"/>
      <c r="Z261" s="89"/>
      <c r="AA261" s="182" t="str">
        <f t="shared" si="7"/>
        <v/>
      </c>
      <c r="AB261" s="46"/>
      <c r="AC261" s="216"/>
      <c r="AD261" s="216"/>
      <c r="AE261" s="43"/>
      <c r="AF261" s="48"/>
      <c r="AG261" s="43"/>
      <c r="AH261" s="407"/>
      <c r="AI261" s="408"/>
      <c r="AJ261" s="44"/>
      <c r="AK261" s="350"/>
      <c r="AL261" s="46"/>
      <c r="AM261" s="182" t="str">
        <f t="shared" si="8"/>
        <v/>
      </c>
      <c r="AN261" s="46"/>
    </row>
    <row r="262" spans="1:40" ht="45" customHeight="1" x14ac:dyDescent="0.3">
      <c r="A262" s="68"/>
      <c r="B262" s="68"/>
      <c r="C262" s="68"/>
      <c r="D262" s="68"/>
      <c r="E262" s="46"/>
      <c r="F262" s="323" t="str">
        <f t="shared" si="9"/>
        <v/>
      </c>
      <c r="G262" s="89"/>
      <c r="H262" s="86"/>
      <c r="I262" s="86"/>
      <c r="J262" s="48"/>
      <c r="K262" s="46"/>
      <c r="L262" s="46"/>
      <c r="M262" s="46"/>
      <c r="N262" s="48"/>
      <c r="O262" s="43"/>
      <c r="P262" s="209"/>
      <c r="Q262" s="43"/>
      <c r="R262" s="86"/>
      <c r="S262" s="48"/>
      <c r="T262" s="216"/>
      <c r="U262" s="87"/>
      <c r="V262" s="88"/>
      <c r="W262" s="91"/>
      <c r="X262" s="216"/>
      <c r="Y262" s="216"/>
      <c r="Z262" s="89"/>
      <c r="AA262" s="182" t="str">
        <f t="shared" si="7"/>
        <v/>
      </c>
      <c r="AB262" s="46"/>
      <c r="AC262" s="216"/>
      <c r="AD262" s="216"/>
      <c r="AE262" s="43"/>
      <c r="AF262" s="48"/>
      <c r="AG262" s="43"/>
      <c r="AH262" s="407"/>
      <c r="AI262" s="408"/>
      <c r="AJ262" s="44"/>
      <c r="AK262" s="350"/>
      <c r="AL262" s="46"/>
      <c r="AM262" s="182" t="str">
        <f t="shared" si="8"/>
        <v/>
      </c>
      <c r="AN262" s="46"/>
    </row>
    <row r="263" spans="1:40" ht="45" customHeight="1" x14ac:dyDescent="0.3">
      <c r="A263" s="68"/>
      <c r="B263" s="68"/>
      <c r="C263" s="68"/>
      <c r="D263" s="68"/>
      <c r="E263" s="46"/>
      <c r="F263" s="323" t="str">
        <f t="shared" si="9"/>
        <v/>
      </c>
      <c r="G263" s="89"/>
      <c r="H263" s="86"/>
      <c r="I263" s="86"/>
      <c r="J263" s="48"/>
      <c r="K263" s="46"/>
      <c r="L263" s="46"/>
      <c r="M263" s="46"/>
      <c r="N263" s="48"/>
      <c r="O263" s="43"/>
      <c r="P263" s="209"/>
      <c r="Q263" s="43"/>
      <c r="R263" s="86"/>
      <c r="S263" s="48"/>
      <c r="T263" s="216"/>
      <c r="U263" s="87"/>
      <c r="V263" s="88"/>
      <c r="W263" s="91"/>
      <c r="X263" s="216"/>
      <c r="Y263" s="216"/>
      <c r="Z263" s="89"/>
      <c r="AA263" s="182" t="str">
        <f t="shared" si="7"/>
        <v/>
      </c>
      <c r="AB263" s="46"/>
      <c r="AC263" s="216"/>
      <c r="AD263" s="216"/>
      <c r="AE263" s="43"/>
      <c r="AF263" s="48"/>
      <c r="AG263" s="43"/>
      <c r="AH263" s="407"/>
      <c r="AI263" s="408"/>
      <c r="AJ263" s="44"/>
      <c r="AK263" s="350"/>
      <c r="AL263" s="46"/>
      <c r="AM263" s="182" t="str">
        <f t="shared" si="8"/>
        <v/>
      </c>
      <c r="AN263" s="46"/>
    </row>
    <row r="264" spans="1:40" ht="45" customHeight="1" x14ac:dyDescent="0.3">
      <c r="A264" s="68"/>
      <c r="B264" s="68"/>
      <c r="C264" s="68"/>
      <c r="D264" s="68"/>
      <c r="E264" s="46"/>
      <c r="F264" s="323" t="str">
        <f t="shared" si="9"/>
        <v/>
      </c>
      <c r="G264" s="89"/>
      <c r="H264" s="86"/>
      <c r="I264" s="86"/>
      <c r="J264" s="48"/>
      <c r="K264" s="46"/>
      <c r="L264" s="46"/>
      <c r="M264" s="46"/>
      <c r="N264" s="48"/>
      <c r="O264" s="43"/>
      <c r="P264" s="209"/>
      <c r="Q264" s="43"/>
      <c r="R264" s="86"/>
      <c r="S264" s="48"/>
      <c r="T264" s="216"/>
      <c r="U264" s="87"/>
      <c r="V264" s="88"/>
      <c r="W264" s="91"/>
      <c r="X264" s="216"/>
      <c r="Y264" s="216"/>
      <c r="Z264" s="89"/>
      <c r="AA264" s="182" t="str">
        <f t="shared" si="7"/>
        <v/>
      </c>
      <c r="AB264" s="46"/>
      <c r="AC264" s="216"/>
      <c r="AD264" s="216"/>
      <c r="AE264" s="43"/>
      <c r="AF264" s="48"/>
      <c r="AG264" s="43"/>
      <c r="AH264" s="407"/>
      <c r="AI264" s="408"/>
      <c r="AJ264" s="44"/>
      <c r="AK264" s="350"/>
      <c r="AL264" s="46"/>
      <c r="AM264" s="182" t="str">
        <f t="shared" si="8"/>
        <v/>
      </c>
      <c r="AN264" s="46"/>
    </row>
    <row r="265" spans="1:40" ht="45" customHeight="1" x14ac:dyDescent="0.3">
      <c r="A265" s="68"/>
      <c r="B265" s="68"/>
      <c r="C265" s="68"/>
      <c r="D265" s="68"/>
      <c r="E265" s="46"/>
      <c r="F265" s="323" t="str">
        <f t="shared" si="9"/>
        <v/>
      </c>
      <c r="G265" s="89"/>
      <c r="H265" s="86"/>
      <c r="I265" s="86"/>
      <c r="J265" s="48"/>
      <c r="K265" s="46"/>
      <c r="L265" s="46"/>
      <c r="M265" s="46"/>
      <c r="N265" s="48"/>
      <c r="O265" s="43"/>
      <c r="P265" s="209"/>
      <c r="Q265" s="43"/>
      <c r="R265" s="86"/>
      <c r="S265" s="48"/>
      <c r="T265" s="216"/>
      <c r="U265" s="87"/>
      <c r="V265" s="88"/>
      <c r="W265" s="91"/>
      <c r="X265" s="216"/>
      <c r="Y265" s="216"/>
      <c r="Z265" s="89"/>
      <c r="AA265" s="182" t="str">
        <f t="shared" si="7"/>
        <v/>
      </c>
      <c r="AB265" s="46"/>
      <c r="AC265" s="216"/>
      <c r="AD265" s="216"/>
      <c r="AE265" s="43"/>
      <c r="AF265" s="48"/>
      <c r="AG265" s="43"/>
      <c r="AH265" s="407"/>
      <c r="AI265" s="408"/>
      <c r="AJ265" s="44"/>
      <c r="AK265" s="350"/>
      <c r="AL265" s="46"/>
      <c r="AM265" s="182" t="str">
        <f t="shared" si="8"/>
        <v/>
      </c>
      <c r="AN265" s="46"/>
    </row>
    <row r="266" spans="1:40" ht="45" customHeight="1" x14ac:dyDescent="0.3">
      <c r="A266" s="68"/>
      <c r="B266" s="68"/>
      <c r="C266" s="68"/>
      <c r="D266" s="68"/>
      <c r="E266" s="46"/>
      <c r="F266" s="323" t="str">
        <f t="shared" si="9"/>
        <v/>
      </c>
      <c r="G266" s="89"/>
      <c r="H266" s="86"/>
      <c r="I266" s="86"/>
      <c r="J266" s="48"/>
      <c r="K266" s="46"/>
      <c r="L266" s="46"/>
      <c r="M266" s="46"/>
      <c r="N266" s="48"/>
      <c r="O266" s="43"/>
      <c r="P266" s="209"/>
      <c r="Q266" s="43"/>
      <c r="R266" s="86"/>
      <c r="S266" s="48"/>
      <c r="T266" s="216"/>
      <c r="U266" s="87"/>
      <c r="V266" s="88"/>
      <c r="W266" s="91"/>
      <c r="X266" s="216"/>
      <c r="Y266" s="216"/>
      <c r="Z266" s="89"/>
      <c r="AA266" s="182" t="str">
        <f t="shared" si="7"/>
        <v/>
      </c>
      <c r="AB266" s="46"/>
      <c r="AC266" s="216"/>
      <c r="AD266" s="216"/>
      <c r="AE266" s="43"/>
      <c r="AF266" s="48"/>
      <c r="AG266" s="43"/>
      <c r="AH266" s="407"/>
      <c r="AI266" s="408"/>
      <c r="AJ266" s="44"/>
      <c r="AK266" s="350"/>
      <c r="AL266" s="46"/>
      <c r="AM266" s="182" t="str">
        <f t="shared" si="8"/>
        <v/>
      </c>
      <c r="AN266" s="46"/>
    </row>
    <row r="267" spans="1:40" ht="45" customHeight="1" x14ac:dyDescent="0.3">
      <c r="A267" s="68"/>
      <c r="B267" s="68"/>
      <c r="C267" s="68"/>
      <c r="D267" s="68"/>
      <c r="E267" s="46"/>
      <c r="F267" s="323" t="str">
        <f t="shared" si="9"/>
        <v/>
      </c>
      <c r="G267" s="89"/>
      <c r="H267" s="86"/>
      <c r="I267" s="86"/>
      <c r="J267" s="48"/>
      <c r="K267" s="46"/>
      <c r="L267" s="46"/>
      <c r="M267" s="46"/>
      <c r="N267" s="48"/>
      <c r="O267" s="43"/>
      <c r="P267" s="209"/>
      <c r="Q267" s="43"/>
      <c r="R267" s="86"/>
      <c r="S267" s="48"/>
      <c r="T267" s="216"/>
      <c r="U267" s="87"/>
      <c r="V267" s="88"/>
      <c r="W267" s="91"/>
      <c r="X267" s="216"/>
      <c r="Y267" s="216"/>
      <c r="Z267" s="89"/>
      <c r="AA267" s="182" t="str">
        <f t="shared" si="7"/>
        <v/>
      </c>
      <c r="AB267" s="46"/>
      <c r="AC267" s="216"/>
      <c r="AD267" s="216"/>
      <c r="AE267" s="43"/>
      <c r="AF267" s="48"/>
      <c r="AG267" s="43"/>
      <c r="AH267" s="407"/>
      <c r="AI267" s="408"/>
      <c r="AJ267" s="44"/>
      <c r="AK267" s="350"/>
      <c r="AL267" s="46"/>
      <c r="AM267" s="182" t="str">
        <f t="shared" si="8"/>
        <v/>
      </c>
      <c r="AN267" s="46"/>
    </row>
    <row r="268" spans="1:40" ht="45" customHeight="1" x14ac:dyDescent="0.3">
      <c r="A268" s="68"/>
      <c r="B268" s="68"/>
      <c r="C268" s="68"/>
      <c r="D268" s="68"/>
      <c r="E268" s="46"/>
      <c r="F268" s="323" t="str">
        <f t="shared" si="9"/>
        <v/>
      </c>
      <c r="G268" s="89"/>
      <c r="H268" s="86"/>
      <c r="I268" s="86"/>
      <c r="J268" s="48"/>
      <c r="K268" s="46"/>
      <c r="L268" s="46"/>
      <c r="M268" s="46"/>
      <c r="N268" s="48"/>
      <c r="O268" s="43"/>
      <c r="P268" s="209"/>
      <c r="Q268" s="43"/>
      <c r="R268" s="86"/>
      <c r="S268" s="48"/>
      <c r="T268" s="216"/>
      <c r="U268" s="87"/>
      <c r="V268" s="88"/>
      <c r="W268" s="91"/>
      <c r="X268" s="216"/>
      <c r="Y268" s="216"/>
      <c r="Z268" s="89"/>
      <c r="AA268" s="182" t="str">
        <f t="shared" ref="AA268:AA331" si="10">IF(ISBLANK(W268),"",DATEDIF(R268,W268,"d")/365)</f>
        <v/>
      </c>
      <c r="AB268" s="46"/>
      <c r="AC268" s="216"/>
      <c r="AD268" s="216"/>
      <c r="AE268" s="43"/>
      <c r="AF268" s="48"/>
      <c r="AG268" s="43"/>
      <c r="AH268" s="407"/>
      <c r="AI268" s="408"/>
      <c r="AJ268" s="44"/>
      <c r="AK268" s="350"/>
      <c r="AL268" s="46"/>
      <c r="AM268" s="182" t="str">
        <f t="shared" si="8"/>
        <v/>
      </c>
      <c r="AN268" s="46"/>
    </row>
    <row r="269" spans="1:40" ht="45" customHeight="1" x14ac:dyDescent="0.3">
      <c r="A269" s="68"/>
      <c r="B269" s="68"/>
      <c r="C269" s="68"/>
      <c r="D269" s="68"/>
      <c r="E269" s="46"/>
      <c r="F269" s="323" t="str">
        <f t="shared" si="9"/>
        <v/>
      </c>
      <c r="G269" s="89"/>
      <c r="H269" s="86"/>
      <c r="I269" s="86"/>
      <c r="J269" s="48"/>
      <c r="K269" s="46"/>
      <c r="L269" s="46"/>
      <c r="M269" s="46"/>
      <c r="N269" s="48"/>
      <c r="O269" s="43"/>
      <c r="P269" s="209"/>
      <c r="Q269" s="43"/>
      <c r="R269" s="86"/>
      <c r="S269" s="48"/>
      <c r="T269" s="216"/>
      <c r="U269" s="87"/>
      <c r="V269" s="88"/>
      <c r="W269" s="91"/>
      <c r="X269" s="216"/>
      <c r="Y269" s="216"/>
      <c r="Z269" s="89"/>
      <c r="AA269" s="182" t="str">
        <f t="shared" si="10"/>
        <v/>
      </c>
      <c r="AB269" s="46"/>
      <c r="AC269" s="216"/>
      <c r="AD269" s="216"/>
      <c r="AE269" s="43"/>
      <c r="AF269" s="48"/>
      <c r="AG269" s="43"/>
      <c r="AH269" s="407"/>
      <c r="AI269" s="408"/>
      <c r="AJ269" s="44"/>
      <c r="AK269" s="350"/>
      <c r="AL269" s="46"/>
      <c r="AM269" s="182" t="str">
        <f t="shared" si="8"/>
        <v/>
      </c>
      <c r="AN269" s="46"/>
    </row>
    <row r="270" spans="1:40" ht="45" customHeight="1" x14ac:dyDescent="0.3">
      <c r="A270" s="68"/>
      <c r="B270" s="68"/>
      <c r="C270" s="68"/>
      <c r="D270" s="68"/>
      <c r="E270" s="46"/>
      <c r="F270" s="323" t="str">
        <f t="shared" si="9"/>
        <v/>
      </c>
      <c r="G270" s="89"/>
      <c r="H270" s="86"/>
      <c r="I270" s="86"/>
      <c r="J270" s="48"/>
      <c r="K270" s="46"/>
      <c r="L270" s="46"/>
      <c r="M270" s="46"/>
      <c r="N270" s="48"/>
      <c r="O270" s="43"/>
      <c r="P270" s="209"/>
      <c r="Q270" s="43"/>
      <c r="R270" s="86"/>
      <c r="S270" s="48"/>
      <c r="T270" s="216"/>
      <c r="U270" s="87"/>
      <c r="V270" s="88"/>
      <c r="W270" s="91"/>
      <c r="X270" s="216"/>
      <c r="Y270" s="216"/>
      <c r="Z270" s="89"/>
      <c r="AA270" s="182" t="str">
        <f t="shared" si="10"/>
        <v/>
      </c>
      <c r="AB270" s="46"/>
      <c r="AC270" s="216"/>
      <c r="AD270" s="216"/>
      <c r="AE270" s="43"/>
      <c r="AF270" s="48"/>
      <c r="AG270" s="43"/>
      <c r="AH270" s="407"/>
      <c r="AI270" s="408"/>
      <c r="AJ270" s="44"/>
      <c r="AK270" s="350"/>
      <c r="AL270" s="46"/>
      <c r="AM270" s="182" t="str">
        <f t="shared" si="8"/>
        <v/>
      </c>
      <c r="AN270" s="46"/>
    </row>
    <row r="271" spans="1:40" ht="45" customHeight="1" x14ac:dyDescent="0.3">
      <c r="A271" s="68"/>
      <c r="B271" s="68"/>
      <c r="C271" s="68"/>
      <c r="D271" s="68"/>
      <c r="E271" s="46"/>
      <c r="F271" s="323" t="str">
        <f t="shared" si="9"/>
        <v/>
      </c>
      <c r="G271" s="89"/>
      <c r="H271" s="86"/>
      <c r="I271" s="86"/>
      <c r="J271" s="48"/>
      <c r="K271" s="46"/>
      <c r="L271" s="46"/>
      <c r="M271" s="46"/>
      <c r="N271" s="48"/>
      <c r="O271" s="43"/>
      <c r="P271" s="209"/>
      <c r="Q271" s="43"/>
      <c r="R271" s="86"/>
      <c r="S271" s="48"/>
      <c r="T271" s="216"/>
      <c r="U271" s="87"/>
      <c r="V271" s="88"/>
      <c r="W271" s="91"/>
      <c r="X271" s="216"/>
      <c r="Y271" s="216"/>
      <c r="Z271" s="89"/>
      <c r="AA271" s="182" t="str">
        <f t="shared" si="10"/>
        <v/>
      </c>
      <c r="AB271" s="46"/>
      <c r="AC271" s="216"/>
      <c r="AD271" s="216"/>
      <c r="AE271" s="43"/>
      <c r="AF271" s="48"/>
      <c r="AG271" s="43"/>
      <c r="AH271" s="407"/>
      <c r="AI271" s="408"/>
      <c r="AJ271" s="44"/>
      <c r="AK271" s="350"/>
      <c r="AL271" s="46"/>
      <c r="AM271" s="182" t="str">
        <f t="shared" ref="AM271:AM334" si="11">IF(AL271="YES",(R271-AK271)/365,"")</f>
        <v/>
      </c>
      <c r="AN271" s="46"/>
    </row>
    <row r="272" spans="1:40" ht="45" customHeight="1" x14ac:dyDescent="0.3">
      <c r="A272" s="68"/>
      <c r="B272" s="68"/>
      <c r="C272" s="68"/>
      <c r="D272" s="68"/>
      <c r="E272" s="46"/>
      <c r="F272" s="323" t="str">
        <f t="shared" si="9"/>
        <v/>
      </c>
      <c r="G272" s="89"/>
      <c r="H272" s="86"/>
      <c r="I272" s="86"/>
      <c r="J272" s="48"/>
      <c r="K272" s="46"/>
      <c r="L272" s="46"/>
      <c r="M272" s="46"/>
      <c r="N272" s="48"/>
      <c r="O272" s="43"/>
      <c r="P272" s="209"/>
      <c r="Q272" s="43"/>
      <c r="R272" s="86"/>
      <c r="S272" s="48"/>
      <c r="T272" s="216"/>
      <c r="U272" s="87"/>
      <c r="V272" s="88"/>
      <c r="W272" s="91"/>
      <c r="X272" s="216"/>
      <c r="Y272" s="216"/>
      <c r="Z272" s="89"/>
      <c r="AA272" s="182" t="str">
        <f t="shared" si="10"/>
        <v/>
      </c>
      <c r="AB272" s="46"/>
      <c r="AC272" s="216"/>
      <c r="AD272" s="216"/>
      <c r="AE272" s="43"/>
      <c r="AF272" s="48"/>
      <c r="AG272" s="43"/>
      <c r="AH272" s="407"/>
      <c r="AI272" s="408"/>
      <c r="AJ272" s="44"/>
      <c r="AK272" s="350"/>
      <c r="AL272" s="46"/>
      <c r="AM272" s="182" t="str">
        <f t="shared" si="11"/>
        <v/>
      </c>
      <c r="AN272" s="46"/>
    </row>
    <row r="273" spans="1:40" ht="45" customHeight="1" x14ac:dyDescent="0.3">
      <c r="A273" s="68"/>
      <c r="B273" s="68"/>
      <c r="C273" s="68"/>
      <c r="D273" s="68"/>
      <c r="E273" s="46"/>
      <c r="F273" s="323" t="str">
        <f t="shared" si="9"/>
        <v/>
      </c>
      <c r="G273" s="89"/>
      <c r="H273" s="86"/>
      <c r="I273" s="86"/>
      <c r="J273" s="48"/>
      <c r="K273" s="46"/>
      <c r="L273" s="46"/>
      <c r="M273" s="46"/>
      <c r="N273" s="48"/>
      <c r="O273" s="43"/>
      <c r="P273" s="209"/>
      <c r="Q273" s="43"/>
      <c r="R273" s="86"/>
      <c r="S273" s="48"/>
      <c r="T273" s="216"/>
      <c r="U273" s="87"/>
      <c r="V273" s="88"/>
      <c r="W273" s="91"/>
      <c r="X273" s="216"/>
      <c r="Y273" s="216"/>
      <c r="Z273" s="89"/>
      <c r="AA273" s="182" t="str">
        <f t="shared" si="10"/>
        <v/>
      </c>
      <c r="AB273" s="46"/>
      <c r="AC273" s="216"/>
      <c r="AD273" s="216"/>
      <c r="AE273" s="43"/>
      <c r="AF273" s="48"/>
      <c r="AG273" s="43"/>
      <c r="AH273" s="407"/>
      <c r="AI273" s="408"/>
      <c r="AJ273" s="44"/>
      <c r="AK273" s="350"/>
      <c r="AL273" s="46"/>
      <c r="AM273" s="182" t="str">
        <f t="shared" si="11"/>
        <v/>
      </c>
      <c r="AN273" s="46"/>
    </row>
    <row r="274" spans="1:40" ht="45" customHeight="1" x14ac:dyDescent="0.3">
      <c r="A274" s="68"/>
      <c r="B274" s="68"/>
      <c r="C274" s="68"/>
      <c r="D274" s="68"/>
      <c r="E274" s="46"/>
      <c r="F274" s="323" t="str">
        <f t="shared" si="9"/>
        <v/>
      </c>
      <c r="G274" s="89"/>
      <c r="H274" s="86"/>
      <c r="I274" s="86"/>
      <c r="J274" s="48"/>
      <c r="K274" s="46"/>
      <c r="L274" s="46"/>
      <c r="M274" s="46"/>
      <c r="N274" s="48"/>
      <c r="O274" s="43"/>
      <c r="P274" s="209"/>
      <c r="Q274" s="43"/>
      <c r="R274" s="86"/>
      <c r="S274" s="48"/>
      <c r="T274" s="216"/>
      <c r="U274" s="87"/>
      <c r="V274" s="88"/>
      <c r="W274" s="91"/>
      <c r="X274" s="216"/>
      <c r="Y274" s="216"/>
      <c r="Z274" s="89"/>
      <c r="AA274" s="182" t="str">
        <f t="shared" si="10"/>
        <v/>
      </c>
      <c r="AB274" s="46"/>
      <c r="AC274" s="216"/>
      <c r="AD274" s="216"/>
      <c r="AE274" s="43"/>
      <c r="AF274" s="48"/>
      <c r="AG274" s="43"/>
      <c r="AH274" s="407"/>
      <c r="AI274" s="408"/>
      <c r="AJ274" s="44"/>
      <c r="AK274" s="350"/>
      <c r="AL274" s="46"/>
      <c r="AM274" s="182" t="str">
        <f t="shared" si="11"/>
        <v/>
      </c>
      <c r="AN274" s="46"/>
    </row>
    <row r="275" spans="1:40" ht="45" customHeight="1" x14ac:dyDescent="0.3">
      <c r="A275" s="68"/>
      <c r="B275" s="68"/>
      <c r="C275" s="68"/>
      <c r="D275" s="68"/>
      <c r="E275" s="46"/>
      <c r="F275" s="323" t="str">
        <f t="shared" si="9"/>
        <v/>
      </c>
      <c r="G275" s="89"/>
      <c r="H275" s="86"/>
      <c r="I275" s="86"/>
      <c r="J275" s="48"/>
      <c r="K275" s="46"/>
      <c r="L275" s="46"/>
      <c r="M275" s="46"/>
      <c r="N275" s="48"/>
      <c r="O275" s="43"/>
      <c r="P275" s="209"/>
      <c r="Q275" s="43"/>
      <c r="R275" s="86"/>
      <c r="S275" s="48"/>
      <c r="T275" s="216"/>
      <c r="U275" s="87"/>
      <c r="V275" s="88"/>
      <c r="W275" s="91"/>
      <c r="X275" s="216"/>
      <c r="Y275" s="216"/>
      <c r="Z275" s="89"/>
      <c r="AA275" s="182" t="str">
        <f t="shared" si="10"/>
        <v/>
      </c>
      <c r="AB275" s="46"/>
      <c r="AC275" s="216"/>
      <c r="AD275" s="216"/>
      <c r="AE275" s="43"/>
      <c r="AF275" s="48"/>
      <c r="AG275" s="43"/>
      <c r="AH275" s="407"/>
      <c r="AI275" s="408"/>
      <c r="AJ275" s="44"/>
      <c r="AK275" s="350"/>
      <c r="AL275" s="46"/>
      <c r="AM275" s="182" t="str">
        <f t="shared" si="11"/>
        <v/>
      </c>
      <c r="AN275" s="46"/>
    </row>
    <row r="276" spans="1:40" ht="45" customHeight="1" x14ac:dyDescent="0.3">
      <c r="A276" s="68"/>
      <c r="B276" s="68"/>
      <c r="C276" s="68"/>
      <c r="D276" s="68"/>
      <c r="E276" s="46"/>
      <c r="F276" s="323" t="str">
        <f t="shared" si="9"/>
        <v/>
      </c>
      <c r="G276" s="89"/>
      <c r="H276" s="86"/>
      <c r="I276" s="86"/>
      <c r="J276" s="48"/>
      <c r="K276" s="46"/>
      <c r="L276" s="46"/>
      <c r="M276" s="46"/>
      <c r="N276" s="48"/>
      <c r="O276" s="43"/>
      <c r="P276" s="209"/>
      <c r="Q276" s="43"/>
      <c r="R276" s="86"/>
      <c r="S276" s="48"/>
      <c r="T276" s="216"/>
      <c r="U276" s="87"/>
      <c r="V276" s="88"/>
      <c r="W276" s="91"/>
      <c r="X276" s="216"/>
      <c r="Y276" s="216"/>
      <c r="Z276" s="89"/>
      <c r="AA276" s="182" t="str">
        <f t="shared" si="10"/>
        <v/>
      </c>
      <c r="AB276" s="46"/>
      <c r="AC276" s="216"/>
      <c r="AD276" s="216"/>
      <c r="AE276" s="43"/>
      <c r="AF276" s="48"/>
      <c r="AG276" s="43"/>
      <c r="AH276" s="407"/>
      <c r="AI276" s="408"/>
      <c r="AJ276" s="44"/>
      <c r="AK276" s="350"/>
      <c r="AL276" s="46"/>
      <c r="AM276" s="182" t="str">
        <f t="shared" si="11"/>
        <v/>
      </c>
      <c r="AN276" s="46"/>
    </row>
    <row r="277" spans="1:40" ht="45" customHeight="1" x14ac:dyDescent="0.3">
      <c r="A277" s="68"/>
      <c r="B277" s="68"/>
      <c r="C277" s="68"/>
      <c r="D277" s="68"/>
      <c r="E277" s="46"/>
      <c r="F277" s="323" t="str">
        <f t="shared" si="9"/>
        <v/>
      </c>
      <c r="G277" s="89"/>
      <c r="H277" s="86"/>
      <c r="I277" s="86"/>
      <c r="J277" s="48"/>
      <c r="K277" s="46"/>
      <c r="L277" s="46"/>
      <c r="M277" s="46"/>
      <c r="N277" s="48"/>
      <c r="O277" s="43"/>
      <c r="P277" s="209"/>
      <c r="Q277" s="43"/>
      <c r="R277" s="86"/>
      <c r="S277" s="48"/>
      <c r="T277" s="216"/>
      <c r="U277" s="87"/>
      <c r="V277" s="88"/>
      <c r="W277" s="91"/>
      <c r="X277" s="216"/>
      <c r="Y277" s="216"/>
      <c r="Z277" s="89"/>
      <c r="AA277" s="182" t="str">
        <f t="shared" si="10"/>
        <v/>
      </c>
      <c r="AB277" s="46"/>
      <c r="AC277" s="216"/>
      <c r="AD277" s="216"/>
      <c r="AE277" s="43"/>
      <c r="AF277" s="48"/>
      <c r="AG277" s="43"/>
      <c r="AH277" s="407"/>
      <c r="AI277" s="408"/>
      <c r="AJ277" s="44"/>
      <c r="AK277" s="350"/>
      <c r="AL277" s="46"/>
      <c r="AM277" s="182" t="str">
        <f t="shared" si="11"/>
        <v/>
      </c>
      <c r="AN277" s="46"/>
    </row>
    <row r="278" spans="1:40" ht="45" customHeight="1" x14ac:dyDescent="0.3">
      <c r="A278" s="68"/>
      <c r="B278" s="68"/>
      <c r="C278" s="68"/>
      <c r="D278" s="68"/>
      <c r="E278" s="46"/>
      <c r="F278" s="323" t="str">
        <f t="shared" si="9"/>
        <v/>
      </c>
      <c r="G278" s="89"/>
      <c r="H278" s="86"/>
      <c r="I278" s="86"/>
      <c r="J278" s="48"/>
      <c r="K278" s="46"/>
      <c r="L278" s="46"/>
      <c r="M278" s="46"/>
      <c r="N278" s="48"/>
      <c r="O278" s="43"/>
      <c r="P278" s="209"/>
      <c r="Q278" s="43"/>
      <c r="R278" s="86"/>
      <c r="S278" s="48"/>
      <c r="T278" s="216"/>
      <c r="U278" s="87"/>
      <c r="V278" s="88"/>
      <c r="W278" s="91"/>
      <c r="X278" s="216"/>
      <c r="Y278" s="216"/>
      <c r="Z278" s="89"/>
      <c r="AA278" s="182" t="str">
        <f t="shared" si="10"/>
        <v/>
      </c>
      <c r="AB278" s="46"/>
      <c r="AC278" s="216"/>
      <c r="AD278" s="216"/>
      <c r="AE278" s="43"/>
      <c r="AF278" s="48"/>
      <c r="AG278" s="43"/>
      <c r="AH278" s="407"/>
      <c r="AI278" s="408"/>
      <c r="AJ278" s="44"/>
      <c r="AK278" s="350"/>
      <c r="AL278" s="46"/>
      <c r="AM278" s="182" t="str">
        <f t="shared" si="11"/>
        <v/>
      </c>
      <c r="AN278" s="46"/>
    </row>
    <row r="279" spans="1:40" ht="45" customHeight="1" x14ac:dyDescent="0.3">
      <c r="A279" s="68"/>
      <c r="B279" s="68"/>
      <c r="C279" s="68"/>
      <c r="D279" s="68"/>
      <c r="E279" s="46"/>
      <c r="F279" s="323" t="str">
        <f t="shared" si="9"/>
        <v/>
      </c>
      <c r="G279" s="89"/>
      <c r="H279" s="86"/>
      <c r="I279" s="86"/>
      <c r="J279" s="48"/>
      <c r="K279" s="46"/>
      <c r="L279" s="46"/>
      <c r="M279" s="46"/>
      <c r="N279" s="48"/>
      <c r="O279" s="43"/>
      <c r="P279" s="209"/>
      <c r="Q279" s="43"/>
      <c r="R279" s="86"/>
      <c r="S279" s="48"/>
      <c r="T279" s="216"/>
      <c r="U279" s="87"/>
      <c r="V279" s="88"/>
      <c r="W279" s="91"/>
      <c r="X279" s="216"/>
      <c r="Y279" s="216"/>
      <c r="Z279" s="89"/>
      <c r="AA279" s="182" t="str">
        <f t="shared" si="10"/>
        <v/>
      </c>
      <c r="AB279" s="46"/>
      <c r="AC279" s="216"/>
      <c r="AD279" s="216"/>
      <c r="AE279" s="43"/>
      <c r="AF279" s="48"/>
      <c r="AG279" s="43"/>
      <c r="AH279" s="407"/>
      <c r="AI279" s="408"/>
      <c r="AJ279" s="44"/>
      <c r="AK279" s="350"/>
      <c r="AL279" s="46"/>
      <c r="AM279" s="182" t="str">
        <f t="shared" si="11"/>
        <v/>
      </c>
      <c r="AN279" s="46"/>
    </row>
    <row r="280" spans="1:40" ht="45" customHeight="1" x14ac:dyDescent="0.3">
      <c r="A280" s="68"/>
      <c r="B280" s="68"/>
      <c r="C280" s="68"/>
      <c r="D280" s="68"/>
      <c r="E280" s="46"/>
      <c r="F280" s="323" t="str">
        <f t="shared" si="9"/>
        <v/>
      </c>
      <c r="G280" s="89"/>
      <c r="H280" s="86"/>
      <c r="I280" s="86"/>
      <c r="J280" s="48"/>
      <c r="K280" s="46"/>
      <c r="L280" s="46"/>
      <c r="M280" s="46"/>
      <c r="N280" s="48"/>
      <c r="O280" s="43"/>
      <c r="P280" s="209"/>
      <c r="Q280" s="43"/>
      <c r="R280" s="86"/>
      <c r="S280" s="48"/>
      <c r="T280" s="216"/>
      <c r="U280" s="87"/>
      <c r="V280" s="88"/>
      <c r="W280" s="91"/>
      <c r="X280" s="216"/>
      <c r="Y280" s="216"/>
      <c r="Z280" s="89"/>
      <c r="AA280" s="182" t="str">
        <f t="shared" si="10"/>
        <v/>
      </c>
      <c r="AB280" s="46"/>
      <c r="AC280" s="216"/>
      <c r="AD280" s="216"/>
      <c r="AE280" s="43"/>
      <c r="AF280" s="48"/>
      <c r="AG280" s="43"/>
      <c r="AH280" s="407"/>
      <c r="AI280" s="408"/>
      <c r="AJ280" s="44"/>
      <c r="AK280" s="350"/>
      <c r="AL280" s="46"/>
      <c r="AM280" s="182" t="str">
        <f t="shared" si="11"/>
        <v/>
      </c>
      <c r="AN280" s="46"/>
    </row>
    <row r="281" spans="1:40" ht="45" customHeight="1" x14ac:dyDescent="0.3">
      <c r="A281" s="68"/>
      <c r="B281" s="68"/>
      <c r="C281" s="68"/>
      <c r="D281" s="68"/>
      <c r="E281" s="46"/>
      <c r="F281" s="323" t="str">
        <f t="shared" si="9"/>
        <v/>
      </c>
      <c r="G281" s="89"/>
      <c r="H281" s="86"/>
      <c r="I281" s="86"/>
      <c r="J281" s="48"/>
      <c r="K281" s="46"/>
      <c r="L281" s="46"/>
      <c r="M281" s="46"/>
      <c r="N281" s="48"/>
      <c r="O281" s="43"/>
      <c r="P281" s="209"/>
      <c r="Q281" s="43"/>
      <c r="R281" s="86"/>
      <c r="S281" s="48"/>
      <c r="T281" s="216"/>
      <c r="U281" s="87"/>
      <c r="V281" s="88"/>
      <c r="W281" s="91"/>
      <c r="X281" s="216"/>
      <c r="Y281" s="216"/>
      <c r="Z281" s="89"/>
      <c r="AA281" s="182" t="str">
        <f t="shared" si="10"/>
        <v/>
      </c>
      <c r="AB281" s="46"/>
      <c r="AC281" s="216"/>
      <c r="AD281" s="216"/>
      <c r="AE281" s="43"/>
      <c r="AF281" s="48"/>
      <c r="AG281" s="43"/>
      <c r="AH281" s="407"/>
      <c r="AI281" s="408"/>
      <c r="AJ281" s="44"/>
      <c r="AK281" s="350"/>
      <c r="AL281" s="46"/>
      <c r="AM281" s="182" t="str">
        <f t="shared" si="11"/>
        <v/>
      </c>
      <c r="AN281" s="46"/>
    </row>
    <row r="282" spans="1:40" ht="45" customHeight="1" x14ac:dyDescent="0.3">
      <c r="A282" s="68"/>
      <c r="B282" s="68"/>
      <c r="C282" s="68"/>
      <c r="D282" s="68"/>
      <c r="E282" s="46"/>
      <c r="F282" s="323" t="str">
        <f t="shared" si="9"/>
        <v/>
      </c>
      <c r="G282" s="89"/>
      <c r="H282" s="86"/>
      <c r="I282" s="86"/>
      <c r="J282" s="48"/>
      <c r="K282" s="46"/>
      <c r="L282" s="46"/>
      <c r="M282" s="46"/>
      <c r="N282" s="48"/>
      <c r="O282" s="43"/>
      <c r="P282" s="209"/>
      <c r="Q282" s="43"/>
      <c r="R282" s="86"/>
      <c r="S282" s="48"/>
      <c r="T282" s="216"/>
      <c r="U282" s="87"/>
      <c r="V282" s="88"/>
      <c r="W282" s="91"/>
      <c r="X282" s="216"/>
      <c r="Y282" s="216"/>
      <c r="Z282" s="89"/>
      <c r="AA282" s="182" t="str">
        <f t="shared" si="10"/>
        <v/>
      </c>
      <c r="AB282" s="46"/>
      <c r="AC282" s="216"/>
      <c r="AD282" s="216"/>
      <c r="AE282" s="43"/>
      <c r="AF282" s="48"/>
      <c r="AG282" s="43"/>
      <c r="AH282" s="407"/>
      <c r="AI282" s="408"/>
      <c r="AJ282" s="44"/>
      <c r="AK282" s="350"/>
      <c r="AL282" s="46"/>
      <c r="AM282" s="182" t="str">
        <f t="shared" si="11"/>
        <v/>
      </c>
      <c r="AN282" s="46"/>
    </row>
    <row r="283" spans="1:40" ht="45" customHeight="1" x14ac:dyDescent="0.3">
      <c r="A283" s="68"/>
      <c r="B283" s="68"/>
      <c r="C283" s="68"/>
      <c r="D283" s="68"/>
      <c r="E283" s="46"/>
      <c r="F283" s="323" t="str">
        <f t="shared" si="9"/>
        <v/>
      </c>
      <c r="G283" s="89"/>
      <c r="H283" s="86"/>
      <c r="I283" s="86"/>
      <c r="J283" s="48"/>
      <c r="K283" s="46"/>
      <c r="L283" s="46"/>
      <c r="M283" s="46"/>
      <c r="N283" s="48"/>
      <c r="O283" s="43"/>
      <c r="P283" s="209"/>
      <c r="Q283" s="43"/>
      <c r="R283" s="86"/>
      <c r="S283" s="48"/>
      <c r="T283" s="216"/>
      <c r="U283" s="87"/>
      <c r="V283" s="88"/>
      <c r="W283" s="91"/>
      <c r="X283" s="216"/>
      <c r="Y283" s="216"/>
      <c r="Z283" s="89"/>
      <c r="AA283" s="182" t="str">
        <f t="shared" si="10"/>
        <v/>
      </c>
      <c r="AB283" s="46"/>
      <c r="AC283" s="216"/>
      <c r="AD283" s="216"/>
      <c r="AE283" s="43"/>
      <c r="AF283" s="48"/>
      <c r="AG283" s="43"/>
      <c r="AH283" s="407"/>
      <c r="AI283" s="408"/>
      <c r="AJ283" s="44"/>
      <c r="AK283" s="350"/>
      <c r="AL283" s="46"/>
      <c r="AM283" s="182" t="str">
        <f t="shared" si="11"/>
        <v/>
      </c>
      <c r="AN283" s="46"/>
    </row>
    <row r="284" spans="1:40" ht="45" customHeight="1" x14ac:dyDescent="0.3">
      <c r="A284" s="68"/>
      <c r="B284" s="68"/>
      <c r="C284" s="68"/>
      <c r="D284" s="68"/>
      <c r="E284" s="46"/>
      <c r="F284" s="323" t="str">
        <f t="shared" si="9"/>
        <v/>
      </c>
      <c r="G284" s="89"/>
      <c r="H284" s="86"/>
      <c r="I284" s="86"/>
      <c r="J284" s="48"/>
      <c r="K284" s="46"/>
      <c r="L284" s="46"/>
      <c r="M284" s="46"/>
      <c r="N284" s="48"/>
      <c r="O284" s="43"/>
      <c r="P284" s="209"/>
      <c r="Q284" s="43"/>
      <c r="R284" s="86"/>
      <c r="S284" s="48"/>
      <c r="T284" s="216"/>
      <c r="U284" s="87"/>
      <c r="V284" s="88"/>
      <c r="W284" s="91"/>
      <c r="X284" s="216"/>
      <c r="Y284" s="216"/>
      <c r="Z284" s="89"/>
      <c r="AA284" s="182" t="str">
        <f t="shared" si="10"/>
        <v/>
      </c>
      <c r="AB284" s="46"/>
      <c r="AC284" s="216"/>
      <c r="AD284" s="216"/>
      <c r="AE284" s="43"/>
      <c r="AF284" s="48"/>
      <c r="AG284" s="43"/>
      <c r="AH284" s="407"/>
      <c r="AI284" s="408"/>
      <c r="AJ284" s="44"/>
      <c r="AK284" s="350"/>
      <c r="AL284" s="46"/>
      <c r="AM284" s="182" t="str">
        <f t="shared" si="11"/>
        <v/>
      </c>
      <c r="AN284" s="46"/>
    </row>
    <row r="285" spans="1:40" ht="45" customHeight="1" x14ac:dyDescent="0.3">
      <c r="A285" s="68"/>
      <c r="B285" s="68"/>
      <c r="C285" s="68"/>
      <c r="D285" s="68"/>
      <c r="E285" s="46"/>
      <c r="F285" s="323" t="str">
        <f t="shared" si="9"/>
        <v/>
      </c>
      <c r="G285" s="89"/>
      <c r="H285" s="86"/>
      <c r="I285" s="86"/>
      <c r="J285" s="48"/>
      <c r="K285" s="46"/>
      <c r="L285" s="46"/>
      <c r="M285" s="46"/>
      <c r="N285" s="48"/>
      <c r="O285" s="43"/>
      <c r="P285" s="209"/>
      <c r="Q285" s="43"/>
      <c r="R285" s="86"/>
      <c r="S285" s="48"/>
      <c r="T285" s="216"/>
      <c r="U285" s="87"/>
      <c r="V285" s="88"/>
      <c r="W285" s="91"/>
      <c r="X285" s="216"/>
      <c r="Y285" s="216"/>
      <c r="Z285" s="89"/>
      <c r="AA285" s="182" t="str">
        <f t="shared" si="10"/>
        <v/>
      </c>
      <c r="AB285" s="46"/>
      <c r="AC285" s="216"/>
      <c r="AD285" s="216"/>
      <c r="AE285" s="43"/>
      <c r="AF285" s="48"/>
      <c r="AG285" s="43"/>
      <c r="AH285" s="407"/>
      <c r="AI285" s="408"/>
      <c r="AJ285" s="44"/>
      <c r="AK285" s="350"/>
      <c r="AL285" s="46"/>
      <c r="AM285" s="182" t="str">
        <f t="shared" si="11"/>
        <v/>
      </c>
      <c r="AN285" s="46"/>
    </row>
    <row r="286" spans="1:40" ht="45" customHeight="1" x14ac:dyDescent="0.3">
      <c r="A286" s="68"/>
      <c r="B286" s="68"/>
      <c r="C286" s="68"/>
      <c r="D286" s="68"/>
      <c r="E286" s="46"/>
      <c r="F286" s="323" t="str">
        <f t="shared" si="9"/>
        <v/>
      </c>
      <c r="G286" s="89"/>
      <c r="H286" s="86"/>
      <c r="I286" s="86"/>
      <c r="J286" s="48"/>
      <c r="K286" s="46"/>
      <c r="L286" s="46"/>
      <c r="M286" s="46"/>
      <c r="N286" s="48"/>
      <c r="O286" s="43"/>
      <c r="P286" s="209"/>
      <c r="Q286" s="43"/>
      <c r="R286" s="86"/>
      <c r="S286" s="48"/>
      <c r="T286" s="216"/>
      <c r="U286" s="87"/>
      <c r="V286" s="88"/>
      <c r="W286" s="91"/>
      <c r="X286" s="216"/>
      <c r="Y286" s="216"/>
      <c r="Z286" s="89"/>
      <c r="AA286" s="182" t="str">
        <f t="shared" si="10"/>
        <v/>
      </c>
      <c r="AB286" s="46"/>
      <c r="AC286" s="216"/>
      <c r="AD286" s="216"/>
      <c r="AE286" s="43"/>
      <c r="AF286" s="48"/>
      <c r="AG286" s="43"/>
      <c r="AH286" s="407"/>
      <c r="AI286" s="408"/>
      <c r="AJ286" s="44"/>
      <c r="AK286" s="350"/>
      <c r="AL286" s="46"/>
      <c r="AM286" s="182" t="str">
        <f t="shared" si="11"/>
        <v/>
      </c>
      <c r="AN286" s="46"/>
    </row>
    <row r="287" spans="1:40" ht="45" customHeight="1" x14ac:dyDescent="0.3">
      <c r="A287" s="68"/>
      <c r="B287" s="68"/>
      <c r="C287" s="68"/>
      <c r="D287" s="68"/>
      <c r="E287" s="46"/>
      <c r="F287" s="323" t="str">
        <f t="shared" si="9"/>
        <v/>
      </c>
      <c r="G287" s="89"/>
      <c r="H287" s="86"/>
      <c r="I287" s="86"/>
      <c r="J287" s="48"/>
      <c r="K287" s="46"/>
      <c r="L287" s="46"/>
      <c r="M287" s="46"/>
      <c r="N287" s="48"/>
      <c r="O287" s="43"/>
      <c r="P287" s="209"/>
      <c r="Q287" s="43"/>
      <c r="R287" s="86"/>
      <c r="S287" s="48"/>
      <c r="T287" s="216"/>
      <c r="U287" s="87"/>
      <c r="V287" s="88"/>
      <c r="W287" s="91"/>
      <c r="X287" s="216"/>
      <c r="Y287" s="216"/>
      <c r="Z287" s="89"/>
      <c r="AA287" s="182" t="str">
        <f t="shared" si="10"/>
        <v/>
      </c>
      <c r="AB287" s="46"/>
      <c r="AC287" s="216"/>
      <c r="AD287" s="216"/>
      <c r="AE287" s="43"/>
      <c r="AF287" s="48"/>
      <c r="AG287" s="43"/>
      <c r="AH287" s="407"/>
      <c r="AI287" s="408"/>
      <c r="AJ287" s="44"/>
      <c r="AK287" s="350"/>
      <c r="AL287" s="46"/>
      <c r="AM287" s="182" t="str">
        <f t="shared" si="11"/>
        <v/>
      </c>
      <c r="AN287" s="46"/>
    </row>
    <row r="288" spans="1:40" ht="45" customHeight="1" x14ac:dyDescent="0.3">
      <c r="A288" s="68"/>
      <c r="B288" s="68"/>
      <c r="C288" s="68"/>
      <c r="D288" s="68"/>
      <c r="E288" s="46"/>
      <c r="F288" s="323" t="str">
        <f t="shared" si="9"/>
        <v/>
      </c>
      <c r="G288" s="89"/>
      <c r="H288" s="86"/>
      <c r="I288" s="86"/>
      <c r="J288" s="48"/>
      <c r="K288" s="46"/>
      <c r="L288" s="46"/>
      <c r="M288" s="46"/>
      <c r="N288" s="48"/>
      <c r="O288" s="43"/>
      <c r="P288" s="209"/>
      <c r="Q288" s="43"/>
      <c r="R288" s="86"/>
      <c r="S288" s="48"/>
      <c r="T288" s="216"/>
      <c r="U288" s="87"/>
      <c r="V288" s="88"/>
      <c r="W288" s="91"/>
      <c r="X288" s="216"/>
      <c r="Y288" s="216"/>
      <c r="Z288" s="89"/>
      <c r="AA288" s="182" t="str">
        <f t="shared" si="10"/>
        <v/>
      </c>
      <c r="AB288" s="46"/>
      <c r="AC288" s="216"/>
      <c r="AD288" s="216"/>
      <c r="AE288" s="43"/>
      <c r="AF288" s="48"/>
      <c r="AG288" s="43"/>
      <c r="AH288" s="407"/>
      <c r="AI288" s="408"/>
      <c r="AJ288" s="44"/>
      <c r="AK288" s="350"/>
      <c r="AL288" s="46"/>
      <c r="AM288" s="182" t="str">
        <f t="shared" si="11"/>
        <v/>
      </c>
      <c r="AN288" s="46"/>
    </row>
    <row r="289" spans="1:40" ht="45" customHeight="1" x14ac:dyDescent="0.3">
      <c r="A289" s="68"/>
      <c r="B289" s="68"/>
      <c r="C289" s="68"/>
      <c r="D289" s="68"/>
      <c r="E289" s="46"/>
      <c r="F289" s="323" t="str">
        <f t="shared" si="9"/>
        <v/>
      </c>
      <c r="G289" s="89"/>
      <c r="H289" s="86"/>
      <c r="I289" s="86"/>
      <c r="J289" s="48"/>
      <c r="K289" s="46"/>
      <c r="L289" s="46"/>
      <c r="M289" s="46"/>
      <c r="N289" s="48"/>
      <c r="O289" s="43"/>
      <c r="P289" s="209"/>
      <c r="Q289" s="43"/>
      <c r="R289" s="86"/>
      <c r="S289" s="48"/>
      <c r="T289" s="216"/>
      <c r="U289" s="87"/>
      <c r="V289" s="88"/>
      <c r="W289" s="91"/>
      <c r="X289" s="216"/>
      <c r="Y289" s="216"/>
      <c r="Z289" s="89"/>
      <c r="AA289" s="182" t="str">
        <f t="shared" si="10"/>
        <v/>
      </c>
      <c r="AB289" s="46"/>
      <c r="AC289" s="216"/>
      <c r="AD289" s="216"/>
      <c r="AE289" s="43"/>
      <c r="AF289" s="48"/>
      <c r="AG289" s="43"/>
      <c r="AH289" s="407"/>
      <c r="AI289" s="408"/>
      <c r="AJ289" s="44"/>
      <c r="AK289" s="350"/>
      <c r="AL289" s="46"/>
      <c r="AM289" s="182" t="str">
        <f t="shared" si="11"/>
        <v/>
      </c>
      <c r="AN289" s="46"/>
    </row>
    <row r="290" spans="1:40" ht="45" customHeight="1" x14ac:dyDescent="0.3">
      <c r="A290" s="68"/>
      <c r="B290" s="68"/>
      <c r="C290" s="68"/>
      <c r="D290" s="68"/>
      <c r="E290" s="46"/>
      <c r="F290" s="323" t="str">
        <f t="shared" si="9"/>
        <v/>
      </c>
      <c r="G290" s="89"/>
      <c r="H290" s="86"/>
      <c r="I290" s="86"/>
      <c r="J290" s="48"/>
      <c r="K290" s="46"/>
      <c r="L290" s="46"/>
      <c r="M290" s="46"/>
      <c r="N290" s="48"/>
      <c r="O290" s="43"/>
      <c r="P290" s="209"/>
      <c r="Q290" s="43"/>
      <c r="R290" s="86"/>
      <c r="S290" s="48"/>
      <c r="T290" s="216"/>
      <c r="U290" s="87"/>
      <c r="V290" s="88"/>
      <c r="W290" s="91"/>
      <c r="X290" s="216"/>
      <c r="Y290" s="216"/>
      <c r="Z290" s="89"/>
      <c r="AA290" s="182" t="str">
        <f t="shared" si="10"/>
        <v/>
      </c>
      <c r="AB290" s="46"/>
      <c r="AC290" s="216"/>
      <c r="AD290" s="216"/>
      <c r="AE290" s="43"/>
      <c r="AF290" s="48"/>
      <c r="AG290" s="43"/>
      <c r="AH290" s="407"/>
      <c r="AI290" s="408"/>
      <c r="AJ290" s="44"/>
      <c r="AK290" s="350"/>
      <c r="AL290" s="46"/>
      <c r="AM290" s="182" t="str">
        <f t="shared" si="11"/>
        <v/>
      </c>
      <c r="AN290" s="46"/>
    </row>
    <row r="291" spans="1:40" ht="45" customHeight="1" x14ac:dyDescent="0.3">
      <c r="A291" s="68"/>
      <c r="B291" s="68"/>
      <c r="C291" s="68"/>
      <c r="D291" s="68"/>
      <c r="E291" s="46"/>
      <c r="F291" s="323" t="str">
        <f t="shared" si="9"/>
        <v/>
      </c>
      <c r="G291" s="89"/>
      <c r="H291" s="86"/>
      <c r="I291" s="86"/>
      <c r="J291" s="48"/>
      <c r="K291" s="46"/>
      <c r="L291" s="46"/>
      <c r="M291" s="46"/>
      <c r="N291" s="48"/>
      <c r="O291" s="43"/>
      <c r="P291" s="209"/>
      <c r="Q291" s="43"/>
      <c r="R291" s="86"/>
      <c r="S291" s="48"/>
      <c r="T291" s="216"/>
      <c r="U291" s="87"/>
      <c r="V291" s="88"/>
      <c r="W291" s="91"/>
      <c r="X291" s="216"/>
      <c r="Y291" s="216"/>
      <c r="Z291" s="89"/>
      <c r="AA291" s="182" t="str">
        <f t="shared" si="10"/>
        <v/>
      </c>
      <c r="AB291" s="46"/>
      <c r="AC291" s="216"/>
      <c r="AD291" s="216"/>
      <c r="AE291" s="43"/>
      <c r="AF291" s="48"/>
      <c r="AG291" s="43"/>
      <c r="AH291" s="407"/>
      <c r="AI291" s="408"/>
      <c r="AJ291" s="44"/>
      <c r="AK291" s="350"/>
      <c r="AL291" s="46"/>
      <c r="AM291" s="182" t="str">
        <f t="shared" si="11"/>
        <v/>
      </c>
      <c r="AN291" s="46"/>
    </row>
    <row r="292" spans="1:40" ht="45" customHeight="1" x14ac:dyDescent="0.3">
      <c r="A292" s="68"/>
      <c r="B292" s="68"/>
      <c r="C292" s="68"/>
      <c r="D292" s="68"/>
      <c r="E292" s="46"/>
      <c r="F292" s="323" t="str">
        <f t="shared" si="9"/>
        <v/>
      </c>
      <c r="G292" s="89"/>
      <c r="H292" s="86"/>
      <c r="I292" s="86"/>
      <c r="J292" s="48"/>
      <c r="K292" s="46"/>
      <c r="L292" s="46"/>
      <c r="M292" s="46"/>
      <c r="N292" s="48"/>
      <c r="O292" s="43"/>
      <c r="P292" s="209"/>
      <c r="Q292" s="43"/>
      <c r="R292" s="86"/>
      <c r="S292" s="48"/>
      <c r="T292" s="216"/>
      <c r="U292" s="87"/>
      <c r="V292" s="88"/>
      <c r="W292" s="91"/>
      <c r="X292" s="216"/>
      <c r="Y292" s="216"/>
      <c r="Z292" s="89"/>
      <c r="AA292" s="182" t="str">
        <f t="shared" si="10"/>
        <v/>
      </c>
      <c r="AB292" s="46"/>
      <c r="AC292" s="216"/>
      <c r="AD292" s="216"/>
      <c r="AE292" s="43"/>
      <c r="AF292" s="48"/>
      <c r="AG292" s="43"/>
      <c r="AH292" s="407"/>
      <c r="AI292" s="408"/>
      <c r="AJ292" s="44"/>
      <c r="AK292" s="350"/>
      <c r="AL292" s="46"/>
      <c r="AM292" s="182" t="str">
        <f t="shared" si="11"/>
        <v/>
      </c>
      <c r="AN292" s="46"/>
    </row>
    <row r="293" spans="1:40" ht="45" customHeight="1" x14ac:dyDescent="0.3">
      <c r="A293" s="68"/>
      <c r="B293" s="68"/>
      <c r="C293" s="68"/>
      <c r="D293" s="68"/>
      <c r="E293" s="46"/>
      <c r="F293" s="323" t="str">
        <f t="shared" si="9"/>
        <v/>
      </c>
      <c r="G293" s="89"/>
      <c r="H293" s="86"/>
      <c r="I293" s="86"/>
      <c r="J293" s="48"/>
      <c r="K293" s="46"/>
      <c r="L293" s="46"/>
      <c r="M293" s="46"/>
      <c r="N293" s="48"/>
      <c r="O293" s="43"/>
      <c r="P293" s="209"/>
      <c r="Q293" s="43"/>
      <c r="R293" s="86"/>
      <c r="S293" s="48"/>
      <c r="T293" s="216"/>
      <c r="U293" s="87"/>
      <c r="V293" s="88"/>
      <c r="W293" s="91"/>
      <c r="X293" s="216"/>
      <c r="Y293" s="216"/>
      <c r="Z293" s="89"/>
      <c r="AA293" s="182" t="str">
        <f t="shared" si="10"/>
        <v/>
      </c>
      <c r="AB293" s="46"/>
      <c r="AC293" s="216"/>
      <c r="AD293" s="216"/>
      <c r="AE293" s="43"/>
      <c r="AF293" s="48"/>
      <c r="AG293" s="43"/>
      <c r="AH293" s="407"/>
      <c r="AI293" s="408"/>
      <c r="AJ293" s="44"/>
      <c r="AK293" s="350"/>
      <c r="AL293" s="46"/>
      <c r="AM293" s="182" t="str">
        <f t="shared" si="11"/>
        <v/>
      </c>
      <c r="AN293" s="46"/>
    </row>
    <row r="294" spans="1:40" ht="45" customHeight="1" x14ac:dyDescent="0.3">
      <c r="A294" s="68"/>
      <c r="B294" s="68"/>
      <c r="C294" s="68"/>
      <c r="D294" s="68"/>
      <c r="E294" s="46"/>
      <c r="F294" s="323" t="str">
        <f t="shared" si="9"/>
        <v/>
      </c>
      <c r="G294" s="89"/>
      <c r="H294" s="86"/>
      <c r="I294" s="86"/>
      <c r="J294" s="48"/>
      <c r="K294" s="46"/>
      <c r="L294" s="46"/>
      <c r="M294" s="46"/>
      <c r="N294" s="48"/>
      <c r="O294" s="43"/>
      <c r="P294" s="209"/>
      <c r="Q294" s="43"/>
      <c r="R294" s="86"/>
      <c r="S294" s="48"/>
      <c r="T294" s="216"/>
      <c r="U294" s="87"/>
      <c r="V294" s="88"/>
      <c r="W294" s="91"/>
      <c r="X294" s="216"/>
      <c r="Y294" s="216"/>
      <c r="Z294" s="89"/>
      <c r="AA294" s="182" t="str">
        <f t="shared" si="10"/>
        <v/>
      </c>
      <c r="AB294" s="46"/>
      <c r="AC294" s="216"/>
      <c r="AD294" s="216"/>
      <c r="AE294" s="43"/>
      <c r="AF294" s="48"/>
      <c r="AG294" s="43"/>
      <c r="AH294" s="407"/>
      <c r="AI294" s="408"/>
      <c r="AJ294" s="44"/>
      <c r="AK294" s="350"/>
      <c r="AL294" s="46"/>
      <c r="AM294" s="182" t="str">
        <f t="shared" si="11"/>
        <v/>
      </c>
      <c r="AN294" s="46"/>
    </row>
    <row r="295" spans="1:40" ht="45" customHeight="1" x14ac:dyDescent="0.3">
      <c r="A295" s="68"/>
      <c r="B295" s="68"/>
      <c r="C295" s="68"/>
      <c r="D295" s="68"/>
      <c r="E295" s="46"/>
      <c r="F295" s="323" t="str">
        <f t="shared" si="9"/>
        <v/>
      </c>
      <c r="G295" s="89"/>
      <c r="H295" s="86"/>
      <c r="I295" s="86"/>
      <c r="J295" s="48"/>
      <c r="K295" s="46"/>
      <c r="L295" s="46"/>
      <c r="M295" s="46"/>
      <c r="N295" s="48"/>
      <c r="O295" s="43"/>
      <c r="P295" s="209"/>
      <c r="Q295" s="43"/>
      <c r="R295" s="86"/>
      <c r="S295" s="48"/>
      <c r="T295" s="216"/>
      <c r="U295" s="87"/>
      <c r="V295" s="88"/>
      <c r="W295" s="91"/>
      <c r="X295" s="216"/>
      <c r="Y295" s="216"/>
      <c r="Z295" s="89"/>
      <c r="AA295" s="182" t="str">
        <f t="shared" si="10"/>
        <v/>
      </c>
      <c r="AB295" s="46"/>
      <c r="AC295" s="216"/>
      <c r="AD295" s="216"/>
      <c r="AE295" s="43"/>
      <c r="AF295" s="48"/>
      <c r="AG295" s="43"/>
      <c r="AH295" s="407"/>
      <c r="AI295" s="408"/>
      <c r="AJ295" s="44"/>
      <c r="AK295" s="350"/>
      <c r="AL295" s="46"/>
      <c r="AM295" s="182" t="str">
        <f t="shared" si="11"/>
        <v/>
      </c>
      <c r="AN295" s="46"/>
    </row>
    <row r="296" spans="1:40" ht="45" customHeight="1" x14ac:dyDescent="0.3">
      <c r="A296" s="68"/>
      <c r="B296" s="68"/>
      <c r="C296" s="68"/>
      <c r="D296" s="68"/>
      <c r="E296" s="46"/>
      <c r="F296" s="323" t="str">
        <f t="shared" si="9"/>
        <v/>
      </c>
      <c r="G296" s="89"/>
      <c r="H296" s="86"/>
      <c r="I296" s="86"/>
      <c r="J296" s="48"/>
      <c r="K296" s="46"/>
      <c r="L296" s="46"/>
      <c r="M296" s="46"/>
      <c r="N296" s="48"/>
      <c r="O296" s="43"/>
      <c r="P296" s="209"/>
      <c r="Q296" s="43"/>
      <c r="R296" s="86"/>
      <c r="S296" s="48"/>
      <c r="T296" s="216"/>
      <c r="U296" s="87"/>
      <c r="V296" s="88"/>
      <c r="W296" s="91"/>
      <c r="X296" s="216"/>
      <c r="Y296" s="216"/>
      <c r="Z296" s="89"/>
      <c r="AA296" s="182" t="str">
        <f t="shared" si="10"/>
        <v/>
      </c>
      <c r="AB296" s="46"/>
      <c r="AC296" s="216"/>
      <c r="AD296" s="216"/>
      <c r="AE296" s="43"/>
      <c r="AF296" s="48"/>
      <c r="AG296" s="43"/>
      <c r="AH296" s="407"/>
      <c r="AI296" s="408"/>
      <c r="AJ296" s="44"/>
      <c r="AK296" s="350"/>
      <c r="AL296" s="46"/>
      <c r="AM296" s="182" t="str">
        <f t="shared" si="11"/>
        <v/>
      </c>
      <c r="AN296" s="46"/>
    </row>
    <row r="297" spans="1:40" ht="45" customHeight="1" x14ac:dyDescent="0.3">
      <c r="A297" s="68"/>
      <c r="B297" s="68"/>
      <c r="C297" s="68"/>
      <c r="D297" s="68"/>
      <c r="E297" s="46"/>
      <c r="F297" s="323" t="str">
        <f t="shared" si="9"/>
        <v/>
      </c>
      <c r="G297" s="89"/>
      <c r="H297" s="86"/>
      <c r="I297" s="86"/>
      <c r="J297" s="48"/>
      <c r="K297" s="46"/>
      <c r="L297" s="46"/>
      <c r="M297" s="46"/>
      <c r="N297" s="48"/>
      <c r="O297" s="43"/>
      <c r="P297" s="209"/>
      <c r="Q297" s="43"/>
      <c r="R297" s="86"/>
      <c r="S297" s="48"/>
      <c r="T297" s="216"/>
      <c r="U297" s="87"/>
      <c r="V297" s="88"/>
      <c r="W297" s="91"/>
      <c r="X297" s="216"/>
      <c r="Y297" s="216"/>
      <c r="Z297" s="89"/>
      <c r="AA297" s="182" t="str">
        <f t="shared" si="10"/>
        <v/>
      </c>
      <c r="AB297" s="46"/>
      <c r="AC297" s="216"/>
      <c r="AD297" s="216"/>
      <c r="AE297" s="43"/>
      <c r="AF297" s="48"/>
      <c r="AG297" s="43"/>
      <c r="AH297" s="407"/>
      <c r="AI297" s="408"/>
      <c r="AJ297" s="44"/>
      <c r="AK297" s="350"/>
      <c r="AL297" s="46"/>
      <c r="AM297" s="182" t="str">
        <f t="shared" si="11"/>
        <v/>
      </c>
      <c r="AN297" s="46"/>
    </row>
    <row r="298" spans="1:40" ht="45" customHeight="1" x14ac:dyDescent="0.3">
      <c r="A298" s="68"/>
      <c r="B298" s="68"/>
      <c r="C298" s="68"/>
      <c r="D298" s="68"/>
      <c r="E298" s="46"/>
      <c r="F298" s="323" t="str">
        <f t="shared" si="9"/>
        <v/>
      </c>
      <c r="G298" s="89"/>
      <c r="H298" s="86"/>
      <c r="I298" s="86"/>
      <c r="J298" s="48"/>
      <c r="K298" s="46"/>
      <c r="L298" s="46"/>
      <c r="M298" s="46"/>
      <c r="N298" s="48"/>
      <c r="O298" s="43"/>
      <c r="P298" s="209"/>
      <c r="Q298" s="43"/>
      <c r="R298" s="86"/>
      <c r="S298" s="48"/>
      <c r="T298" s="216"/>
      <c r="U298" s="87"/>
      <c r="V298" s="88"/>
      <c r="W298" s="91"/>
      <c r="X298" s="216"/>
      <c r="Y298" s="216"/>
      <c r="Z298" s="89"/>
      <c r="AA298" s="182" t="str">
        <f t="shared" si="10"/>
        <v/>
      </c>
      <c r="AB298" s="46"/>
      <c r="AC298" s="216"/>
      <c r="AD298" s="216"/>
      <c r="AE298" s="43"/>
      <c r="AF298" s="48"/>
      <c r="AG298" s="43"/>
      <c r="AH298" s="407"/>
      <c r="AI298" s="408"/>
      <c r="AJ298" s="44"/>
      <c r="AK298" s="350"/>
      <c r="AL298" s="46"/>
      <c r="AM298" s="182" t="str">
        <f t="shared" si="11"/>
        <v/>
      </c>
      <c r="AN298" s="46"/>
    </row>
    <row r="299" spans="1:40" ht="45" customHeight="1" x14ac:dyDescent="0.3">
      <c r="A299" s="68"/>
      <c r="B299" s="68"/>
      <c r="C299" s="68"/>
      <c r="D299" s="68"/>
      <c r="E299" s="46"/>
      <c r="F299" s="323" t="str">
        <f t="shared" si="9"/>
        <v/>
      </c>
      <c r="G299" s="89"/>
      <c r="H299" s="86"/>
      <c r="I299" s="86"/>
      <c r="J299" s="48"/>
      <c r="K299" s="46"/>
      <c r="L299" s="46"/>
      <c r="M299" s="46"/>
      <c r="N299" s="48"/>
      <c r="O299" s="43"/>
      <c r="P299" s="209"/>
      <c r="Q299" s="43"/>
      <c r="R299" s="86"/>
      <c r="S299" s="48"/>
      <c r="T299" s="216"/>
      <c r="U299" s="87"/>
      <c r="V299" s="88"/>
      <c r="W299" s="91"/>
      <c r="X299" s="216"/>
      <c r="Y299" s="216"/>
      <c r="Z299" s="89"/>
      <c r="AA299" s="182" t="str">
        <f t="shared" si="10"/>
        <v/>
      </c>
      <c r="AB299" s="46"/>
      <c r="AC299" s="216"/>
      <c r="AD299" s="216"/>
      <c r="AE299" s="43"/>
      <c r="AF299" s="48"/>
      <c r="AG299" s="43"/>
      <c r="AH299" s="407"/>
      <c r="AI299" s="408"/>
      <c r="AJ299" s="44"/>
      <c r="AK299" s="350"/>
      <c r="AL299" s="46"/>
      <c r="AM299" s="182" t="str">
        <f t="shared" si="11"/>
        <v/>
      </c>
      <c r="AN299" s="46"/>
    </row>
    <row r="300" spans="1:40" ht="45" customHeight="1" x14ac:dyDescent="0.3">
      <c r="A300" s="68"/>
      <c r="B300" s="68"/>
      <c r="C300" s="68"/>
      <c r="D300" s="68"/>
      <c r="E300" s="46"/>
      <c r="F300" s="323" t="str">
        <f t="shared" si="9"/>
        <v/>
      </c>
      <c r="G300" s="89"/>
      <c r="H300" s="86"/>
      <c r="I300" s="86"/>
      <c r="J300" s="48"/>
      <c r="K300" s="46"/>
      <c r="L300" s="46"/>
      <c r="M300" s="46"/>
      <c r="N300" s="48"/>
      <c r="O300" s="43"/>
      <c r="P300" s="209"/>
      <c r="Q300" s="43"/>
      <c r="R300" s="86"/>
      <c r="S300" s="48"/>
      <c r="T300" s="216"/>
      <c r="U300" s="87"/>
      <c r="V300" s="88"/>
      <c r="W300" s="91"/>
      <c r="X300" s="216"/>
      <c r="Y300" s="216"/>
      <c r="Z300" s="89"/>
      <c r="AA300" s="182" t="str">
        <f t="shared" si="10"/>
        <v/>
      </c>
      <c r="AB300" s="46"/>
      <c r="AC300" s="216"/>
      <c r="AD300" s="216"/>
      <c r="AE300" s="43"/>
      <c r="AF300" s="48"/>
      <c r="AG300" s="43"/>
      <c r="AH300" s="407"/>
      <c r="AI300" s="408"/>
      <c r="AJ300" s="44"/>
      <c r="AK300" s="350"/>
      <c r="AL300" s="46"/>
      <c r="AM300" s="182" t="str">
        <f t="shared" si="11"/>
        <v/>
      </c>
      <c r="AN300" s="46"/>
    </row>
    <row r="301" spans="1:40" ht="45" customHeight="1" x14ac:dyDescent="0.3">
      <c r="A301" s="68"/>
      <c r="B301" s="68"/>
      <c r="C301" s="68"/>
      <c r="D301" s="68"/>
      <c r="E301" s="46"/>
      <c r="F301" s="323" t="str">
        <f t="shared" si="9"/>
        <v/>
      </c>
      <c r="G301" s="89"/>
      <c r="H301" s="86"/>
      <c r="I301" s="86"/>
      <c r="J301" s="48"/>
      <c r="K301" s="46"/>
      <c r="L301" s="46"/>
      <c r="M301" s="46"/>
      <c r="N301" s="48"/>
      <c r="O301" s="43"/>
      <c r="P301" s="209"/>
      <c r="Q301" s="43"/>
      <c r="R301" s="86"/>
      <c r="S301" s="48"/>
      <c r="T301" s="216"/>
      <c r="U301" s="87"/>
      <c r="V301" s="88"/>
      <c r="W301" s="91"/>
      <c r="X301" s="216"/>
      <c r="Y301" s="216"/>
      <c r="Z301" s="89"/>
      <c r="AA301" s="182" t="str">
        <f t="shared" si="10"/>
        <v/>
      </c>
      <c r="AB301" s="46"/>
      <c r="AC301" s="216"/>
      <c r="AD301" s="216"/>
      <c r="AE301" s="43"/>
      <c r="AF301" s="48"/>
      <c r="AG301" s="43"/>
      <c r="AH301" s="407"/>
      <c r="AI301" s="408"/>
      <c r="AJ301" s="44"/>
      <c r="AK301" s="350"/>
      <c r="AL301" s="46"/>
      <c r="AM301" s="182" t="str">
        <f t="shared" si="11"/>
        <v/>
      </c>
      <c r="AN301" s="46"/>
    </row>
    <row r="302" spans="1:40" ht="45" customHeight="1" x14ac:dyDescent="0.3">
      <c r="A302" s="68"/>
      <c r="B302" s="68"/>
      <c r="C302" s="68"/>
      <c r="D302" s="68"/>
      <c r="E302" s="46"/>
      <c r="F302" s="323" t="str">
        <f t="shared" si="9"/>
        <v/>
      </c>
      <c r="G302" s="89"/>
      <c r="H302" s="86"/>
      <c r="I302" s="86"/>
      <c r="J302" s="48"/>
      <c r="K302" s="46"/>
      <c r="L302" s="46"/>
      <c r="M302" s="46"/>
      <c r="N302" s="48"/>
      <c r="O302" s="43"/>
      <c r="P302" s="209"/>
      <c r="Q302" s="43"/>
      <c r="R302" s="86"/>
      <c r="S302" s="48"/>
      <c r="T302" s="216"/>
      <c r="U302" s="87"/>
      <c r="V302" s="88"/>
      <c r="W302" s="91"/>
      <c r="X302" s="216"/>
      <c r="Y302" s="216"/>
      <c r="Z302" s="89"/>
      <c r="AA302" s="182" t="str">
        <f t="shared" si="10"/>
        <v/>
      </c>
      <c r="AB302" s="46"/>
      <c r="AC302" s="216"/>
      <c r="AD302" s="216"/>
      <c r="AE302" s="43"/>
      <c r="AF302" s="48"/>
      <c r="AG302" s="43"/>
      <c r="AH302" s="407"/>
      <c r="AI302" s="408"/>
      <c r="AJ302" s="44"/>
      <c r="AK302" s="350"/>
      <c r="AL302" s="46"/>
      <c r="AM302" s="182" t="str">
        <f t="shared" si="11"/>
        <v/>
      </c>
      <c r="AN302" s="46"/>
    </row>
    <row r="303" spans="1:40" ht="45" customHeight="1" x14ac:dyDescent="0.3">
      <c r="A303" s="68"/>
      <c r="B303" s="68"/>
      <c r="C303" s="68"/>
      <c r="D303" s="68"/>
      <c r="E303" s="46"/>
      <c r="F303" s="323" t="str">
        <f t="shared" si="9"/>
        <v/>
      </c>
      <c r="G303" s="89"/>
      <c r="H303" s="86"/>
      <c r="I303" s="86"/>
      <c r="J303" s="48"/>
      <c r="K303" s="46"/>
      <c r="L303" s="46"/>
      <c r="M303" s="46"/>
      <c r="N303" s="48"/>
      <c r="O303" s="43"/>
      <c r="P303" s="209"/>
      <c r="Q303" s="43"/>
      <c r="R303" s="86"/>
      <c r="S303" s="48"/>
      <c r="T303" s="216"/>
      <c r="U303" s="87"/>
      <c r="V303" s="88"/>
      <c r="W303" s="91"/>
      <c r="X303" s="216"/>
      <c r="Y303" s="216"/>
      <c r="Z303" s="89"/>
      <c r="AA303" s="182" t="str">
        <f t="shared" si="10"/>
        <v/>
      </c>
      <c r="AB303" s="46"/>
      <c r="AC303" s="216"/>
      <c r="AD303" s="216"/>
      <c r="AE303" s="43"/>
      <c r="AF303" s="48"/>
      <c r="AG303" s="43"/>
      <c r="AH303" s="407"/>
      <c r="AI303" s="408"/>
      <c r="AJ303" s="44"/>
      <c r="AK303" s="350"/>
      <c r="AL303" s="46"/>
      <c r="AM303" s="182" t="str">
        <f t="shared" si="11"/>
        <v/>
      </c>
      <c r="AN303" s="46"/>
    </row>
    <row r="304" spans="1:40" ht="45" customHeight="1" x14ac:dyDescent="0.3">
      <c r="A304" s="68"/>
      <c r="B304" s="68"/>
      <c r="C304" s="68"/>
      <c r="D304" s="68"/>
      <c r="E304" s="46"/>
      <c r="F304" s="323" t="str">
        <f t="shared" si="9"/>
        <v/>
      </c>
      <c r="G304" s="89"/>
      <c r="H304" s="86"/>
      <c r="I304" s="86"/>
      <c r="J304" s="48"/>
      <c r="K304" s="46"/>
      <c r="L304" s="46"/>
      <c r="M304" s="46"/>
      <c r="N304" s="48"/>
      <c r="O304" s="43"/>
      <c r="P304" s="209"/>
      <c r="Q304" s="43"/>
      <c r="R304" s="86"/>
      <c r="S304" s="48"/>
      <c r="T304" s="216"/>
      <c r="U304" s="87"/>
      <c r="V304" s="88"/>
      <c r="W304" s="91"/>
      <c r="X304" s="216"/>
      <c r="Y304" s="216"/>
      <c r="Z304" s="89"/>
      <c r="AA304" s="182" t="str">
        <f t="shared" si="10"/>
        <v/>
      </c>
      <c r="AB304" s="46"/>
      <c r="AC304" s="216"/>
      <c r="AD304" s="216"/>
      <c r="AE304" s="43"/>
      <c r="AF304" s="48"/>
      <c r="AG304" s="43"/>
      <c r="AH304" s="407"/>
      <c r="AI304" s="408"/>
      <c r="AJ304" s="44"/>
      <c r="AK304" s="350"/>
      <c r="AL304" s="46"/>
      <c r="AM304" s="182" t="str">
        <f t="shared" si="11"/>
        <v/>
      </c>
      <c r="AN304" s="46"/>
    </row>
    <row r="305" spans="1:40" ht="45" customHeight="1" x14ac:dyDescent="0.3">
      <c r="A305" s="68"/>
      <c r="B305" s="68"/>
      <c r="C305" s="68"/>
      <c r="D305" s="68"/>
      <c r="E305" s="46"/>
      <c r="F305" s="323" t="str">
        <f t="shared" si="9"/>
        <v/>
      </c>
      <c r="G305" s="89"/>
      <c r="H305" s="86"/>
      <c r="I305" s="86"/>
      <c r="J305" s="48"/>
      <c r="K305" s="46"/>
      <c r="L305" s="46"/>
      <c r="M305" s="46"/>
      <c r="N305" s="48"/>
      <c r="O305" s="43"/>
      <c r="P305" s="209"/>
      <c r="Q305" s="43"/>
      <c r="R305" s="86"/>
      <c r="S305" s="48"/>
      <c r="T305" s="216"/>
      <c r="U305" s="87"/>
      <c r="V305" s="88"/>
      <c r="W305" s="91"/>
      <c r="X305" s="216"/>
      <c r="Y305" s="216"/>
      <c r="Z305" s="89"/>
      <c r="AA305" s="182" t="str">
        <f t="shared" si="10"/>
        <v/>
      </c>
      <c r="AB305" s="46"/>
      <c r="AC305" s="216"/>
      <c r="AD305" s="216"/>
      <c r="AE305" s="43"/>
      <c r="AF305" s="48"/>
      <c r="AG305" s="43"/>
      <c r="AH305" s="407"/>
      <c r="AI305" s="408"/>
      <c r="AJ305" s="44"/>
      <c r="AK305" s="350"/>
      <c r="AL305" s="46"/>
      <c r="AM305" s="182" t="str">
        <f t="shared" si="11"/>
        <v/>
      </c>
      <c r="AN305" s="46"/>
    </row>
    <row r="306" spans="1:40" ht="45" customHeight="1" x14ac:dyDescent="0.3">
      <c r="A306" s="68"/>
      <c r="B306" s="68"/>
      <c r="C306" s="68"/>
      <c r="D306" s="68"/>
      <c r="E306" s="46"/>
      <c r="F306" s="323" t="str">
        <f t="shared" si="9"/>
        <v/>
      </c>
      <c r="G306" s="89"/>
      <c r="H306" s="86"/>
      <c r="I306" s="86"/>
      <c r="J306" s="48"/>
      <c r="K306" s="46"/>
      <c r="L306" s="46"/>
      <c r="M306" s="46"/>
      <c r="N306" s="48"/>
      <c r="O306" s="43"/>
      <c r="P306" s="209"/>
      <c r="Q306" s="43"/>
      <c r="R306" s="86"/>
      <c r="S306" s="48"/>
      <c r="T306" s="216"/>
      <c r="U306" s="87"/>
      <c r="V306" s="88"/>
      <c r="W306" s="91"/>
      <c r="X306" s="216"/>
      <c r="Y306" s="216"/>
      <c r="Z306" s="89"/>
      <c r="AA306" s="182" t="str">
        <f t="shared" si="10"/>
        <v/>
      </c>
      <c r="AB306" s="46"/>
      <c r="AC306" s="216"/>
      <c r="AD306" s="216"/>
      <c r="AE306" s="43"/>
      <c r="AF306" s="48"/>
      <c r="AG306" s="43"/>
      <c r="AH306" s="407"/>
      <c r="AI306" s="408"/>
      <c r="AJ306" s="44"/>
      <c r="AK306" s="350"/>
      <c r="AL306" s="46"/>
      <c r="AM306" s="182" t="str">
        <f t="shared" si="11"/>
        <v/>
      </c>
      <c r="AN306" s="46"/>
    </row>
    <row r="307" spans="1:40" ht="45" customHeight="1" x14ac:dyDescent="0.3">
      <c r="A307" s="68"/>
      <c r="B307" s="68"/>
      <c r="C307" s="68"/>
      <c r="D307" s="68"/>
      <c r="E307" s="46"/>
      <c r="F307" s="323" t="str">
        <f t="shared" si="9"/>
        <v/>
      </c>
      <c r="G307" s="89"/>
      <c r="H307" s="86"/>
      <c r="I307" s="86"/>
      <c r="J307" s="48"/>
      <c r="K307" s="46"/>
      <c r="L307" s="46"/>
      <c r="M307" s="46"/>
      <c r="N307" s="48"/>
      <c r="O307" s="43"/>
      <c r="P307" s="209"/>
      <c r="Q307" s="43"/>
      <c r="R307" s="86"/>
      <c r="S307" s="48"/>
      <c r="T307" s="216"/>
      <c r="U307" s="87"/>
      <c r="V307" s="88"/>
      <c r="W307" s="91"/>
      <c r="X307" s="216"/>
      <c r="Y307" s="216"/>
      <c r="Z307" s="89"/>
      <c r="AA307" s="182" t="str">
        <f t="shared" si="10"/>
        <v/>
      </c>
      <c r="AB307" s="46"/>
      <c r="AC307" s="216"/>
      <c r="AD307" s="216"/>
      <c r="AE307" s="43"/>
      <c r="AF307" s="48"/>
      <c r="AG307" s="43"/>
      <c r="AH307" s="407"/>
      <c r="AI307" s="408"/>
      <c r="AJ307" s="44"/>
      <c r="AK307" s="350"/>
      <c r="AL307" s="46"/>
      <c r="AM307" s="182" t="str">
        <f t="shared" si="11"/>
        <v/>
      </c>
      <c r="AN307" s="46"/>
    </row>
    <row r="308" spans="1:40" ht="45" customHeight="1" x14ac:dyDescent="0.3">
      <c r="A308" s="68"/>
      <c r="B308" s="68"/>
      <c r="C308" s="68"/>
      <c r="D308" s="68"/>
      <c r="E308" s="46"/>
      <c r="F308" s="323" t="str">
        <f t="shared" si="9"/>
        <v/>
      </c>
      <c r="G308" s="89"/>
      <c r="H308" s="86"/>
      <c r="I308" s="86"/>
      <c r="J308" s="48"/>
      <c r="K308" s="46"/>
      <c r="L308" s="46"/>
      <c r="M308" s="46"/>
      <c r="N308" s="48"/>
      <c r="O308" s="43"/>
      <c r="P308" s="209"/>
      <c r="Q308" s="43"/>
      <c r="R308" s="86"/>
      <c r="S308" s="48"/>
      <c r="T308" s="216"/>
      <c r="U308" s="87"/>
      <c r="V308" s="88"/>
      <c r="W308" s="91"/>
      <c r="X308" s="216"/>
      <c r="Y308" s="216"/>
      <c r="Z308" s="89"/>
      <c r="AA308" s="182" t="str">
        <f t="shared" si="10"/>
        <v/>
      </c>
      <c r="AB308" s="46"/>
      <c r="AC308" s="216"/>
      <c r="AD308" s="216"/>
      <c r="AE308" s="43"/>
      <c r="AF308" s="48"/>
      <c r="AG308" s="43"/>
      <c r="AH308" s="407"/>
      <c r="AI308" s="408"/>
      <c r="AJ308" s="44"/>
      <c r="AK308" s="350"/>
      <c r="AL308" s="46"/>
      <c r="AM308" s="182" t="str">
        <f t="shared" si="11"/>
        <v/>
      </c>
      <c r="AN308" s="46"/>
    </row>
    <row r="309" spans="1:40" ht="45" customHeight="1" x14ac:dyDescent="0.3">
      <c r="A309" s="68"/>
      <c r="B309" s="68"/>
      <c r="C309" s="68"/>
      <c r="D309" s="68"/>
      <c r="E309" s="46"/>
      <c r="F309" s="323" t="str">
        <f t="shared" si="9"/>
        <v/>
      </c>
      <c r="G309" s="89"/>
      <c r="H309" s="86"/>
      <c r="I309" s="86"/>
      <c r="J309" s="48"/>
      <c r="K309" s="46"/>
      <c r="L309" s="46"/>
      <c r="M309" s="46"/>
      <c r="N309" s="48"/>
      <c r="O309" s="43"/>
      <c r="P309" s="209"/>
      <c r="Q309" s="43"/>
      <c r="R309" s="86"/>
      <c r="S309" s="48"/>
      <c r="T309" s="216"/>
      <c r="U309" s="87"/>
      <c r="V309" s="88"/>
      <c r="W309" s="91"/>
      <c r="X309" s="216"/>
      <c r="Y309" s="216"/>
      <c r="Z309" s="89"/>
      <c r="AA309" s="182" t="str">
        <f t="shared" si="10"/>
        <v/>
      </c>
      <c r="AB309" s="46"/>
      <c r="AC309" s="216"/>
      <c r="AD309" s="216"/>
      <c r="AE309" s="43"/>
      <c r="AF309" s="48"/>
      <c r="AG309" s="43"/>
      <c r="AH309" s="407"/>
      <c r="AI309" s="408"/>
      <c r="AJ309" s="44"/>
      <c r="AK309" s="350"/>
      <c r="AL309" s="46"/>
      <c r="AM309" s="182" t="str">
        <f t="shared" si="11"/>
        <v/>
      </c>
      <c r="AN309" s="46"/>
    </row>
    <row r="310" spans="1:40" ht="45" customHeight="1" x14ac:dyDescent="0.3">
      <c r="A310" s="68"/>
      <c r="B310" s="68"/>
      <c r="C310" s="68"/>
      <c r="D310" s="68"/>
      <c r="E310" s="46"/>
      <c r="F310" s="323" t="str">
        <f t="shared" si="9"/>
        <v/>
      </c>
      <c r="G310" s="89"/>
      <c r="H310" s="86"/>
      <c r="I310" s="86"/>
      <c r="J310" s="48"/>
      <c r="K310" s="46"/>
      <c r="L310" s="46"/>
      <c r="M310" s="46"/>
      <c r="N310" s="48"/>
      <c r="O310" s="43"/>
      <c r="P310" s="209"/>
      <c r="Q310" s="43"/>
      <c r="R310" s="86"/>
      <c r="S310" s="48"/>
      <c r="T310" s="216"/>
      <c r="U310" s="87"/>
      <c r="V310" s="88"/>
      <c r="W310" s="91"/>
      <c r="X310" s="216"/>
      <c r="Y310" s="216"/>
      <c r="Z310" s="89"/>
      <c r="AA310" s="182" t="str">
        <f t="shared" si="10"/>
        <v/>
      </c>
      <c r="AB310" s="46"/>
      <c r="AC310" s="216"/>
      <c r="AD310" s="216"/>
      <c r="AE310" s="43"/>
      <c r="AF310" s="48"/>
      <c r="AG310" s="43"/>
      <c r="AH310" s="407"/>
      <c r="AI310" s="408"/>
      <c r="AJ310" s="44"/>
      <c r="AK310" s="350"/>
      <c r="AL310" s="46"/>
      <c r="AM310" s="182" t="str">
        <f t="shared" si="11"/>
        <v/>
      </c>
      <c r="AN310" s="46"/>
    </row>
    <row r="311" spans="1:40" ht="45" customHeight="1" x14ac:dyDescent="0.3">
      <c r="A311" s="68"/>
      <c r="B311" s="68"/>
      <c r="C311" s="68"/>
      <c r="D311" s="68"/>
      <c r="E311" s="46"/>
      <c r="F311" s="323" t="str">
        <f t="shared" ref="F311:F374" si="12">IF(ISBLANK($E311), "", VLOOKUP($E311,참여인력_개요,2,FALSE))</f>
        <v/>
      </c>
      <c r="G311" s="89"/>
      <c r="H311" s="86"/>
      <c r="I311" s="86"/>
      <c r="J311" s="48"/>
      <c r="K311" s="46"/>
      <c r="L311" s="46"/>
      <c r="M311" s="46"/>
      <c r="N311" s="48"/>
      <c r="O311" s="43"/>
      <c r="P311" s="209"/>
      <c r="Q311" s="43"/>
      <c r="R311" s="86"/>
      <c r="S311" s="48"/>
      <c r="T311" s="216"/>
      <c r="U311" s="87"/>
      <c r="V311" s="88"/>
      <c r="W311" s="91"/>
      <c r="X311" s="216"/>
      <c r="Y311" s="216"/>
      <c r="Z311" s="89"/>
      <c r="AA311" s="182" t="str">
        <f t="shared" si="10"/>
        <v/>
      </c>
      <c r="AB311" s="46"/>
      <c r="AC311" s="216"/>
      <c r="AD311" s="216"/>
      <c r="AE311" s="43"/>
      <c r="AF311" s="48"/>
      <c r="AG311" s="43"/>
      <c r="AH311" s="407"/>
      <c r="AI311" s="408"/>
      <c r="AJ311" s="44"/>
      <c r="AK311" s="350"/>
      <c r="AL311" s="46"/>
      <c r="AM311" s="182" t="str">
        <f t="shared" si="11"/>
        <v/>
      </c>
      <c r="AN311" s="46"/>
    </row>
    <row r="312" spans="1:40" ht="45" customHeight="1" x14ac:dyDescent="0.3">
      <c r="A312" s="68"/>
      <c r="B312" s="68"/>
      <c r="C312" s="68"/>
      <c r="D312" s="68"/>
      <c r="E312" s="46"/>
      <c r="F312" s="323" t="str">
        <f t="shared" si="12"/>
        <v/>
      </c>
      <c r="G312" s="89"/>
      <c r="H312" s="86"/>
      <c r="I312" s="86"/>
      <c r="J312" s="48"/>
      <c r="K312" s="46"/>
      <c r="L312" s="46"/>
      <c r="M312" s="46"/>
      <c r="N312" s="48"/>
      <c r="O312" s="43"/>
      <c r="P312" s="209"/>
      <c r="Q312" s="43"/>
      <c r="R312" s="86"/>
      <c r="S312" s="48"/>
      <c r="T312" s="216"/>
      <c r="U312" s="87"/>
      <c r="V312" s="88"/>
      <c r="W312" s="91"/>
      <c r="X312" s="216"/>
      <c r="Y312" s="216"/>
      <c r="Z312" s="89"/>
      <c r="AA312" s="182" t="str">
        <f t="shared" si="10"/>
        <v/>
      </c>
      <c r="AB312" s="46"/>
      <c r="AC312" s="216"/>
      <c r="AD312" s="216"/>
      <c r="AE312" s="43"/>
      <c r="AF312" s="48"/>
      <c r="AG312" s="43"/>
      <c r="AH312" s="407"/>
      <c r="AI312" s="408"/>
      <c r="AJ312" s="44"/>
      <c r="AK312" s="350"/>
      <c r="AL312" s="46"/>
      <c r="AM312" s="182" t="str">
        <f t="shared" si="11"/>
        <v/>
      </c>
      <c r="AN312" s="46"/>
    </row>
    <row r="313" spans="1:40" ht="45" customHeight="1" x14ac:dyDescent="0.3">
      <c r="A313" s="68"/>
      <c r="B313" s="68"/>
      <c r="C313" s="68"/>
      <c r="D313" s="68"/>
      <c r="E313" s="46"/>
      <c r="F313" s="323" t="str">
        <f t="shared" si="12"/>
        <v/>
      </c>
      <c r="G313" s="89"/>
      <c r="H313" s="86"/>
      <c r="I313" s="86"/>
      <c r="J313" s="48"/>
      <c r="K313" s="46"/>
      <c r="L313" s="46"/>
      <c r="M313" s="46"/>
      <c r="N313" s="48"/>
      <c r="O313" s="43"/>
      <c r="P313" s="209"/>
      <c r="Q313" s="43"/>
      <c r="R313" s="86"/>
      <c r="S313" s="48"/>
      <c r="T313" s="216"/>
      <c r="U313" s="87"/>
      <c r="V313" s="88"/>
      <c r="W313" s="91"/>
      <c r="X313" s="216"/>
      <c r="Y313" s="216"/>
      <c r="Z313" s="89"/>
      <c r="AA313" s="182" t="str">
        <f t="shared" si="10"/>
        <v/>
      </c>
      <c r="AB313" s="46"/>
      <c r="AC313" s="216"/>
      <c r="AD313" s="216"/>
      <c r="AE313" s="43"/>
      <c r="AF313" s="48"/>
      <c r="AG313" s="43"/>
      <c r="AH313" s="407"/>
      <c r="AI313" s="408"/>
      <c r="AJ313" s="44"/>
      <c r="AK313" s="350"/>
      <c r="AL313" s="46"/>
      <c r="AM313" s="182" t="str">
        <f t="shared" si="11"/>
        <v/>
      </c>
      <c r="AN313" s="46"/>
    </row>
    <row r="314" spans="1:40" ht="45" customHeight="1" x14ac:dyDescent="0.3">
      <c r="A314" s="68"/>
      <c r="B314" s="68"/>
      <c r="C314" s="68"/>
      <c r="D314" s="68"/>
      <c r="E314" s="46"/>
      <c r="F314" s="323" t="str">
        <f t="shared" si="12"/>
        <v/>
      </c>
      <c r="G314" s="89"/>
      <c r="H314" s="86"/>
      <c r="I314" s="86"/>
      <c r="J314" s="48"/>
      <c r="K314" s="46"/>
      <c r="L314" s="46"/>
      <c r="M314" s="46"/>
      <c r="N314" s="48"/>
      <c r="O314" s="43"/>
      <c r="P314" s="209"/>
      <c r="Q314" s="43"/>
      <c r="R314" s="86"/>
      <c r="S314" s="48"/>
      <c r="T314" s="216"/>
      <c r="U314" s="87"/>
      <c r="V314" s="88"/>
      <c r="W314" s="91"/>
      <c r="X314" s="216"/>
      <c r="Y314" s="216"/>
      <c r="Z314" s="89"/>
      <c r="AA314" s="182" t="str">
        <f t="shared" si="10"/>
        <v/>
      </c>
      <c r="AB314" s="46"/>
      <c r="AC314" s="216"/>
      <c r="AD314" s="216"/>
      <c r="AE314" s="43"/>
      <c r="AF314" s="48"/>
      <c r="AG314" s="43"/>
      <c r="AH314" s="407"/>
      <c r="AI314" s="408"/>
      <c r="AJ314" s="44"/>
      <c r="AK314" s="350"/>
      <c r="AL314" s="46"/>
      <c r="AM314" s="182" t="str">
        <f t="shared" si="11"/>
        <v/>
      </c>
      <c r="AN314" s="46"/>
    </row>
    <row r="315" spans="1:40" ht="45" customHeight="1" x14ac:dyDescent="0.3">
      <c r="A315" s="68"/>
      <c r="B315" s="68"/>
      <c r="C315" s="68"/>
      <c r="D315" s="68"/>
      <c r="E315" s="46"/>
      <c r="F315" s="323" t="str">
        <f t="shared" si="12"/>
        <v/>
      </c>
      <c r="G315" s="89"/>
      <c r="H315" s="86"/>
      <c r="I315" s="86"/>
      <c r="J315" s="48"/>
      <c r="K315" s="46"/>
      <c r="L315" s="46"/>
      <c r="M315" s="46"/>
      <c r="N315" s="48"/>
      <c r="O315" s="43"/>
      <c r="P315" s="209"/>
      <c r="Q315" s="43"/>
      <c r="R315" s="86"/>
      <c r="S315" s="48"/>
      <c r="T315" s="216"/>
      <c r="U315" s="87"/>
      <c r="V315" s="88"/>
      <c r="W315" s="91"/>
      <c r="X315" s="216"/>
      <c r="Y315" s="216"/>
      <c r="Z315" s="89"/>
      <c r="AA315" s="182" t="str">
        <f t="shared" si="10"/>
        <v/>
      </c>
      <c r="AB315" s="46"/>
      <c r="AC315" s="216"/>
      <c r="AD315" s="216"/>
      <c r="AE315" s="43"/>
      <c r="AF315" s="48"/>
      <c r="AG315" s="43"/>
      <c r="AH315" s="407"/>
      <c r="AI315" s="408"/>
      <c r="AJ315" s="44"/>
      <c r="AK315" s="350"/>
      <c r="AL315" s="46"/>
      <c r="AM315" s="182" t="str">
        <f t="shared" si="11"/>
        <v/>
      </c>
      <c r="AN315" s="46"/>
    </row>
    <row r="316" spans="1:40" ht="45" customHeight="1" x14ac:dyDescent="0.3">
      <c r="A316" s="68"/>
      <c r="B316" s="68"/>
      <c r="C316" s="68"/>
      <c r="D316" s="68"/>
      <c r="E316" s="46"/>
      <c r="F316" s="323" t="str">
        <f t="shared" si="12"/>
        <v/>
      </c>
      <c r="G316" s="89"/>
      <c r="H316" s="86"/>
      <c r="I316" s="86"/>
      <c r="J316" s="48"/>
      <c r="K316" s="46"/>
      <c r="L316" s="46"/>
      <c r="M316" s="46"/>
      <c r="N316" s="48"/>
      <c r="O316" s="43"/>
      <c r="P316" s="209"/>
      <c r="Q316" s="43"/>
      <c r="R316" s="86"/>
      <c r="S316" s="48"/>
      <c r="T316" s="216"/>
      <c r="U316" s="87"/>
      <c r="V316" s="88"/>
      <c r="W316" s="91"/>
      <c r="X316" s="216"/>
      <c r="Y316" s="216"/>
      <c r="Z316" s="89"/>
      <c r="AA316" s="182" t="str">
        <f t="shared" si="10"/>
        <v/>
      </c>
      <c r="AB316" s="46"/>
      <c r="AC316" s="216"/>
      <c r="AD316" s="216"/>
      <c r="AE316" s="43"/>
      <c r="AF316" s="48"/>
      <c r="AG316" s="43"/>
      <c r="AH316" s="407"/>
      <c r="AI316" s="408"/>
      <c r="AJ316" s="44"/>
      <c r="AK316" s="350"/>
      <c r="AL316" s="46"/>
      <c r="AM316" s="182" t="str">
        <f t="shared" si="11"/>
        <v/>
      </c>
      <c r="AN316" s="46"/>
    </row>
    <row r="317" spans="1:40" ht="45" customHeight="1" x14ac:dyDescent="0.3">
      <c r="A317" s="68"/>
      <c r="B317" s="68"/>
      <c r="C317" s="68"/>
      <c r="D317" s="68"/>
      <c r="E317" s="46"/>
      <c r="F317" s="323" t="str">
        <f t="shared" si="12"/>
        <v/>
      </c>
      <c r="G317" s="89"/>
      <c r="H317" s="86"/>
      <c r="I317" s="86"/>
      <c r="J317" s="48"/>
      <c r="K317" s="46"/>
      <c r="L317" s="46"/>
      <c r="M317" s="46"/>
      <c r="N317" s="48"/>
      <c r="O317" s="43"/>
      <c r="P317" s="209"/>
      <c r="Q317" s="43"/>
      <c r="R317" s="86"/>
      <c r="S317" s="48"/>
      <c r="T317" s="216"/>
      <c r="U317" s="87"/>
      <c r="V317" s="88"/>
      <c r="W317" s="91"/>
      <c r="X317" s="216"/>
      <c r="Y317" s="216"/>
      <c r="Z317" s="89"/>
      <c r="AA317" s="182" t="str">
        <f t="shared" si="10"/>
        <v/>
      </c>
      <c r="AB317" s="46"/>
      <c r="AC317" s="216"/>
      <c r="AD317" s="216"/>
      <c r="AE317" s="43"/>
      <c r="AF317" s="48"/>
      <c r="AG317" s="43"/>
      <c r="AH317" s="407"/>
      <c r="AI317" s="408"/>
      <c r="AJ317" s="44"/>
      <c r="AK317" s="350"/>
      <c r="AL317" s="46"/>
      <c r="AM317" s="182" t="str">
        <f t="shared" si="11"/>
        <v/>
      </c>
      <c r="AN317" s="46"/>
    </row>
    <row r="318" spans="1:40" ht="45" customHeight="1" x14ac:dyDescent="0.3">
      <c r="A318" s="68"/>
      <c r="B318" s="68"/>
      <c r="C318" s="68"/>
      <c r="D318" s="68"/>
      <c r="E318" s="46"/>
      <c r="F318" s="323" t="str">
        <f t="shared" si="12"/>
        <v/>
      </c>
      <c r="G318" s="89"/>
      <c r="H318" s="86"/>
      <c r="I318" s="86"/>
      <c r="J318" s="48"/>
      <c r="K318" s="46"/>
      <c r="L318" s="46"/>
      <c r="M318" s="46"/>
      <c r="N318" s="48"/>
      <c r="O318" s="43"/>
      <c r="P318" s="209"/>
      <c r="Q318" s="43"/>
      <c r="R318" s="86"/>
      <c r="S318" s="48"/>
      <c r="T318" s="216"/>
      <c r="U318" s="87"/>
      <c r="V318" s="88"/>
      <c r="W318" s="91"/>
      <c r="X318" s="216"/>
      <c r="Y318" s="216"/>
      <c r="Z318" s="89"/>
      <c r="AA318" s="182" t="str">
        <f t="shared" si="10"/>
        <v/>
      </c>
      <c r="AB318" s="46"/>
      <c r="AC318" s="216"/>
      <c r="AD318" s="216"/>
      <c r="AE318" s="43"/>
      <c r="AF318" s="48"/>
      <c r="AG318" s="43"/>
      <c r="AH318" s="407"/>
      <c r="AI318" s="408"/>
      <c r="AJ318" s="44"/>
      <c r="AK318" s="350"/>
      <c r="AL318" s="46"/>
      <c r="AM318" s="182" t="str">
        <f t="shared" si="11"/>
        <v/>
      </c>
      <c r="AN318" s="46"/>
    </row>
    <row r="319" spans="1:40" ht="45" customHeight="1" x14ac:dyDescent="0.3">
      <c r="A319" s="68"/>
      <c r="B319" s="68"/>
      <c r="C319" s="68"/>
      <c r="D319" s="68"/>
      <c r="E319" s="46"/>
      <c r="F319" s="323" t="str">
        <f t="shared" si="12"/>
        <v/>
      </c>
      <c r="G319" s="89"/>
      <c r="H319" s="86"/>
      <c r="I319" s="86"/>
      <c r="J319" s="48"/>
      <c r="K319" s="46"/>
      <c r="L319" s="46"/>
      <c r="M319" s="46"/>
      <c r="N319" s="48"/>
      <c r="O319" s="43"/>
      <c r="P319" s="209"/>
      <c r="Q319" s="43"/>
      <c r="R319" s="86"/>
      <c r="S319" s="48"/>
      <c r="T319" s="216"/>
      <c r="U319" s="87"/>
      <c r="V319" s="88"/>
      <c r="W319" s="91"/>
      <c r="X319" s="216"/>
      <c r="Y319" s="216"/>
      <c r="Z319" s="89"/>
      <c r="AA319" s="182" t="str">
        <f t="shared" si="10"/>
        <v/>
      </c>
      <c r="AB319" s="46"/>
      <c r="AC319" s="216"/>
      <c r="AD319" s="216"/>
      <c r="AE319" s="43"/>
      <c r="AF319" s="48"/>
      <c r="AG319" s="43"/>
      <c r="AH319" s="407"/>
      <c r="AI319" s="408"/>
      <c r="AJ319" s="44"/>
      <c r="AK319" s="350"/>
      <c r="AL319" s="46"/>
      <c r="AM319" s="182" t="str">
        <f t="shared" si="11"/>
        <v/>
      </c>
      <c r="AN319" s="46"/>
    </row>
    <row r="320" spans="1:40" ht="45" customHeight="1" x14ac:dyDescent="0.3">
      <c r="A320" s="68"/>
      <c r="B320" s="68"/>
      <c r="C320" s="68"/>
      <c r="D320" s="68"/>
      <c r="E320" s="46"/>
      <c r="F320" s="323" t="str">
        <f t="shared" si="12"/>
        <v/>
      </c>
      <c r="G320" s="89"/>
      <c r="H320" s="86"/>
      <c r="I320" s="86"/>
      <c r="J320" s="48"/>
      <c r="K320" s="46"/>
      <c r="L320" s="46"/>
      <c r="M320" s="46"/>
      <c r="N320" s="48"/>
      <c r="O320" s="43"/>
      <c r="P320" s="209"/>
      <c r="Q320" s="43"/>
      <c r="R320" s="86"/>
      <c r="S320" s="48"/>
      <c r="T320" s="216"/>
      <c r="U320" s="87"/>
      <c r="V320" s="88"/>
      <c r="W320" s="91"/>
      <c r="X320" s="216"/>
      <c r="Y320" s="216"/>
      <c r="Z320" s="89"/>
      <c r="AA320" s="182" t="str">
        <f t="shared" si="10"/>
        <v/>
      </c>
      <c r="AB320" s="46"/>
      <c r="AC320" s="216"/>
      <c r="AD320" s="216"/>
      <c r="AE320" s="43"/>
      <c r="AF320" s="48"/>
      <c r="AG320" s="43"/>
      <c r="AH320" s="407"/>
      <c r="AI320" s="408"/>
      <c r="AJ320" s="44"/>
      <c r="AK320" s="350"/>
      <c r="AL320" s="46"/>
      <c r="AM320" s="182" t="str">
        <f t="shared" si="11"/>
        <v/>
      </c>
      <c r="AN320" s="46"/>
    </row>
    <row r="321" spans="1:40" ht="45" customHeight="1" x14ac:dyDescent="0.3">
      <c r="A321" s="68"/>
      <c r="B321" s="68"/>
      <c r="C321" s="68"/>
      <c r="D321" s="68"/>
      <c r="E321" s="46"/>
      <c r="F321" s="323" t="str">
        <f t="shared" si="12"/>
        <v/>
      </c>
      <c r="G321" s="89"/>
      <c r="H321" s="86"/>
      <c r="I321" s="86"/>
      <c r="J321" s="48"/>
      <c r="K321" s="46"/>
      <c r="L321" s="46"/>
      <c r="M321" s="46"/>
      <c r="N321" s="48"/>
      <c r="O321" s="43"/>
      <c r="P321" s="209"/>
      <c r="Q321" s="43"/>
      <c r="R321" s="86"/>
      <c r="S321" s="48"/>
      <c r="T321" s="216"/>
      <c r="U321" s="87"/>
      <c r="V321" s="88"/>
      <c r="W321" s="91"/>
      <c r="X321" s="216"/>
      <c r="Y321" s="216"/>
      <c r="Z321" s="89"/>
      <c r="AA321" s="182" t="str">
        <f t="shared" si="10"/>
        <v/>
      </c>
      <c r="AB321" s="46"/>
      <c r="AC321" s="216"/>
      <c r="AD321" s="216"/>
      <c r="AE321" s="43"/>
      <c r="AF321" s="48"/>
      <c r="AG321" s="43"/>
      <c r="AH321" s="407"/>
      <c r="AI321" s="408"/>
      <c r="AJ321" s="44"/>
      <c r="AK321" s="350"/>
      <c r="AL321" s="46"/>
      <c r="AM321" s="182" t="str">
        <f t="shared" si="11"/>
        <v/>
      </c>
      <c r="AN321" s="46"/>
    </row>
    <row r="322" spans="1:40" ht="45" customHeight="1" x14ac:dyDescent="0.3">
      <c r="A322" s="68"/>
      <c r="B322" s="68"/>
      <c r="C322" s="68"/>
      <c r="D322" s="68"/>
      <c r="E322" s="46"/>
      <c r="F322" s="323" t="str">
        <f t="shared" si="12"/>
        <v/>
      </c>
      <c r="G322" s="89"/>
      <c r="H322" s="86"/>
      <c r="I322" s="86"/>
      <c r="J322" s="48"/>
      <c r="K322" s="46"/>
      <c r="L322" s="46"/>
      <c r="M322" s="46"/>
      <c r="N322" s="48"/>
      <c r="O322" s="43"/>
      <c r="P322" s="209"/>
      <c r="Q322" s="43"/>
      <c r="R322" s="86"/>
      <c r="S322" s="48"/>
      <c r="T322" s="216"/>
      <c r="U322" s="87"/>
      <c r="V322" s="88"/>
      <c r="W322" s="91"/>
      <c r="X322" s="216"/>
      <c r="Y322" s="216"/>
      <c r="Z322" s="89"/>
      <c r="AA322" s="182" t="str">
        <f t="shared" si="10"/>
        <v/>
      </c>
      <c r="AB322" s="46"/>
      <c r="AC322" s="216"/>
      <c r="AD322" s="216"/>
      <c r="AE322" s="43"/>
      <c r="AF322" s="48"/>
      <c r="AG322" s="43"/>
      <c r="AH322" s="407"/>
      <c r="AI322" s="408"/>
      <c r="AJ322" s="44"/>
      <c r="AK322" s="350"/>
      <c r="AL322" s="46"/>
      <c r="AM322" s="182" t="str">
        <f t="shared" si="11"/>
        <v/>
      </c>
      <c r="AN322" s="46"/>
    </row>
    <row r="323" spans="1:40" ht="45" customHeight="1" x14ac:dyDescent="0.3">
      <c r="A323" s="68"/>
      <c r="B323" s="68"/>
      <c r="C323" s="68"/>
      <c r="D323" s="68"/>
      <c r="E323" s="46"/>
      <c r="F323" s="323" t="str">
        <f t="shared" si="12"/>
        <v/>
      </c>
      <c r="G323" s="89"/>
      <c r="H323" s="86"/>
      <c r="I323" s="86"/>
      <c r="J323" s="48"/>
      <c r="K323" s="46"/>
      <c r="L323" s="46"/>
      <c r="M323" s="46"/>
      <c r="N323" s="48"/>
      <c r="O323" s="43"/>
      <c r="P323" s="209"/>
      <c r="Q323" s="43"/>
      <c r="R323" s="86"/>
      <c r="S323" s="48"/>
      <c r="T323" s="216"/>
      <c r="U323" s="87"/>
      <c r="V323" s="88"/>
      <c r="W323" s="91"/>
      <c r="X323" s="216"/>
      <c r="Y323" s="216"/>
      <c r="Z323" s="89"/>
      <c r="AA323" s="182" t="str">
        <f t="shared" si="10"/>
        <v/>
      </c>
      <c r="AB323" s="46"/>
      <c r="AC323" s="216"/>
      <c r="AD323" s="216"/>
      <c r="AE323" s="43"/>
      <c r="AF323" s="48"/>
      <c r="AG323" s="43"/>
      <c r="AH323" s="407"/>
      <c r="AI323" s="408"/>
      <c r="AJ323" s="44"/>
      <c r="AK323" s="350"/>
      <c r="AL323" s="46"/>
      <c r="AM323" s="182" t="str">
        <f t="shared" si="11"/>
        <v/>
      </c>
      <c r="AN323" s="46"/>
    </row>
    <row r="324" spans="1:40" ht="45" customHeight="1" x14ac:dyDescent="0.3">
      <c r="A324" s="68"/>
      <c r="B324" s="68"/>
      <c r="C324" s="68"/>
      <c r="D324" s="68"/>
      <c r="E324" s="46"/>
      <c r="F324" s="323" t="str">
        <f t="shared" si="12"/>
        <v/>
      </c>
      <c r="G324" s="89"/>
      <c r="H324" s="86"/>
      <c r="I324" s="86"/>
      <c r="J324" s="48"/>
      <c r="K324" s="46"/>
      <c r="L324" s="46"/>
      <c r="M324" s="46"/>
      <c r="N324" s="48"/>
      <c r="O324" s="43"/>
      <c r="P324" s="209"/>
      <c r="Q324" s="43"/>
      <c r="R324" s="86"/>
      <c r="S324" s="48"/>
      <c r="T324" s="216"/>
      <c r="U324" s="87"/>
      <c r="V324" s="88"/>
      <c r="W324" s="91"/>
      <c r="X324" s="216"/>
      <c r="Y324" s="216"/>
      <c r="Z324" s="89"/>
      <c r="AA324" s="182" t="str">
        <f t="shared" si="10"/>
        <v/>
      </c>
      <c r="AB324" s="46"/>
      <c r="AC324" s="216"/>
      <c r="AD324" s="216"/>
      <c r="AE324" s="43"/>
      <c r="AF324" s="48"/>
      <c r="AG324" s="43"/>
      <c r="AH324" s="407"/>
      <c r="AI324" s="408"/>
      <c r="AJ324" s="44"/>
      <c r="AK324" s="350"/>
      <c r="AL324" s="46"/>
      <c r="AM324" s="182" t="str">
        <f t="shared" si="11"/>
        <v/>
      </c>
      <c r="AN324" s="46"/>
    </row>
    <row r="325" spans="1:40" ht="45" customHeight="1" x14ac:dyDescent="0.3">
      <c r="A325" s="68"/>
      <c r="B325" s="68"/>
      <c r="C325" s="68"/>
      <c r="D325" s="68"/>
      <c r="E325" s="46"/>
      <c r="F325" s="323" t="str">
        <f t="shared" si="12"/>
        <v/>
      </c>
      <c r="G325" s="89"/>
      <c r="H325" s="86"/>
      <c r="I325" s="86"/>
      <c r="J325" s="48"/>
      <c r="K325" s="46"/>
      <c r="L325" s="46"/>
      <c r="M325" s="46"/>
      <c r="N325" s="48"/>
      <c r="O325" s="43"/>
      <c r="P325" s="209"/>
      <c r="Q325" s="43"/>
      <c r="R325" s="86"/>
      <c r="S325" s="48"/>
      <c r="T325" s="216"/>
      <c r="U325" s="87"/>
      <c r="V325" s="88"/>
      <c r="W325" s="91"/>
      <c r="X325" s="216"/>
      <c r="Y325" s="216"/>
      <c r="Z325" s="89"/>
      <c r="AA325" s="182" t="str">
        <f t="shared" si="10"/>
        <v/>
      </c>
      <c r="AB325" s="46"/>
      <c r="AC325" s="216"/>
      <c r="AD325" s="216"/>
      <c r="AE325" s="43"/>
      <c r="AF325" s="48"/>
      <c r="AG325" s="43"/>
      <c r="AH325" s="407"/>
      <c r="AI325" s="408"/>
      <c r="AJ325" s="44"/>
      <c r="AK325" s="350"/>
      <c r="AL325" s="46"/>
      <c r="AM325" s="182" t="str">
        <f t="shared" si="11"/>
        <v/>
      </c>
      <c r="AN325" s="46"/>
    </row>
    <row r="326" spans="1:40" ht="45" customHeight="1" x14ac:dyDescent="0.3">
      <c r="A326" s="68"/>
      <c r="B326" s="68"/>
      <c r="C326" s="68"/>
      <c r="D326" s="68"/>
      <c r="E326" s="46"/>
      <c r="F326" s="323" t="str">
        <f t="shared" si="12"/>
        <v/>
      </c>
      <c r="G326" s="89"/>
      <c r="H326" s="86"/>
      <c r="I326" s="86"/>
      <c r="J326" s="48"/>
      <c r="K326" s="46"/>
      <c r="L326" s="46"/>
      <c r="M326" s="46"/>
      <c r="N326" s="48"/>
      <c r="O326" s="43"/>
      <c r="P326" s="209"/>
      <c r="Q326" s="43"/>
      <c r="R326" s="86"/>
      <c r="S326" s="48"/>
      <c r="T326" s="216"/>
      <c r="U326" s="87"/>
      <c r="V326" s="88"/>
      <c r="W326" s="91"/>
      <c r="X326" s="216"/>
      <c r="Y326" s="216"/>
      <c r="Z326" s="89"/>
      <c r="AA326" s="182" t="str">
        <f t="shared" si="10"/>
        <v/>
      </c>
      <c r="AB326" s="46"/>
      <c r="AC326" s="216"/>
      <c r="AD326" s="216"/>
      <c r="AE326" s="43"/>
      <c r="AF326" s="48"/>
      <c r="AG326" s="43"/>
      <c r="AH326" s="407"/>
      <c r="AI326" s="408"/>
      <c r="AJ326" s="44"/>
      <c r="AK326" s="350"/>
      <c r="AL326" s="46"/>
      <c r="AM326" s="182" t="str">
        <f t="shared" si="11"/>
        <v/>
      </c>
      <c r="AN326" s="46"/>
    </row>
    <row r="327" spans="1:40" ht="45" customHeight="1" x14ac:dyDescent="0.3">
      <c r="A327" s="68"/>
      <c r="B327" s="68"/>
      <c r="C327" s="68"/>
      <c r="D327" s="68"/>
      <c r="E327" s="46"/>
      <c r="F327" s="323" t="str">
        <f t="shared" si="12"/>
        <v/>
      </c>
      <c r="G327" s="89"/>
      <c r="H327" s="86"/>
      <c r="I327" s="86"/>
      <c r="J327" s="48"/>
      <c r="K327" s="46"/>
      <c r="L327" s="46"/>
      <c r="M327" s="46"/>
      <c r="N327" s="48"/>
      <c r="O327" s="43"/>
      <c r="P327" s="209"/>
      <c r="Q327" s="43"/>
      <c r="R327" s="86"/>
      <c r="S327" s="48"/>
      <c r="T327" s="216"/>
      <c r="U327" s="87"/>
      <c r="V327" s="88"/>
      <c r="W327" s="91"/>
      <c r="X327" s="216"/>
      <c r="Y327" s="216"/>
      <c r="Z327" s="89"/>
      <c r="AA327" s="182" t="str">
        <f t="shared" si="10"/>
        <v/>
      </c>
      <c r="AB327" s="46"/>
      <c r="AC327" s="216"/>
      <c r="AD327" s="216"/>
      <c r="AE327" s="43"/>
      <c r="AF327" s="48"/>
      <c r="AG327" s="43"/>
      <c r="AH327" s="407"/>
      <c r="AI327" s="408"/>
      <c r="AJ327" s="44"/>
      <c r="AK327" s="350"/>
      <c r="AL327" s="46"/>
      <c r="AM327" s="182" t="str">
        <f t="shared" si="11"/>
        <v/>
      </c>
      <c r="AN327" s="46"/>
    </row>
    <row r="328" spans="1:40" ht="45" customHeight="1" x14ac:dyDescent="0.3">
      <c r="A328" s="68"/>
      <c r="B328" s="68"/>
      <c r="C328" s="68"/>
      <c r="D328" s="68"/>
      <c r="E328" s="46"/>
      <c r="F328" s="323" t="str">
        <f t="shared" si="12"/>
        <v/>
      </c>
      <c r="G328" s="89"/>
      <c r="H328" s="86"/>
      <c r="I328" s="86"/>
      <c r="J328" s="48"/>
      <c r="K328" s="46"/>
      <c r="L328" s="46"/>
      <c r="M328" s="46"/>
      <c r="N328" s="48"/>
      <c r="O328" s="43"/>
      <c r="P328" s="209"/>
      <c r="Q328" s="43"/>
      <c r="R328" s="86"/>
      <c r="S328" s="48"/>
      <c r="T328" s="216"/>
      <c r="U328" s="87"/>
      <c r="V328" s="88"/>
      <c r="W328" s="91"/>
      <c r="X328" s="216"/>
      <c r="Y328" s="216"/>
      <c r="Z328" s="89"/>
      <c r="AA328" s="182" t="str">
        <f t="shared" si="10"/>
        <v/>
      </c>
      <c r="AB328" s="46"/>
      <c r="AC328" s="216"/>
      <c r="AD328" s="216"/>
      <c r="AE328" s="43"/>
      <c r="AF328" s="48"/>
      <c r="AG328" s="43"/>
      <c r="AH328" s="407"/>
      <c r="AI328" s="408"/>
      <c r="AJ328" s="44"/>
      <c r="AK328" s="350"/>
      <c r="AL328" s="46"/>
      <c r="AM328" s="182" t="str">
        <f t="shared" si="11"/>
        <v/>
      </c>
      <c r="AN328" s="46"/>
    </row>
    <row r="329" spans="1:40" ht="45" customHeight="1" x14ac:dyDescent="0.3">
      <c r="A329" s="68"/>
      <c r="B329" s="68"/>
      <c r="C329" s="68"/>
      <c r="D329" s="68"/>
      <c r="E329" s="46"/>
      <c r="F329" s="323" t="str">
        <f t="shared" si="12"/>
        <v/>
      </c>
      <c r="G329" s="89"/>
      <c r="H329" s="86"/>
      <c r="I329" s="86"/>
      <c r="J329" s="48"/>
      <c r="K329" s="46"/>
      <c r="L329" s="46"/>
      <c r="M329" s="46"/>
      <c r="N329" s="48"/>
      <c r="O329" s="43"/>
      <c r="P329" s="209"/>
      <c r="Q329" s="43"/>
      <c r="R329" s="86"/>
      <c r="S329" s="48"/>
      <c r="T329" s="216"/>
      <c r="U329" s="87"/>
      <c r="V329" s="88"/>
      <c r="W329" s="91"/>
      <c r="X329" s="216"/>
      <c r="Y329" s="216"/>
      <c r="Z329" s="89"/>
      <c r="AA329" s="182" t="str">
        <f t="shared" si="10"/>
        <v/>
      </c>
      <c r="AB329" s="46"/>
      <c r="AC329" s="216"/>
      <c r="AD329" s="216"/>
      <c r="AE329" s="43"/>
      <c r="AF329" s="48"/>
      <c r="AG329" s="43"/>
      <c r="AH329" s="407"/>
      <c r="AI329" s="408"/>
      <c r="AJ329" s="44"/>
      <c r="AK329" s="350"/>
      <c r="AL329" s="46"/>
      <c r="AM329" s="182" t="str">
        <f t="shared" si="11"/>
        <v/>
      </c>
      <c r="AN329" s="46"/>
    </row>
    <row r="330" spans="1:40" ht="45" customHeight="1" x14ac:dyDescent="0.3">
      <c r="A330" s="68"/>
      <c r="B330" s="68"/>
      <c r="C330" s="68"/>
      <c r="D330" s="68"/>
      <c r="E330" s="46"/>
      <c r="F330" s="323" t="str">
        <f t="shared" si="12"/>
        <v/>
      </c>
      <c r="G330" s="89"/>
      <c r="H330" s="86"/>
      <c r="I330" s="86"/>
      <c r="J330" s="48"/>
      <c r="K330" s="46"/>
      <c r="L330" s="46"/>
      <c r="M330" s="46"/>
      <c r="N330" s="48"/>
      <c r="O330" s="43"/>
      <c r="P330" s="209"/>
      <c r="Q330" s="43"/>
      <c r="R330" s="86"/>
      <c r="S330" s="48"/>
      <c r="T330" s="216"/>
      <c r="U330" s="87"/>
      <c r="V330" s="88"/>
      <c r="W330" s="91"/>
      <c r="X330" s="216"/>
      <c r="Y330" s="216"/>
      <c r="Z330" s="89"/>
      <c r="AA330" s="182" t="str">
        <f t="shared" si="10"/>
        <v/>
      </c>
      <c r="AB330" s="46"/>
      <c r="AC330" s="216"/>
      <c r="AD330" s="216"/>
      <c r="AE330" s="43"/>
      <c r="AF330" s="48"/>
      <c r="AG330" s="43"/>
      <c r="AH330" s="407"/>
      <c r="AI330" s="408"/>
      <c r="AJ330" s="44"/>
      <c r="AK330" s="350"/>
      <c r="AL330" s="46"/>
      <c r="AM330" s="182" t="str">
        <f t="shared" si="11"/>
        <v/>
      </c>
      <c r="AN330" s="46"/>
    </row>
    <row r="331" spans="1:40" ht="45" customHeight="1" x14ac:dyDescent="0.3">
      <c r="A331" s="68"/>
      <c r="B331" s="68"/>
      <c r="C331" s="68"/>
      <c r="D331" s="68"/>
      <c r="E331" s="46"/>
      <c r="F331" s="323" t="str">
        <f t="shared" si="12"/>
        <v/>
      </c>
      <c r="G331" s="89"/>
      <c r="H331" s="86"/>
      <c r="I331" s="86"/>
      <c r="J331" s="48"/>
      <c r="K331" s="46"/>
      <c r="L331" s="46"/>
      <c r="M331" s="46"/>
      <c r="N331" s="48"/>
      <c r="O331" s="43"/>
      <c r="P331" s="209"/>
      <c r="Q331" s="43"/>
      <c r="R331" s="86"/>
      <c r="S331" s="48"/>
      <c r="T331" s="216"/>
      <c r="U331" s="87"/>
      <c r="V331" s="88"/>
      <c r="W331" s="91"/>
      <c r="X331" s="216"/>
      <c r="Y331" s="216"/>
      <c r="Z331" s="89"/>
      <c r="AA331" s="182" t="str">
        <f t="shared" si="10"/>
        <v/>
      </c>
      <c r="AB331" s="46"/>
      <c r="AC331" s="216"/>
      <c r="AD331" s="216"/>
      <c r="AE331" s="43"/>
      <c r="AF331" s="48"/>
      <c r="AG331" s="43"/>
      <c r="AH331" s="407"/>
      <c r="AI331" s="408"/>
      <c r="AJ331" s="44"/>
      <c r="AK331" s="350"/>
      <c r="AL331" s="46"/>
      <c r="AM331" s="182" t="str">
        <f t="shared" si="11"/>
        <v/>
      </c>
      <c r="AN331" s="46"/>
    </row>
    <row r="332" spans="1:40" ht="45" customHeight="1" x14ac:dyDescent="0.3">
      <c r="A332" s="68"/>
      <c r="B332" s="68"/>
      <c r="C332" s="68"/>
      <c r="D332" s="68"/>
      <c r="E332" s="46"/>
      <c r="F332" s="323" t="str">
        <f t="shared" si="12"/>
        <v/>
      </c>
      <c r="G332" s="89"/>
      <c r="H332" s="86"/>
      <c r="I332" s="86"/>
      <c r="J332" s="48"/>
      <c r="K332" s="46"/>
      <c r="L332" s="46"/>
      <c r="M332" s="46"/>
      <c r="N332" s="48"/>
      <c r="O332" s="43"/>
      <c r="P332" s="209"/>
      <c r="Q332" s="43"/>
      <c r="R332" s="86"/>
      <c r="S332" s="48"/>
      <c r="T332" s="216"/>
      <c r="U332" s="87"/>
      <c r="V332" s="88"/>
      <c r="W332" s="91"/>
      <c r="X332" s="216"/>
      <c r="Y332" s="216"/>
      <c r="Z332" s="89"/>
      <c r="AA332" s="182" t="str">
        <f t="shared" ref="AA332:AA395" si="13">IF(ISBLANK(W332),"",DATEDIF(R332,W332,"d")/365)</f>
        <v/>
      </c>
      <c r="AB332" s="46"/>
      <c r="AC332" s="216"/>
      <c r="AD332" s="216"/>
      <c r="AE332" s="43"/>
      <c r="AF332" s="48"/>
      <c r="AG332" s="43"/>
      <c r="AH332" s="407"/>
      <c r="AI332" s="408"/>
      <c r="AJ332" s="44"/>
      <c r="AK332" s="350"/>
      <c r="AL332" s="46"/>
      <c r="AM332" s="182" t="str">
        <f t="shared" si="11"/>
        <v/>
      </c>
      <c r="AN332" s="46"/>
    </row>
    <row r="333" spans="1:40" ht="45" customHeight="1" x14ac:dyDescent="0.3">
      <c r="A333" s="68"/>
      <c r="B333" s="68"/>
      <c r="C333" s="68"/>
      <c r="D333" s="68"/>
      <c r="E333" s="46"/>
      <c r="F333" s="323" t="str">
        <f t="shared" si="12"/>
        <v/>
      </c>
      <c r="G333" s="89"/>
      <c r="H333" s="86"/>
      <c r="I333" s="86"/>
      <c r="J333" s="48"/>
      <c r="K333" s="46"/>
      <c r="L333" s="46"/>
      <c r="M333" s="46"/>
      <c r="N333" s="48"/>
      <c r="O333" s="43"/>
      <c r="P333" s="209"/>
      <c r="Q333" s="43"/>
      <c r="R333" s="86"/>
      <c r="S333" s="48"/>
      <c r="T333" s="216"/>
      <c r="U333" s="87"/>
      <c r="V333" s="88"/>
      <c r="W333" s="91"/>
      <c r="X333" s="216"/>
      <c r="Y333" s="216"/>
      <c r="Z333" s="89"/>
      <c r="AA333" s="182" t="str">
        <f t="shared" si="13"/>
        <v/>
      </c>
      <c r="AB333" s="46"/>
      <c r="AC333" s="216"/>
      <c r="AD333" s="216"/>
      <c r="AE333" s="43"/>
      <c r="AF333" s="48"/>
      <c r="AG333" s="43"/>
      <c r="AH333" s="407"/>
      <c r="AI333" s="408"/>
      <c r="AJ333" s="44"/>
      <c r="AK333" s="350"/>
      <c r="AL333" s="46"/>
      <c r="AM333" s="182" t="str">
        <f t="shared" si="11"/>
        <v/>
      </c>
      <c r="AN333" s="46"/>
    </row>
    <row r="334" spans="1:40" ht="45" customHeight="1" x14ac:dyDescent="0.3">
      <c r="A334" s="68"/>
      <c r="B334" s="68"/>
      <c r="C334" s="68"/>
      <c r="D334" s="68"/>
      <c r="E334" s="46"/>
      <c r="F334" s="323" t="str">
        <f t="shared" si="12"/>
        <v/>
      </c>
      <c r="G334" s="89"/>
      <c r="H334" s="86"/>
      <c r="I334" s="86"/>
      <c r="J334" s="48"/>
      <c r="K334" s="46"/>
      <c r="L334" s="46"/>
      <c r="M334" s="46"/>
      <c r="N334" s="48"/>
      <c r="O334" s="43"/>
      <c r="P334" s="209"/>
      <c r="Q334" s="43"/>
      <c r="R334" s="86"/>
      <c r="S334" s="48"/>
      <c r="T334" s="216"/>
      <c r="U334" s="87"/>
      <c r="V334" s="88"/>
      <c r="W334" s="91"/>
      <c r="X334" s="216"/>
      <c r="Y334" s="216"/>
      <c r="Z334" s="89"/>
      <c r="AA334" s="182" t="str">
        <f t="shared" si="13"/>
        <v/>
      </c>
      <c r="AB334" s="46"/>
      <c r="AC334" s="216"/>
      <c r="AD334" s="216"/>
      <c r="AE334" s="43"/>
      <c r="AF334" s="48"/>
      <c r="AG334" s="43"/>
      <c r="AH334" s="407"/>
      <c r="AI334" s="408"/>
      <c r="AJ334" s="44"/>
      <c r="AK334" s="350"/>
      <c r="AL334" s="46"/>
      <c r="AM334" s="182" t="str">
        <f t="shared" si="11"/>
        <v/>
      </c>
      <c r="AN334" s="46"/>
    </row>
    <row r="335" spans="1:40" ht="45" customHeight="1" x14ac:dyDescent="0.3">
      <c r="A335" s="68"/>
      <c r="B335" s="68"/>
      <c r="C335" s="68"/>
      <c r="D335" s="68"/>
      <c r="E335" s="46"/>
      <c r="F335" s="323" t="str">
        <f t="shared" si="12"/>
        <v/>
      </c>
      <c r="G335" s="89"/>
      <c r="H335" s="86"/>
      <c r="I335" s="86"/>
      <c r="J335" s="48"/>
      <c r="K335" s="46"/>
      <c r="L335" s="46"/>
      <c r="M335" s="46"/>
      <c r="N335" s="48"/>
      <c r="O335" s="43"/>
      <c r="P335" s="209"/>
      <c r="Q335" s="43"/>
      <c r="R335" s="86"/>
      <c r="S335" s="48"/>
      <c r="T335" s="216"/>
      <c r="U335" s="87"/>
      <c r="V335" s="88"/>
      <c r="W335" s="91"/>
      <c r="X335" s="216"/>
      <c r="Y335" s="216"/>
      <c r="Z335" s="89"/>
      <c r="AA335" s="182" t="str">
        <f t="shared" si="13"/>
        <v/>
      </c>
      <c r="AB335" s="46"/>
      <c r="AC335" s="216"/>
      <c r="AD335" s="216"/>
      <c r="AE335" s="43"/>
      <c r="AF335" s="48"/>
      <c r="AG335" s="43"/>
      <c r="AH335" s="407"/>
      <c r="AI335" s="408"/>
      <c r="AJ335" s="44"/>
      <c r="AK335" s="350"/>
      <c r="AL335" s="46"/>
      <c r="AM335" s="182" t="str">
        <f t="shared" ref="AM335:AM398" si="14">IF(AL335="YES",(R335-AK335)/365,"")</f>
        <v/>
      </c>
      <c r="AN335" s="46"/>
    </row>
    <row r="336" spans="1:40" ht="45" customHeight="1" x14ac:dyDescent="0.3">
      <c r="A336" s="68"/>
      <c r="B336" s="68"/>
      <c r="C336" s="68"/>
      <c r="D336" s="68"/>
      <c r="E336" s="46"/>
      <c r="F336" s="323" t="str">
        <f t="shared" si="12"/>
        <v/>
      </c>
      <c r="G336" s="89"/>
      <c r="H336" s="86"/>
      <c r="I336" s="86"/>
      <c r="J336" s="48"/>
      <c r="K336" s="46"/>
      <c r="L336" s="46"/>
      <c r="M336" s="46"/>
      <c r="N336" s="48"/>
      <c r="O336" s="43"/>
      <c r="P336" s="209"/>
      <c r="Q336" s="43"/>
      <c r="R336" s="86"/>
      <c r="S336" s="48"/>
      <c r="T336" s="216"/>
      <c r="U336" s="87"/>
      <c r="V336" s="88"/>
      <c r="W336" s="91"/>
      <c r="X336" s="216"/>
      <c r="Y336" s="216"/>
      <c r="Z336" s="89"/>
      <c r="AA336" s="182" t="str">
        <f t="shared" si="13"/>
        <v/>
      </c>
      <c r="AB336" s="46"/>
      <c r="AC336" s="216"/>
      <c r="AD336" s="216"/>
      <c r="AE336" s="43"/>
      <c r="AF336" s="48"/>
      <c r="AG336" s="43"/>
      <c r="AH336" s="407"/>
      <c r="AI336" s="408"/>
      <c r="AJ336" s="44"/>
      <c r="AK336" s="350"/>
      <c r="AL336" s="46"/>
      <c r="AM336" s="182" t="str">
        <f t="shared" si="14"/>
        <v/>
      </c>
      <c r="AN336" s="46"/>
    </row>
    <row r="337" spans="1:40" ht="45" customHeight="1" x14ac:dyDescent="0.3">
      <c r="A337" s="68"/>
      <c r="B337" s="68"/>
      <c r="C337" s="68"/>
      <c r="D337" s="68"/>
      <c r="E337" s="46"/>
      <c r="F337" s="323" t="str">
        <f t="shared" si="12"/>
        <v/>
      </c>
      <c r="G337" s="89"/>
      <c r="H337" s="86"/>
      <c r="I337" s="86"/>
      <c r="J337" s="48"/>
      <c r="K337" s="46"/>
      <c r="L337" s="46"/>
      <c r="M337" s="46"/>
      <c r="N337" s="48"/>
      <c r="O337" s="43"/>
      <c r="P337" s="209"/>
      <c r="Q337" s="43"/>
      <c r="R337" s="86"/>
      <c r="S337" s="48"/>
      <c r="T337" s="216"/>
      <c r="U337" s="87"/>
      <c r="V337" s="88"/>
      <c r="W337" s="91"/>
      <c r="X337" s="216"/>
      <c r="Y337" s="216"/>
      <c r="Z337" s="89"/>
      <c r="AA337" s="182" t="str">
        <f t="shared" si="13"/>
        <v/>
      </c>
      <c r="AB337" s="46"/>
      <c r="AC337" s="216"/>
      <c r="AD337" s="216"/>
      <c r="AE337" s="43"/>
      <c r="AF337" s="48"/>
      <c r="AG337" s="43"/>
      <c r="AH337" s="407"/>
      <c r="AI337" s="408"/>
      <c r="AJ337" s="44"/>
      <c r="AK337" s="350"/>
      <c r="AL337" s="46"/>
      <c r="AM337" s="182" t="str">
        <f t="shared" si="14"/>
        <v/>
      </c>
      <c r="AN337" s="46"/>
    </row>
    <row r="338" spans="1:40" ht="45" customHeight="1" x14ac:dyDescent="0.3">
      <c r="A338" s="68"/>
      <c r="B338" s="68"/>
      <c r="C338" s="68"/>
      <c r="D338" s="68"/>
      <c r="E338" s="46"/>
      <c r="F338" s="323" t="str">
        <f t="shared" si="12"/>
        <v/>
      </c>
      <c r="G338" s="89"/>
      <c r="H338" s="86"/>
      <c r="I338" s="86"/>
      <c r="J338" s="48"/>
      <c r="K338" s="46"/>
      <c r="L338" s="46"/>
      <c r="M338" s="46"/>
      <c r="N338" s="48"/>
      <c r="O338" s="43"/>
      <c r="P338" s="209"/>
      <c r="Q338" s="43"/>
      <c r="R338" s="86"/>
      <c r="S338" s="48"/>
      <c r="T338" s="216"/>
      <c r="U338" s="87"/>
      <c r="V338" s="88"/>
      <c r="W338" s="91"/>
      <c r="X338" s="216"/>
      <c r="Y338" s="216"/>
      <c r="Z338" s="89"/>
      <c r="AA338" s="182" t="str">
        <f t="shared" si="13"/>
        <v/>
      </c>
      <c r="AB338" s="46"/>
      <c r="AC338" s="216"/>
      <c r="AD338" s="216"/>
      <c r="AE338" s="43"/>
      <c r="AF338" s="48"/>
      <c r="AG338" s="43"/>
      <c r="AH338" s="407"/>
      <c r="AI338" s="408"/>
      <c r="AJ338" s="44"/>
      <c r="AK338" s="350"/>
      <c r="AL338" s="46"/>
      <c r="AM338" s="182" t="str">
        <f t="shared" si="14"/>
        <v/>
      </c>
      <c r="AN338" s="46"/>
    </row>
    <row r="339" spans="1:40" ht="45" customHeight="1" x14ac:dyDescent="0.3">
      <c r="A339" s="68"/>
      <c r="B339" s="68"/>
      <c r="C339" s="68"/>
      <c r="D339" s="68"/>
      <c r="E339" s="46"/>
      <c r="F339" s="323" t="str">
        <f t="shared" si="12"/>
        <v/>
      </c>
      <c r="G339" s="89"/>
      <c r="H339" s="86"/>
      <c r="I339" s="86"/>
      <c r="J339" s="48"/>
      <c r="K339" s="46"/>
      <c r="L339" s="46"/>
      <c r="M339" s="46"/>
      <c r="N339" s="48"/>
      <c r="O339" s="43"/>
      <c r="P339" s="209"/>
      <c r="Q339" s="43"/>
      <c r="R339" s="86"/>
      <c r="S339" s="48"/>
      <c r="T339" s="216"/>
      <c r="U339" s="87"/>
      <c r="V339" s="88"/>
      <c r="W339" s="91"/>
      <c r="X339" s="216"/>
      <c r="Y339" s="216"/>
      <c r="Z339" s="89"/>
      <c r="AA339" s="182" t="str">
        <f t="shared" si="13"/>
        <v/>
      </c>
      <c r="AB339" s="46"/>
      <c r="AC339" s="216"/>
      <c r="AD339" s="216"/>
      <c r="AE339" s="43"/>
      <c r="AF339" s="48"/>
      <c r="AG339" s="43"/>
      <c r="AH339" s="407"/>
      <c r="AI339" s="408"/>
      <c r="AJ339" s="44"/>
      <c r="AK339" s="350"/>
      <c r="AL339" s="46"/>
      <c r="AM339" s="182" t="str">
        <f t="shared" si="14"/>
        <v/>
      </c>
      <c r="AN339" s="46"/>
    </row>
    <row r="340" spans="1:40" ht="45" customHeight="1" x14ac:dyDescent="0.3">
      <c r="A340" s="68"/>
      <c r="B340" s="68"/>
      <c r="C340" s="68"/>
      <c r="D340" s="68"/>
      <c r="E340" s="46"/>
      <c r="F340" s="323" t="str">
        <f t="shared" si="12"/>
        <v/>
      </c>
      <c r="G340" s="89"/>
      <c r="H340" s="86"/>
      <c r="I340" s="86"/>
      <c r="J340" s="48"/>
      <c r="K340" s="46"/>
      <c r="L340" s="46"/>
      <c r="M340" s="46"/>
      <c r="N340" s="48"/>
      <c r="O340" s="43"/>
      <c r="P340" s="209"/>
      <c r="Q340" s="43"/>
      <c r="R340" s="86"/>
      <c r="S340" s="48"/>
      <c r="T340" s="216"/>
      <c r="U340" s="87"/>
      <c r="V340" s="88"/>
      <c r="W340" s="91"/>
      <c r="X340" s="216"/>
      <c r="Y340" s="216"/>
      <c r="Z340" s="89"/>
      <c r="AA340" s="182" t="str">
        <f t="shared" si="13"/>
        <v/>
      </c>
      <c r="AB340" s="46"/>
      <c r="AC340" s="216"/>
      <c r="AD340" s="216"/>
      <c r="AE340" s="43"/>
      <c r="AF340" s="48"/>
      <c r="AG340" s="43"/>
      <c r="AH340" s="407"/>
      <c r="AI340" s="408"/>
      <c r="AJ340" s="44"/>
      <c r="AK340" s="350"/>
      <c r="AL340" s="46"/>
      <c r="AM340" s="182" t="str">
        <f t="shared" si="14"/>
        <v/>
      </c>
      <c r="AN340" s="46"/>
    </row>
    <row r="341" spans="1:40" ht="45" customHeight="1" x14ac:dyDescent="0.3">
      <c r="A341" s="68"/>
      <c r="B341" s="68"/>
      <c r="C341" s="68"/>
      <c r="D341" s="68"/>
      <c r="E341" s="46"/>
      <c r="F341" s="323" t="str">
        <f t="shared" si="12"/>
        <v/>
      </c>
      <c r="G341" s="89"/>
      <c r="H341" s="86"/>
      <c r="I341" s="86"/>
      <c r="J341" s="48"/>
      <c r="K341" s="46"/>
      <c r="L341" s="46"/>
      <c r="M341" s="46"/>
      <c r="N341" s="48"/>
      <c r="O341" s="43"/>
      <c r="P341" s="209"/>
      <c r="Q341" s="43"/>
      <c r="R341" s="86"/>
      <c r="S341" s="48"/>
      <c r="T341" s="216"/>
      <c r="U341" s="87"/>
      <c r="V341" s="88"/>
      <c r="W341" s="91"/>
      <c r="X341" s="216"/>
      <c r="Y341" s="216"/>
      <c r="Z341" s="89"/>
      <c r="AA341" s="182" t="str">
        <f t="shared" si="13"/>
        <v/>
      </c>
      <c r="AB341" s="46"/>
      <c r="AC341" s="216"/>
      <c r="AD341" s="216"/>
      <c r="AE341" s="43"/>
      <c r="AF341" s="48"/>
      <c r="AG341" s="43"/>
      <c r="AH341" s="407"/>
      <c r="AI341" s="408"/>
      <c r="AJ341" s="44"/>
      <c r="AK341" s="350"/>
      <c r="AL341" s="46"/>
      <c r="AM341" s="182" t="str">
        <f t="shared" si="14"/>
        <v/>
      </c>
      <c r="AN341" s="46"/>
    </row>
    <row r="342" spans="1:40" ht="45" customHeight="1" x14ac:dyDescent="0.3">
      <c r="A342" s="68"/>
      <c r="B342" s="68"/>
      <c r="C342" s="68"/>
      <c r="D342" s="68"/>
      <c r="E342" s="46"/>
      <c r="F342" s="323" t="str">
        <f t="shared" si="12"/>
        <v/>
      </c>
      <c r="G342" s="89"/>
      <c r="H342" s="86"/>
      <c r="I342" s="86"/>
      <c r="J342" s="48"/>
      <c r="K342" s="46"/>
      <c r="L342" s="46"/>
      <c r="M342" s="46"/>
      <c r="N342" s="48"/>
      <c r="O342" s="43"/>
      <c r="P342" s="209"/>
      <c r="Q342" s="43"/>
      <c r="R342" s="86"/>
      <c r="S342" s="48"/>
      <c r="T342" s="216"/>
      <c r="U342" s="87"/>
      <c r="V342" s="88"/>
      <c r="W342" s="91"/>
      <c r="X342" s="216"/>
      <c r="Y342" s="216"/>
      <c r="Z342" s="89"/>
      <c r="AA342" s="182" t="str">
        <f t="shared" si="13"/>
        <v/>
      </c>
      <c r="AB342" s="46"/>
      <c r="AC342" s="216"/>
      <c r="AD342" s="216"/>
      <c r="AE342" s="43"/>
      <c r="AF342" s="48"/>
      <c r="AG342" s="43"/>
      <c r="AH342" s="407"/>
      <c r="AI342" s="408"/>
      <c r="AJ342" s="44"/>
      <c r="AK342" s="350"/>
      <c r="AL342" s="46"/>
      <c r="AM342" s="182" t="str">
        <f t="shared" si="14"/>
        <v/>
      </c>
      <c r="AN342" s="46"/>
    </row>
    <row r="343" spans="1:40" ht="45" customHeight="1" x14ac:dyDescent="0.3">
      <c r="A343" s="68"/>
      <c r="B343" s="68"/>
      <c r="C343" s="68"/>
      <c r="D343" s="68"/>
      <c r="E343" s="46"/>
      <c r="F343" s="323" t="str">
        <f t="shared" si="12"/>
        <v/>
      </c>
      <c r="G343" s="89"/>
      <c r="H343" s="86"/>
      <c r="I343" s="86"/>
      <c r="J343" s="48"/>
      <c r="K343" s="46"/>
      <c r="L343" s="46"/>
      <c r="M343" s="46"/>
      <c r="N343" s="48"/>
      <c r="O343" s="43"/>
      <c r="P343" s="209"/>
      <c r="Q343" s="43"/>
      <c r="R343" s="86"/>
      <c r="S343" s="48"/>
      <c r="T343" s="216"/>
      <c r="U343" s="87"/>
      <c r="V343" s="88"/>
      <c r="W343" s="91"/>
      <c r="X343" s="216"/>
      <c r="Y343" s="216"/>
      <c r="Z343" s="89"/>
      <c r="AA343" s="182" t="str">
        <f t="shared" si="13"/>
        <v/>
      </c>
      <c r="AB343" s="46"/>
      <c r="AC343" s="216"/>
      <c r="AD343" s="216"/>
      <c r="AE343" s="43"/>
      <c r="AF343" s="48"/>
      <c r="AG343" s="43"/>
      <c r="AH343" s="407"/>
      <c r="AI343" s="408"/>
      <c r="AJ343" s="44"/>
      <c r="AK343" s="350"/>
      <c r="AL343" s="46"/>
      <c r="AM343" s="182" t="str">
        <f t="shared" si="14"/>
        <v/>
      </c>
      <c r="AN343" s="46"/>
    </row>
    <row r="344" spans="1:40" ht="45" customHeight="1" x14ac:dyDescent="0.3">
      <c r="A344" s="68"/>
      <c r="B344" s="68"/>
      <c r="C344" s="68"/>
      <c r="D344" s="68"/>
      <c r="E344" s="46"/>
      <c r="F344" s="323" t="str">
        <f t="shared" si="12"/>
        <v/>
      </c>
      <c r="G344" s="89"/>
      <c r="H344" s="86"/>
      <c r="I344" s="86"/>
      <c r="J344" s="48"/>
      <c r="K344" s="46"/>
      <c r="L344" s="46"/>
      <c r="M344" s="46"/>
      <c r="N344" s="48"/>
      <c r="O344" s="43"/>
      <c r="P344" s="209"/>
      <c r="Q344" s="43"/>
      <c r="R344" s="86"/>
      <c r="S344" s="48"/>
      <c r="T344" s="216"/>
      <c r="U344" s="87"/>
      <c r="V344" s="88"/>
      <c r="W344" s="91"/>
      <c r="X344" s="216"/>
      <c r="Y344" s="216"/>
      <c r="Z344" s="89"/>
      <c r="AA344" s="182" t="str">
        <f t="shared" si="13"/>
        <v/>
      </c>
      <c r="AB344" s="46"/>
      <c r="AC344" s="216"/>
      <c r="AD344" s="216"/>
      <c r="AE344" s="43"/>
      <c r="AF344" s="48"/>
      <c r="AG344" s="43"/>
      <c r="AH344" s="407"/>
      <c r="AI344" s="408"/>
      <c r="AJ344" s="44"/>
      <c r="AK344" s="350"/>
      <c r="AL344" s="46"/>
      <c r="AM344" s="182" t="str">
        <f t="shared" si="14"/>
        <v/>
      </c>
      <c r="AN344" s="46"/>
    </row>
    <row r="345" spans="1:40" ht="45" customHeight="1" x14ac:dyDescent="0.3">
      <c r="A345" s="68"/>
      <c r="B345" s="68"/>
      <c r="C345" s="68"/>
      <c r="D345" s="68"/>
      <c r="E345" s="46"/>
      <c r="F345" s="323" t="str">
        <f t="shared" si="12"/>
        <v/>
      </c>
      <c r="G345" s="89"/>
      <c r="H345" s="86"/>
      <c r="I345" s="86"/>
      <c r="J345" s="48"/>
      <c r="K345" s="46"/>
      <c r="L345" s="46"/>
      <c r="M345" s="46"/>
      <c r="N345" s="48"/>
      <c r="O345" s="43"/>
      <c r="P345" s="209"/>
      <c r="Q345" s="43"/>
      <c r="R345" s="86"/>
      <c r="S345" s="48"/>
      <c r="T345" s="216"/>
      <c r="U345" s="87"/>
      <c r="V345" s="88"/>
      <c r="W345" s="91"/>
      <c r="X345" s="216"/>
      <c r="Y345" s="216"/>
      <c r="Z345" s="89"/>
      <c r="AA345" s="182" t="str">
        <f t="shared" si="13"/>
        <v/>
      </c>
      <c r="AB345" s="46"/>
      <c r="AC345" s="216"/>
      <c r="AD345" s="216"/>
      <c r="AE345" s="43"/>
      <c r="AF345" s="48"/>
      <c r="AG345" s="43"/>
      <c r="AH345" s="407"/>
      <c r="AI345" s="408"/>
      <c r="AJ345" s="44"/>
      <c r="AK345" s="350"/>
      <c r="AL345" s="46"/>
      <c r="AM345" s="182" t="str">
        <f t="shared" si="14"/>
        <v/>
      </c>
      <c r="AN345" s="46"/>
    </row>
    <row r="346" spans="1:40" ht="45" customHeight="1" x14ac:dyDescent="0.3">
      <c r="A346" s="68"/>
      <c r="B346" s="68"/>
      <c r="C346" s="68"/>
      <c r="D346" s="68"/>
      <c r="E346" s="46"/>
      <c r="F346" s="323" t="str">
        <f t="shared" si="12"/>
        <v/>
      </c>
      <c r="G346" s="89"/>
      <c r="H346" s="86"/>
      <c r="I346" s="86"/>
      <c r="J346" s="48"/>
      <c r="K346" s="46"/>
      <c r="L346" s="46"/>
      <c r="M346" s="46"/>
      <c r="N346" s="48"/>
      <c r="O346" s="43"/>
      <c r="P346" s="209"/>
      <c r="Q346" s="43"/>
      <c r="R346" s="86"/>
      <c r="S346" s="48"/>
      <c r="T346" s="216"/>
      <c r="U346" s="87"/>
      <c r="V346" s="88"/>
      <c r="W346" s="91"/>
      <c r="X346" s="216"/>
      <c r="Y346" s="216"/>
      <c r="Z346" s="89"/>
      <c r="AA346" s="182" t="str">
        <f t="shared" si="13"/>
        <v/>
      </c>
      <c r="AB346" s="46"/>
      <c r="AC346" s="216"/>
      <c r="AD346" s="216"/>
      <c r="AE346" s="43"/>
      <c r="AF346" s="48"/>
      <c r="AG346" s="43"/>
      <c r="AH346" s="407"/>
      <c r="AI346" s="408"/>
      <c r="AJ346" s="44"/>
      <c r="AK346" s="350"/>
      <c r="AL346" s="46"/>
      <c r="AM346" s="182" t="str">
        <f t="shared" si="14"/>
        <v/>
      </c>
      <c r="AN346" s="46"/>
    </row>
    <row r="347" spans="1:40" ht="45" customHeight="1" x14ac:dyDescent="0.3">
      <c r="A347" s="68"/>
      <c r="B347" s="68"/>
      <c r="C347" s="68"/>
      <c r="D347" s="68"/>
      <c r="E347" s="46"/>
      <c r="F347" s="323" t="str">
        <f t="shared" si="12"/>
        <v/>
      </c>
      <c r="G347" s="89"/>
      <c r="H347" s="86"/>
      <c r="I347" s="86"/>
      <c r="J347" s="48"/>
      <c r="K347" s="46"/>
      <c r="L347" s="46"/>
      <c r="M347" s="46"/>
      <c r="N347" s="48"/>
      <c r="O347" s="43"/>
      <c r="P347" s="209"/>
      <c r="Q347" s="43"/>
      <c r="R347" s="86"/>
      <c r="S347" s="48"/>
      <c r="T347" s="216"/>
      <c r="U347" s="87"/>
      <c r="V347" s="88"/>
      <c r="W347" s="91"/>
      <c r="X347" s="216"/>
      <c r="Y347" s="216"/>
      <c r="Z347" s="89"/>
      <c r="AA347" s="182" t="str">
        <f t="shared" si="13"/>
        <v/>
      </c>
      <c r="AB347" s="46"/>
      <c r="AC347" s="216"/>
      <c r="AD347" s="216"/>
      <c r="AE347" s="43"/>
      <c r="AF347" s="48"/>
      <c r="AG347" s="43"/>
      <c r="AH347" s="407"/>
      <c r="AI347" s="408"/>
      <c r="AJ347" s="44"/>
      <c r="AK347" s="350"/>
      <c r="AL347" s="46"/>
      <c r="AM347" s="182" t="str">
        <f t="shared" si="14"/>
        <v/>
      </c>
      <c r="AN347" s="46"/>
    </row>
    <row r="348" spans="1:40" ht="45" customHeight="1" x14ac:dyDescent="0.3">
      <c r="A348" s="68"/>
      <c r="B348" s="68"/>
      <c r="C348" s="68"/>
      <c r="D348" s="68"/>
      <c r="E348" s="46"/>
      <c r="F348" s="323" t="str">
        <f t="shared" si="12"/>
        <v/>
      </c>
      <c r="G348" s="89"/>
      <c r="H348" s="86"/>
      <c r="I348" s="86"/>
      <c r="J348" s="48"/>
      <c r="K348" s="46"/>
      <c r="L348" s="46"/>
      <c r="M348" s="46"/>
      <c r="N348" s="48"/>
      <c r="O348" s="43"/>
      <c r="P348" s="209"/>
      <c r="Q348" s="43"/>
      <c r="R348" s="86"/>
      <c r="S348" s="48"/>
      <c r="T348" s="216"/>
      <c r="U348" s="87"/>
      <c r="V348" s="88"/>
      <c r="W348" s="91"/>
      <c r="X348" s="216"/>
      <c r="Y348" s="216"/>
      <c r="Z348" s="89"/>
      <c r="AA348" s="182" t="str">
        <f t="shared" si="13"/>
        <v/>
      </c>
      <c r="AB348" s="46"/>
      <c r="AC348" s="216"/>
      <c r="AD348" s="216"/>
      <c r="AE348" s="43"/>
      <c r="AF348" s="48"/>
      <c r="AG348" s="43"/>
      <c r="AH348" s="407"/>
      <c r="AI348" s="408"/>
      <c r="AJ348" s="44"/>
      <c r="AK348" s="350"/>
      <c r="AL348" s="46"/>
      <c r="AM348" s="182" t="str">
        <f t="shared" si="14"/>
        <v/>
      </c>
      <c r="AN348" s="46"/>
    </row>
    <row r="349" spans="1:40" ht="45" customHeight="1" x14ac:dyDescent="0.3">
      <c r="A349" s="68"/>
      <c r="B349" s="68"/>
      <c r="C349" s="68"/>
      <c r="D349" s="68"/>
      <c r="E349" s="46"/>
      <c r="F349" s="323" t="str">
        <f t="shared" si="12"/>
        <v/>
      </c>
      <c r="G349" s="89"/>
      <c r="H349" s="86"/>
      <c r="I349" s="86"/>
      <c r="J349" s="48"/>
      <c r="K349" s="46"/>
      <c r="L349" s="46"/>
      <c r="M349" s="46"/>
      <c r="N349" s="48"/>
      <c r="O349" s="43"/>
      <c r="P349" s="209"/>
      <c r="Q349" s="43"/>
      <c r="R349" s="86"/>
      <c r="S349" s="48"/>
      <c r="T349" s="216"/>
      <c r="U349" s="87"/>
      <c r="V349" s="88"/>
      <c r="W349" s="91"/>
      <c r="X349" s="216"/>
      <c r="Y349" s="216"/>
      <c r="Z349" s="89"/>
      <c r="AA349" s="182" t="str">
        <f t="shared" si="13"/>
        <v/>
      </c>
      <c r="AB349" s="46"/>
      <c r="AC349" s="216"/>
      <c r="AD349" s="216"/>
      <c r="AE349" s="43"/>
      <c r="AF349" s="48"/>
      <c r="AG349" s="43"/>
      <c r="AH349" s="407"/>
      <c r="AI349" s="408"/>
      <c r="AJ349" s="44"/>
      <c r="AK349" s="350"/>
      <c r="AL349" s="46"/>
      <c r="AM349" s="182" t="str">
        <f t="shared" si="14"/>
        <v/>
      </c>
      <c r="AN349" s="46"/>
    </row>
    <row r="350" spans="1:40" ht="45" customHeight="1" x14ac:dyDescent="0.3">
      <c r="A350" s="68"/>
      <c r="B350" s="68"/>
      <c r="C350" s="68"/>
      <c r="D350" s="68"/>
      <c r="E350" s="46"/>
      <c r="F350" s="323" t="str">
        <f t="shared" si="12"/>
        <v/>
      </c>
      <c r="G350" s="89"/>
      <c r="H350" s="86"/>
      <c r="I350" s="86"/>
      <c r="J350" s="48"/>
      <c r="K350" s="46"/>
      <c r="L350" s="46"/>
      <c r="M350" s="46"/>
      <c r="N350" s="48"/>
      <c r="O350" s="43"/>
      <c r="P350" s="209"/>
      <c r="Q350" s="43"/>
      <c r="R350" s="86"/>
      <c r="S350" s="48"/>
      <c r="T350" s="216"/>
      <c r="U350" s="87"/>
      <c r="V350" s="88"/>
      <c r="W350" s="91"/>
      <c r="X350" s="216"/>
      <c r="Y350" s="216"/>
      <c r="Z350" s="89"/>
      <c r="AA350" s="182" t="str">
        <f t="shared" si="13"/>
        <v/>
      </c>
      <c r="AB350" s="46"/>
      <c r="AC350" s="216"/>
      <c r="AD350" s="216"/>
      <c r="AE350" s="43"/>
      <c r="AF350" s="48"/>
      <c r="AG350" s="43"/>
      <c r="AH350" s="407"/>
      <c r="AI350" s="408"/>
      <c r="AJ350" s="44"/>
      <c r="AK350" s="350"/>
      <c r="AL350" s="46"/>
      <c r="AM350" s="182" t="str">
        <f t="shared" si="14"/>
        <v/>
      </c>
      <c r="AN350" s="46"/>
    </row>
    <row r="351" spans="1:40" ht="45" customHeight="1" x14ac:dyDescent="0.3">
      <c r="A351" s="68"/>
      <c r="B351" s="68"/>
      <c r="C351" s="68"/>
      <c r="D351" s="68"/>
      <c r="E351" s="46"/>
      <c r="F351" s="323" t="str">
        <f t="shared" si="12"/>
        <v/>
      </c>
      <c r="G351" s="89"/>
      <c r="H351" s="86"/>
      <c r="I351" s="86"/>
      <c r="J351" s="48"/>
      <c r="K351" s="46"/>
      <c r="L351" s="46"/>
      <c r="M351" s="46"/>
      <c r="N351" s="48"/>
      <c r="O351" s="43"/>
      <c r="P351" s="209"/>
      <c r="Q351" s="43"/>
      <c r="R351" s="86"/>
      <c r="S351" s="48"/>
      <c r="T351" s="216"/>
      <c r="U351" s="87"/>
      <c r="V351" s="88"/>
      <c r="W351" s="91"/>
      <c r="X351" s="216"/>
      <c r="Y351" s="216"/>
      <c r="Z351" s="89"/>
      <c r="AA351" s="182" t="str">
        <f t="shared" si="13"/>
        <v/>
      </c>
      <c r="AB351" s="46"/>
      <c r="AC351" s="216"/>
      <c r="AD351" s="216"/>
      <c r="AE351" s="43"/>
      <c r="AF351" s="48"/>
      <c r="AG351" s="43"/>
      <c r="AH351" s="407"/>
      <c r="AI351" s="408"/>
      <c r="AJ351" s="44"/>
      <c r="AK351" s="350"/>
      <c r="AL351" s="46"/>
      <c r="AM351" s="182" t="str">
        <f t="shared" si="14"/>
        <v/>
      </c>
      <c r="AN351" s="46"/>
    </row>
    <row r="352" spans="1:40" ht="45" customHeight="1" x14ac:dyDescent="0.3">
      <c r="A352" s="68"/>
      <c r="B352" s="68"/>
      <c r="C352" s="68"/>
      <c r="D352" s="68"/>
      <c r="E352" s="46"/>
      <c r="F352" s="323" t="str">
        <f t="shared" si="12"/>
        <v/>
      </c>
      <c r="G352" s="89"/>
      <c r="H352" s="86"/>
      <c r="I352" s="86"/>
      <c r="J352" s="48"/>
      <c r="K352" s="46"/>
      <c r="L352" s="46"/>
      <c r="M352" s="46"/>
      <c r="N352" s="48"/>
      <c r="O352" s="43"/>
      <c r="P352" s="209"/>
      <c r="Q352" s="43"/>
      <c r="R352" s="86"/>
      <c r="S352" s="48"/>
      <c r="T352" s="216"/>
      <c r="U352" s="87"/>
      <c r="V352" s="88"/>
      <c r="W352" s="91"/>
      <c r="X352" s="216"/>
      <c r="Y352" s="216"/>
      <c r="Z352" s="89"/>
      <c r="AA352" s="182" t="str">
        <f t="shared" si="13"/>
        <v/>
      </c>
      <c r="AB352" s="46"/>
      <c r="AC352" s="216"/>
      <c r="AD352" s="216"/>
      <c r="AE352" s="43"/>
      <c r="AF352" s="48"/>
      <c r="AG352" s="43"/>
      <c r="AH352" s="407"/>
      <c r="AI352" s="408"/>
      <c r="AJ352" s="44"/>
      <c r="AK352" s="350"/>
      <c r="AL352" s="46"/>
      <c r="AM352" s="182" t="str">
        <f t="shared" si="14"/>
        <v/>
      </c>
      <c r="AN352" s="46"/>
    </row>
    <row r="353" spans="1:40" ht="45" customHeight="1" x14ac:dyDescent="0.3">
      <c r="A353" s="68"/>
      <c r="B353" s="68"/>
      <c r="C353" s="68"/>
      <c r="D353" s="68"/>
      <c r="E353" s="46"/>
      <c r="F353" s="323" t="str">
        <f t="shared" si="12"/>
        <v/>
      </c>
      <c r="G353" s="89"/>
      <c r="H353" s="86"/>
      <c r="I353" s="86"/>
      <c r="J353" s="48"/>
      <c r="K353" s="46"/>
      <c r="L353" s="46"/>
      <c r="M353" s="46"/>
      <c r="N353" s="48"/>
      <c r="O353" s="43"/>
      <c r="P353" s="209"/>
      <c r="Q353" s="43"/>
      <c r="R353" s="86"/>
      <c r="S353" s="48"/>
      <c r="T353" s="216"/>
      <c r="U353" s="87"/>
      <c r="V353" s="88"/>
      <c r="W353" s="91"/>
      <c r="X353" s="216"/>
      <c r="Y353" s="216"/>
      <c r="Z353" s="89"/>
      <c r="AA353" s="182" t="str">
        <f t="shared" si="13"/>
        <v/>
      </c>
      <c r="AB353" s="46"/>
      <c r="AC353" s="216"/>
      <c r="AD353" s="216"/>
      <c r="AE353" s="43"/>
      <c r="AF353" s="48"/>
      <c r="AG353" s="43"/>
      <c r="AH353" s="407"/>
      <c r="AI353" s="408"/>
      <c r="AJ353" s="44"/>
      <c r="AK353" s="350"/>
      <c r="AL353" s="46"/>
      <c r="AM353" s="182" t="str">
        <f t="shared" si="14"/>
        <v/>
      </c>
      <c r="AN353" s="46"/>
    </row>
    <row r="354" spans="1:40" ht="45" customHeight="1" x14ac:dyDescent="0.3">
      <c r="A354" s="68"/>
      <c r="B354" s="68"/>
      <c r="C354" s="68"/>
      <c r="D354" s="68"/>
      <c r="E354" s="46"/>
      <c r="F354" s="323" t="str">
        <f t="shared" si="12"/>
        <v/>
      </c>
      <c r="G354" s="89"/>
      <c r="H354" s="86"/>
      <c r="I354" s="86"/>
      <c r="J354" s="48"/>
      <c r="K354" s="46"/>
      <c r="L354" s="46"/>
      <c r="M354" s="46"/>
      <c r="N354" s="48"/>
      <c r="O354" s="43"/>
      <c r="P354" s="209"/>
      <c r="Q354" s="43"/>
      <c r="R354" s="86"/>
      <c r="S354" s="48"/>
      <c r="T354" s="216"/>
      <c r="U354" s="87"/>
      <c r="V354" s="88"/>
      <c r="W354" s="91"/>
      <c r="X354" s="216"/>
      <c r="Y354" s="216"/>
      <c r="Z354" s="89"/>
      <c r="AA354" s="182" t="str">
        <f t="shared" si="13"/>
        <v/>
      </c>
      <c r="AB354" s="46"/>
      <c r="AC354" s="216"/>
      <c r="AD354" s="216"/>
      <c r="AE354" s="43"/>
      <c r="AF354" s="48"/>
      <c r="AG354" s="43"/>
      <c r="AH354" s="407"/>
      <c r="AI354" s="408"/>
      <c r="AJ354" s="44"/>
      <c r="AK354" s="350"/>
      <c r="AL354" s="46"/>
      <c r="AM354" s="182" t="str">
        <f t="shared" si="14"/>
        <v/>
      </c>
      <c r="AN354" s="46"/>
    </row>
    <row r="355" spans="1:40" ht="45" customHeight="1" x14ac:dyDescent="0.3">
      <c r="A355" s="68"/>
      <c r="B355" s="68"/>
      <c r="C355" s="68"/>
      <c r="D355" s="68"/>
      <c r="E355" s="46"/>
      <c r="F355" s="323" t="str">
        <f t="shared" si="12"/>
        <v/>
      </c>
      <c r="G355" s="89"/>
      <c r="H355" s="86"/>
      <c r="I355" s="86"/>
      <c r="J355" s="48"/>
      <c r="K355" s="46"/>
      <c r="L355" s="46"/>
      <c r="M355" s="46"/>
      <c r="N355" s="48"/>
      <c r="O355" s="43"/>
      <c r="P355" s="209"/>
      <c r="Q355" s="43"/>
      <c r="R355" s="86"/>
      <c r="S355" s="48"/>
      <c r="T355" s="216"/>
      <c r="U355" s="87"/>
      <c r="V355" s="88"/>
      <c r="W355" s="91"/>
      <c r="X355" s="216"/>
      <c r="Y355" s="216"/>
      <c r="Z355" s="89"/>
      <c r="AA355" s="182" t="str">
        <f t="shared" si="13"/>
        <v/>
      </c>
      <c r="AB355" s="46"/>
      <c r="AC355" s="216"/>
      <c r="AD355" s="216"/>
      <c r="AE355" s="43"/>
      <c r="AF355" s="48"/>
      <c r="AG355" s="43"/>
      <c r="AH355" s="407"/>
      <c r="AI355" s="408"/>
      <c r="AJ355" s="44"/>
      <c r="AK355" s="350"/>
      <c r="AL355" s="46"/>
      <c r="AM355" s="182" t="str">
        <f t="shared" si="14"/>
        <v/>
      </c>
      <c r="AN355" s="46"/>
    </row>
    <row r="356" spans="1:40" ht="45" customHeight="1" x14ac:dyDescent="0.3">
      <c r="A356" s="68"/>
      <c r="B356" s="68"/>
      <c r="C356" s="68"/>
      <c r="D356" s="68"/>
      <c r="E356" s="46"/>
      <c r="F356" s="323" t="str">
        <f t="shared" si="12"/>
        <v/>
      </c>
      <c r="G356" s="89"/>
      <c r="H356" s="86"/>
      <c r="I356" s="86"/>
      <c r="J356" s="48"/>
      <c r="K356" s="46"/>
      <c r="L356" s="46"/>
      <c r="M356" s="46"/>
      <c r="N356" s="48"/>
      <c r="O356" s="43"/>
      <c r="P356" s="209"/>
      <c r="Q356" s="43"/>
      <c r="R356" s="86"/>
      <c r="S356" s="48"/>
      <c r="T356" s="216"/>
      <c r="U356" s="87"/>
      <c r="V356" s="88"/>
      <c r="W356" s="91"/>
      <c r="X356" s="216"/>
      <c r="Y356" s="216"/>
      <c r="Z356" s="89"/>
      <c r="AA356" s="182" t="str">
        <f t="shared" si="13"/>
        <v/>
      </c>
      <c r="AB356" s="46"/>
      <c r="AC356" s="216"/>
      <c r="AD356" s="216"/>
      <c r="AE356" s="43"/>
      <c r="AF356" s="48"/>
      <c r="AG356" s="43"/>
      <c r="AH356" s="407"/>
      <c r="AI356" s="408"/>
      <c r="AJ356" s="44"/>
      <c r="AK356" s="350"/>
      <c r="AL356" s="46"/>
      <c r="AM356" s="182" t="str">
        <f t="shared" si="14"/>
        <v/>
      </c>
      <c r="AN356" s="46"/>
    </row>
    <row r="357" spans="1:40" ht="45" customHeight="1" x14ac:dyDescent="0.3">
      <c r="A357" s="68"/>
      <c r="B357" s="68"/>
      <c r="C357" s="68"/>
      <c r="D357" s="68"/>
      <c r="E357" s="46"/>
      <c r="F357" s="323" t="str">
        <f t="shared" si="12"/>
        <v/>
      </c>
      <c r="G357" s="89"/>
      <c r="H357" s="86"/>
      <c r="I357" s="86"/>
      <c r="J357" s="48"/>
      <c r="K357" s="46"/>
      <c r="L357" s="46"/>
      <c r="M357" s="46"/>
      <c r="N357" s="48"/>
      <c r="O357" s="43"/>
      <c r="P357" s="209"/>
      <c r="Q357" s="43"/>
      <c r="R357" s="86"/>
      <c r="S357" s="48"/>
      <c r="T357" s="216"/>
      <c r="U357" s="87"/>
      <c r="V357" s="88"/>
      <c r="W357" s="91"/>
      <c r="X357" s="216"/>
      <c r="Y357" s="216"/>
      <c r="Z357" s="89"/>
      <c r="AA357" s="182" t="str">
        <f t="shared" si="13"/>
        <v/>
      </c>
      <c r="AB357" s="46"/>
      <c r="AC357" s="216"/>
      <c r="AD357" s="216"/>
      <c r="AE357" s="43"/>
      <c r="AF357" s="48"/>
      <c r="AG357" s="43"/>
      <c r="AH357" s="407"/>
      <c r="AI357" s="408"/>
      <c r="AJ357" s="44"/>
      <c r="AK357" s="350"/>
      <c r="AL357" s="46"/>
      <c r="AM357" s="182" t="str">
        <f t="shared" si="14"/>
        <v/>
      </c>
      <c r="AN357" s="46"/>
    </row>
    <row r="358" spans="1:40" ht="45" customHeight="1" x14ac:dyDescent="0.3">
      <c r="A358" s="68"/>
      <c r="B358" s="68"/>
      <c r="C358" s="68"/>
      <c r="D358" s="68"/>
      <c r="E358" s="46"/>
      <c r="F358" s="323" t="str">
        <f t="shared" si="12"/>
        <v/>
      </c>
      <c r="G358" s="89"/>
      <c r="H358" s="86"/>
      <c r="I358" s="86"/>
      <c r="J358" s="48"/>
      <c r="K358" s="46"/>
      <c r="L358" s="46"/>
      <c r="M358" s="46"/>
      <c r="N358" s="48"/>
      <c r="O358" s="43"/>
      <c r="P358" s="209"/>
      <c r="Q358" s="43"/>
      <c r="R358" s="86"/>
      <c r="S358" s="48"/>
      <c r="T358" s="216"/>
      <c r="U358" s="87"/>
      <c r="V358" s="88"/>
      <c r="W358" s="91"/>
      <c r="X358" s="216"/>
      <c r="Y358" s="216"/>
      <c r="Z358" s="89"/>
      <c r="AA358" s="182" t="str">
        <f t="shared" si="13"/>
        <v/>
      </c>
      <c r="AB358" s="46"/>
      <c r="AC358" s="216"/>
      <c r="AD358" s="216"/>
      <c r="AE358" s="43"/>
      <c r="AF358" s="48"/>
      <c r="AG358" s="43"/>
      <c r="AH358" s="407"/>
      <c r="AI358" s="408"/>
      <c r="AJ358" s="44"/>
      <c r="AK358" s="350"/>
      <c r="AL358" s="46"/>
      <c r="AM358" s="182" t="str">
        <f t="shared" si="14"/>
        <v/>
      </c>
      <c r="AN358" s="46"/>
    </row>
    <row r="359" spans="1:40" ht="45" customHeight="1" x14ac:dyDescent="0.3">
      <c r="A359" s="68"/>
      <c r="B359" s="68"/>
      <c r="C359" s="68"/>
      <c r="D359" s="68"/>
      <c r="E359" s="46"/>
      <c r="F359" s="323" t="str">
        <f t="shared" si="12"/>
        <v/>
      </c>
      <c r="G359" s="89"/>
      <c r="H359" s="86"/>
      <c r="I359" s="86"/>
      <c r="J359" s="48"/>
      <c r="K359" s="46"/>
      <c r="L359" s="46"/>
      <c r="M359" s="46"/>
      <c r="N359" s="48"/>
      <c r="O359" s="43"/>
      <c r="P359" s="209"/>
      <c r="Q359" s="43"/>
      <c r="R359" s="86"/>
      <c r="S359" s="48"/>
      <c r="T359" s="216"/>
      <c r="U359" s="87"/>
      <c r="V359" s="88"/>
      <c r="W359" s="91"/>
      <c r="X359" s="216"/>
      <c r="Y359" s="216"/>
      <c r="Z359" s="89"/>
      <c r="AA359" s="182" t="str">
        <f t="shared" si="13"/>
        <v/>
      </c>
      <c r="AB359" s="46"/>
      <c r="AC359" s="216"/>
      <c r="AD359" s="216"/>
      <c r="AE359" s="43"/>
      <c r="AF359" s="48"/>
      <c r="AG359" s="43"/>
      <c r="AH359" s="407"/>
      <c r="AI359" s="408"/>
      <c r="AJ359" s="44"/>
      <c r="AK359" s="350"/>
      <c r="AL359" s="46"/>
      <c r="AM359" s="182" t="str">
        <f t="shared" si="14"/>
        <v/>
      </c>
      <c r="AN359" s="46"/>
    </row>
    <row r="360" spans="1:40" ht="45" customHeight="1" x14ac:dyDescent="0.3">
      <c r="A360" s="68"/>
      <c r="B360" s="68"/>
      <c r="C360" s="68"/>
      <c r="D360" s="68"/>
      <c r="E360" s="46"/>
      <c r="F360" s="323" t="str">
        <f t="shared" si="12"/>
        <v/>
      </c>
      <c r="G360" s="89"/>
      <c r="H360" s="86"/>
      <c r="I360" s="86"/>
      <c r="J360" s="48"/>
      <c r="K360" s="46"/>
      <c r="L360" s="46"/>
      <c r="M360" s="46"/>
      <c r="N360" s="48"/>
      <c r="O360" s="43"/>
      <c r="P360" s="209"/>
      <c r="Q360" s="43"/>
      <c r="R360" s="86"/>
      <c r="S360" s="48"/>
      <c r="T360" s="216"/>
      <c r="U360" s="87"/>
      <c r="V360" s="88"/>
      <c r="W360" s="91"/>
      <c r="X360" s="216"/>
      <c r="Y360" s="216"/>
      <c r="Z360" s="89"/>
      <c r="AA360" s="182" t="str">
        <f t="shared" si="13"/>
        <v/>
      </c>
      <c r="AB360" s="46"/>
      <c r="AC360" s="216"/>
      <c r="AD360" s="216"/>
      <c r="AE360" s="43"/>
      <c r="AF360" s="48"/>
      <c r="AG360" s="43"/>
      <c r="AH360" s="407"/>
      <c r="AI360" s="408"/>
      <c r="AJ360" s="44"/>
      <c r="AK360" s="350"/>
      <c r="AL360" s="46"/>
      <c r="AM360" s="182" t="str">
        <f t="shared" si="14"/>
        <v/>
      </c>
      <c r="AN360" s="46"/>
    </row>
    <row r="361" spans="1:40" ht="45" customHeight="1" x14ac:dyDescent="0.3">
      <c r="A361" s="68"/>
      <c r="B361" s="68"/>
      <c r="C361" s="68"/>
      <c r="D361" s="68"/>
      <c r="E361" s="46"/>
      <c r="F361" s="323" t="str">
        <f t="shared" si="12"/>
        <v/>
      </c>
      <c r="G361" s="89"/>
      <c r="H361" s="86"/>
      <c r="I361" s="86"/>
      <c r="J361" s="48"/>
      <c r="K361" s="46"/>
      <c r="L361" s="46"/>
      <c r="M361" s="46"/>
      <c r="N361" s="48"/>
      <c r="O361" s="43"/>
      <c r="P361" s="209"/>
      <c r="Q361" s="43"/>
      <c r="R361" s="86"/>
      <c r="S361" s="48"/>
      <c r="T361" s="216"/>
      <c r="U361" s="87"/>
      <c r="V361" s="88"/>
      <c r="W361" s="91"/>
      <c r="X361" s="216"/>
      <c r="Y361" s="216"/>
      <c r="Z361" s="89"/>
      <c r="AA361" s="182" t="str">
        <f t="shared" si="13"/>
        <v/>
      </c>
      <c r="AB361" s="46"/>
      <c r="AC361" s="216"/>
      <c r="AD361" s="216"/>
      <c r="AE361" s="43"/>
      <c r="AF361" s="48"/>
      <c r="AG361" s="43"/>
      <c r="AH361" s="407"/>
      <c r="AI361" s="408"/>
      <c r="AJ361" s="44"/>
      <c r="AK361" s="350"/>
      <c r="AL361" s="46"/>
      <c r="AM361" s="182" t="str">
        <f t="shared" si="14"/>
        <v/>
      </c>
      <c r="AN361" s="46"/>
    </row>
    <row r="362" spans="1:40" ht="45" customHeight="1" x14ac:dyDescent="0.3">
      <c r="A362" s="68"/>
      <c r="B362" s="68"/>
      <c r="C362" s="68"/>
      <c r="D362" s="68"/>
      <c r="E362" s="46"/>
      <c r="F362" s="323" t="str">
        <f t="shared" si="12"/>
        <v/>
      </c>
      <c r="G362" s="89"/>
      <c r="H362" s="86"/>
      <c r="I362" s="86"/>
      <c r="J362" s="48"/>
      <c r="K362" s="46"/>
      <c r="L362" s="46"/>
      <c r="M362" s="46"/>
      <c r="N362" s="48"/>
      <c r="O362" s="43"/>
      <c r="P362" s="209"/>
      <c r="Q362" s="43"/>
      <c r="R362" s="86"/>
      <c r="S362" s="48"/>
      <c r="T362" s="216"/>
      <c r="U362" s="87"/>
      <c r="V362" s="88"/>
      <c r="W362" s="91"/>
      <c r="X362" s="216"/>
      <c r="Y362" s="216"/>
      <c r="Z362" s="89"/>
      <c r="AA362" s="182" t="str">
        <f t="shared" si="13"/>
        <v/>
      </c>
      <c r="AB362" s="46"/>
      <c r="AC362" s="216"/>
      <c r="AD362" s="216"/>
      <c r="AE362" s="43"/>
      <c r="AF362" s="48"/>
      <c r="AG362" s="43"/>
      <c r="AH362" s="407"/>
      <c r="AI362" s="408"/>
      <c r="AJ362" s="44"/>
      <c r="AK362" s="350"/>
      <c r="AL362" s="46"/>
      <c r="AM362" s="182" t="str">
        <f t="shared" si="14"/>
        <v/>
      </c>
      <c r="AN362" s="46"/>
    </row>
    <row r="363" spans="1:40" ht="45" customHeight="1" x14ac:dyDescent="0.3">
      <c r="A363" s="68"/>
      <c r="B363" s="68"/>
      <c r="C363" s="68"/>
      <c r="D363" s="68"/>
      <c r="E363" s="46"/>
      <c r="F363" s="323" t="str">
        <f t="shared" si="12"/>
        <v/>
      </c>
      <c r="G363" s="89"/>
      <c r="H363" s="86"/>
      <c r="I363" s="86"/>
      <c r="J363" s="48"/>
      <c r="K363" s="46"/>
      <c r="L363" s="46"/>
      <c r="M363" s="46"/>
      <c r="N363" s="48"/>
      <c r="O363" s="43"/>
      <c r="P363" s="209"/>
      <c r="Q363" s="43"/>
      <c r="R363" s="86"/>
      <c r="S363" s="48"/>
      <c r="T363" s="216"/>
      <c r="U363" s="87"/>
      <c r="V363" s="88"/>
      <c r="W363" s="91"/>
      <c r="X363" s="216"/>
      <c r="Y363" s="216"/>
      <c r="Z363" s="89"/>
      <c r="AA363" s="182" t="str">
        <f t="shared" si="13"/>
        <v/>
      </c>
      <c r="AB363" s="46"/>
      <c r="AC363" s="216"/>
      <c r="AD363" s="216"/>
      <c r="AE363" s="43"/>
      <c r="AF363" s="48"/>
      <c r="AG363" s="43"/>
      <c r="AH363" s="407"/>
      <c r="AI363" s="408"/>
      <c r="AJ363" s="44"/>
      <c r="AK363" s="350"/>
      <c r="AL363" s="46"/>
      <c r="AM363" s="182" t="str">
        <f t="shared" si="14"/>
        <v/>
      </c>
      <c r="AN363" s="46"/>
    </row>
    <row r="364" spans="1:40" ht="45" customHeight="1" x14ac:dyDescent="0.3">
      <c r="A364" s="68"/>
      <c r="B364" s="68"/>
      <c r="C364" s="68"/>
      <c r="D364" s="68"/>
      <c r="E364" s="46"/>
      <c r="F364" s="323" t="str">
        <f t="shared" si="12"/>
        <v/>
      </c>
      <c r="G364" s="89"/>
      <c r="H364" s="86"/>
      <c r="I364" s="86"/>
      <c r="J364" s="48"/>
      <c r="K364" s="46"/>
      <c r="L364" s="46"/>
      <c r="M364" s="46"/>
      <c r="N364" s="48"/>
      <c r="O364" s="43"/>
      <c r="P364" s="209"/>
      <c r="Q364" s="43"/>
      <c r="R364" s="86"/>
      <c r="S364" s="48"/>
      <c r="T364" s="216"/>
      <c r="U364" s="87"/>
      <c r="V364" s="88"/>
      <c r="W364" s="91"/>
      <c r="X364" s="216"/>
      <c r="Y364" s="216"/>
      <c r="Z364" s="89"/>
      <c r="AA364" s="182" t="str">
        <f t="shared" si="13"/>
        <v/>
      </c>
      <c r="AB364" s="46"/>
      <c r="AC364" s="216"/>
      <c r="AD364" s="216"/>
      <c r="AE364" s="43"/>
      <c r="AF364" s="48"/>
      <c r="AG364" s="43"/>
      <c r="AH364" s="407"/>
      <c r="AI364" s="408"/>
      <c r="AJ364" s="44"/>
      <c r="AK364" s="350"/>
      <c r="AL364" s="46"/>
      <c r="AM364" s="182" t="str">
        <f t="shared" si="14"/>
        <v/>
      </c>
      <c r="AN364" s="46"/>
    </row>
    <row r="365" spans="1:40" ht="45" customHeight="1" x14ac:dyDescent="0.3">
      <c r="A365" s="68"/>
      <c r="B365" s="68"/>
      <c r="C365" s="68"/>
      <c r="D365" s="68"/>
      <c r="E365" s="46"/>
      <c r="F365" s="323" t="str">
        <f t="shared" si="12"/>
        <v/>
      </c>
      <c r="G365" s="89"/>
      <c r="H365" s="86"/>
      <c r="I365" s="86"/>
      <c r="J365" s="48"/>
      <c r="K365" s="46"/>
      <c r="L365" s="46"/>
      <c r="M365" s="46"/>
      <c r="N365" s="48"/>
      <c r="O365" s="43"/>
      <c r="P365" s="209"/>
      <c r="Q365" s="43"/>
      <c r="R365" s="86"/>
      <c r="S365" s="48"/>
      <c r="T365" s="216"/>
      <c r="U365" s="87"/>
      <c r="V365" s="88"/>
      <c r="W365" s="91"/>
      <c r="X365" s="216"/>
      <c r="Y365" s="216"/>
      <c r="Z365" s="89"/>
      <c r="AA365" s="182" t="str">
        <f t="shared" si="13"/>
        <v/>
      </c>
      <c r="AB365" s="46"/>
      <c r="AC365" s="216"/>
      <c r="AD365" s="216"/>
      <c r="AE365" s="43"/>
      <c r="AF365" s="48"/>
      <c r="AG365" s="43"/>
      <c r="AH365" s="407"/>
      <c r="AI365" s="408"/>
      <c r="AJ365" s="44"/>
      <c r="AK365" s="350"/>
      <c r="AL365" s="46"/>
      <c r="AM365" s="182" t="str">
        <f t="shared" si="14"/>
        <v/>
      </c>
      <c r="AN365" s="46"/>
    </row>
    <row r="366" spans="1:40" ht="45" customHeight="1" x14ac:dyDescent="0.3">
      <c r="A366" s="68"/>
      <c r="B366" s="68"/>
      <c r="C366" s="68"/>
      <c r="D366" s="68"/>
      <c r="E366" s="46"/>
      <c r="F366" s="323" t="str">
        <f t="shared" si="12"/>
        <v/>
      </c>
      <c r="G366" s="89"/>
      <c r="H366" s="86"/>
      <c r="I366" s="86"/>
      <c r="J366" s="48"/>
      <c r="K366" s="46"/>
      <c r="L366" s="46"/>
      <c r="M366" s="46"/>
      <c r="N366" s="48"/>
      <c r="O366" s="43"/>
      <c r="P366" s="209"/>
      <c r="Q366" s="43"/>
      <c r="R366" s="86"/>
      <c r="S366" s="48"/>
      <c r="T366" s="216"/>
      <c r="U366" s="87"/>
      <c r="V366" s="88"/>
      <c r="W366" s="91"/>
      <c r="X366" s="216"/>
      <c r="Y366" s="216"/>
      <c r="Z366" s="89"/>
      <c r="AA366" s="182" t="str">
        <f t="shared" si="13"/>
        <v/>
      </c>
      <c r="AB366" s="46"/>
      <c r="AC366" s="216"/>
      <c r="AD366" s="216"/>
      <c r="AE366" s="43"/>
      <c r="AF366" s="48"/>
      <c r="AG366" s="43"/>
      <c r="AH366" s="407"/>
      <c r="AI366" s="408"/>
      <c r="AJ366" s="44"/>
      <c r="AK366" s="350"/>
      <c r="AL366" s="46"/>
      <c r="AM366" s="182" t="str">
        <f t="shared" si="14"/>
        <v/>
      </c>
      <c r="AN366" s="46"/>
    </row>
    <row r="367" spans="1:40" ht="45" customHeight="1" x14ac:dyDescent="0.3">
      <c r="A367" s="68"/>
      <c r="B367" s="68"/>
      <c r="C367" s="68"/>
      <c r="D367" s="68"/>
      <c r="E367" s="46"/>
      <c r="F367" s="323" t="str">
        <f t="shared" si="12"/>
        <v/>
      </c>
      <c r="G367" s="89"/>
      <c r="H367" s="86"/>
      <c r="I367" s="86"/>
      <c r="J367" s="48"/>
      <c r="K367" s="46"/>
      <c r="L367" s="46"/>
      <c r="M367" s="46"/>
      <c r="N367" s="48"/>
      <c r="O367" s="43"/>
      <c r="P367" s="209"/>
      <c r="Q367" s="43"/>
      <c r="R367" s="86"/>
      <c r="S367" s="48"/>
      <c r="T367" s="216"/>
      <c r="U367" s="87"/>
      <c r="V367" s="88"/>
      <c r="W367" s="91"/>
      <c r="X367" s="216"/>
      <c r="Y367" s="216"/>
      <c r="Z367" s="89"/>
      <c r="AA367" s="182" t="str">
        <f t="shared" si="13"/>
        <v/>
      </c>
      <c r="AB367" s="46"/>
      <c r="AC367" s="216"/>
      <c r="AD367" s="216"/>
      <c r="AE367" s="43"/>
      <c r="AF367" s="48"/>
      <c r="AG367" s="43"/>
      <c r="AH367" s="407"/>
      <c r="AI367" s="408"/>
      <c r="AJ367" s="44"/>
      <c r="AK367" s="350"/>
      <c r="AL367" s="46"/>
      <c r="AM367" s="182" t="str">
        <f t="shared" si="14"/>
        <v/>
      </c>
      <c r="AN367" s="46"/>
    </row>
    <row r="368" spans="1:40" ht="45" customHeight="1" x14ac:dyDescent="0.3">
      <c r="A368" s="68"/>
      <c r="B368" s="68"/>
      <c r="C368" s="68"/>
      <c r="D368" s="68"/>
      <c r="E368" s="46"/>
      <c r="F368" s="323" t="str">
        <f t="shared" si="12"/>
        <v/>
      </c>
      <c r="G368" s="89"/>
      <c r="H368" s="86"/>
      <c r="I368" s="86"/>
      <c r="J368" s="48"/>
      <c r="K368" s="46"/>
      <c r="L368" s="46"/>
      <c r="M368" s="46"/>
      <c r="N368" s="48"/>
      <c r="O368" s="43"/>
      <c r="P368" s="209"/>
      <c r="Q368" s="43"/>
      <c r="R368" s="86"/>
      <c r="S368" s="48"/>
      <c r="T368" s="216"/>
      <c r="U368" s="87"/>
      <c r="V368" s="88"/>
      <c r="W368" s="91"/>
      <c r="X368" s="216"/>
      <c r="Y368" s="216"/>
      <c r="Z368" s="89"/>
      <c r="AA368" s="182" t="str">
        <f t="shared" si="13"/>
        <v/>
      </c>
      <c r="AB368" s="46"/>
      <c r="AC368" s="216"/>
      <c r="AD368" s="216"/>
      <c r="AE368" s="43"/>
      <c r="AF368" s="48"/>
      <c r="AG368" s="43"/>
      <c r="AH368" s="407"/>
      <c r="AI368" s="408"/>
      <c r="AJ368" s="44"/>
      <c r="AK368" s="350"/>
      <c r="AL368" s="46"/>
      <c r="AM368" s="182" t="str">
        <f t="shared" si="14"/>
        <v/>
      </c>
      <c r="AN368" s="46"/>
    </row>
    <row r="369" spans="1:40" ht="45" customHeight="1" x14ac:dyDescent="0.3">
      <c r="A369" s="68"/>
      <c r="B369" s="68"/>
      <c r="C369" s="68"/>
      <c r="D369" s="68"/>
      <c r="E369" s="46"/>
      <c r="F369" s="323" t="str">
        <f t="shared" si="12"/>
        <v/>
      </c>
      <c r="G369" s="89"/>
      <c r="H369" s="86"/>
      <c r="I369" s="86"/>
      <c r="J369" s="48"/>
      <c r="K369" s="46"/>
      <c r="L369" s="46"/>
      <c r="M369" s="46"/>
      <c r="N369" s="48"/>
      <c r="O369" s="43"/>
      <c r="P369" s="209"/>
      <c r="Q369" s="43"/>
      <c r="R369" s="86"/>
      <c r="S369" s="48"/>
      <c r="T369" s="216"/>
      <c r="U369" s="87"/>
      <c r="V369" s="88"/>
      <c r="W369" s="91"/>
      <c r="X369" s="216"/>
      <c r="Y369" s="216"/>
      <c r="Z369" s="89"/>
      <c r="AA369" s="182" t="str">
        <f t="shared" si="13"/>
        <v/>
      </c>
      <c r="AB369" s="46"/>
      <c r="AC369" s="216"/>
      <c r="AD369" s="216"/>
      <c r="AE369" s="43"/>
      <c r="AF369" s="48"/>
      <c r="AG369" s="43"/>
      <c r="AH369" s="407"/>
      <c r="AI369" s="408"/>
      <c r="AJ369" s="44"/>
      <c r="AK369" s="350"/>
      <c r="AL369" s="46"/>
      <c r="AM369" s="182" t="str">
        <f t="shared" si="14"/>
        <v/>
      </c>
      <c r="AN369" s="46"/>
    </row>
    <row r="370" spans="1:40" ht="45" customHeight="1" x14ac:dyDescent="0.3">
      <c r="A370" s="68"/>
      <c r="B370" s="68"/>
      <c r="C370" s="68"/>
      <c r="D370" s="68"/>
      <c r="E370" s="46"/>
      <c r="F370" s="323" t="str">
        <f t="shared" si="12"/>
        <v/>
      </c>
      <c r="G370" s="89"/>
      <c r="H370" s="86"/>
      <c r="I370" s="86"/>
      <c r="J370" s="48"/>
      <c r="K370" s="46"/>
      <c r="L370" s="46"/>
      <c r="M370" s="46"/>
      <c r="N370" s="48"/>
      <c r="O370" s="43"/>
      <c r="P370" s="209"/>
      <c r="Q370" s="43"/>
      <c r="R370" s="86"/>
      <c r="S370" s="48"/>
      <c r="T370" s="216"/>
      <c r="U370" s="87"/>
      <c r="V370" s="88"/>
      <c r="W370" s="91"/>
      <c r="X370" s="216"/>
      <c r="Y370" s="216"/>
      <c r="Z370" s="89"/>
      <c r="AA370" s="182" t="str">
        <f t="shared" si="13"/>
        <v/>
      </c>
      <c r="AB370" s="46"/>
      <c r="AC370" s="216"/>
      <c r="AD370" s="216"/>
      <c r="AE370" s="43"/>
      <c r="AF370" s="48"/>
      <c r="AG370" s="43"/>
      <c r="AH370" s="407"/>
      <c r="AI370" s="408"/>
      <c r="AJ370" s="44"/>
      <c r="AK370" s="350"/>
      <c r="AL370" s="46"/>
      <c r="AM370" s="182" t="str">
        <f t="shared" si="14"/>
        <v/>
      </c>
      <c r="AN370" s="46"/>
    </row>
    <row r="371" spans="1:40" ht="45" customHeight="1" x14ac:dyDescent="0.3">
      <c r="A371" s="68"/>
      <c r="B371" s="68"/>
      <c r="C371" s="68"/>
      <c r="D371" s="68"/>
      <c r="E371" s="46"/>
      <c r="F371" s="323" t="str">
        <f t="shared" si="12"/>
        <v/>
      </c>
      <c r="G371" s="89"/>
      <c r="H371" s="86"/>
      <c r="I371" s="86"/>
      <c r="J371" s="48"/>
      <c r="K371" s="46"/>
      <c r="L371" s="46"/>
      <c r="M371" s="46"/>
      <c r="N371" s="48"/>
      <c r="O371" s="43"/>
      <c r="P371" s="209"/>
      <c r="Q371" s="43"/>
      <c r="R371" s="86"/>
      <c r="S371" s="48"/>
      <c r="T371" s="216"/>
      <c r="U371" s="87"/>
      <c r="V371" s="88"/>
      <c r="W371" s="91"/>
      <c r="X371" s="216"/>
      <c r="Y371" s="216"/>
      <c r="Z371" s="89"/>
      <c r="AA371" s="182" t="str">
        <f t="shared" si="13"/>
        <v/>
      </c>
      <c r="AB371" s="46"/>
      <c r="AC371" s="216"/>
      <c r="AD371" s="216"/>
      <c r="AE371" s="43"/>
      <c r="AF371" s="48"/>
      <c r="AG371" s="43"/>
      <c r="AH371" s="407"/>
      <c r="AI371" s="408"/>
      <c r="AJ371" s="44"/>
      <c r="AK371" s="350"/>
      <c r="AL371" s="46"/>
      <c r="AM371" s="182" t="str">
        <f t="shared" si="14"/>
        <v/>
      </c>
      <c r="AN371" s="46"/>
    </row>
    <row r="372" spans="1:40" ht="45" customHeight="1" x14ac:dyDescent="0.3">
      <c r="A372" s="68"/>
      <c r="B372" s="68"/>
      <c r="C372" s="68"/>
      <c r="D372" s="68"/>
      <c r="E372" s="46"/>
      <c r="F372" s="323" t="str">
        <f t="shared" si="12"/>
        <v/>
      </c>
      <c r="G372" s="89"/>
      <c r="H372" s="86"/>
      <c r="I372" s="86"/>
      <c r="J372" s="48"/>
      <c r="K372" s="46"/>
      <c r="L372" s="46"/>
      <c r="M372" s="46"/>
      <c r="N372" s="48"/>
      <c r="O372" s="43"/>
      <c r="P372" s="209"/>
      <c r="Q372" s="43"/>
      <c r="R372" s="86"/>
      <c r="S372" s="48"/>
      <c r="T372" s="216"/>
      <c r="U372" s="87"/>
      <c r="V372" s="88"/>
      <c r="W372" s="91"/>
      <c r="X372" s="216"/>
      <c r="Y372" s="216"/>
      <c r="Z372" s="89"/>
      <c r="AA372" s="182" t="str">
        <f t="shared" si="13"/>
        <v/>
      </c>
      <c r="AB372" s="46"/>
      <c r="AC372" s="216"/>
      <c r="AD372" s="216"/>
      <c r="AE372" s="43"/>
      <c r="AF372" s="48"/>
      <c r="AG372" s="43"/>
      <c r="AH372" s="407"/>
      <c r="AI372" s="408"/>
      <c r="AJ372" s="44"/>
      <c r="AK372" s="350"/>
      <c r="AL372" s="46"/>
      <c r="AM372" s="182" t="str">
        <f t="shared" si="14"/>
        <v/>
      </c>
      <c r="AN372" s="46"/>
    </row>
    <row r="373" spans="1:40" ht="45" customHeight="1" x14ac:dyDescent="0.3">
      <c r="A373" s="68"/>
      <c r="B373" s="68"/>
      <c r="C373" s="68"/>
      <c r="D373" s="68"/>
      <c r="E373" s="46"/>
      <c r="F373" s="323" t="str">
        <f t="shared" si="12"/>
        <v/>
      </c>
      <c r="G373" s="89"/>
      <c r="H373" s="86"/>
      <c r="I373" s="86"/>
      <c r="J373" s="48"/>
      <c r="K373" s="46"/>
      <c r="L373" s="46"/>
      <c r="M373" s="46"/>
      <c r="N373" s="48"/>
      <c r="O373" s="43"/>
      <c r="P373" s="209"/>
      <c r="Q373" s="43"/>
      <c r="R373" s="86"/>
      <c r="S373" s="48"/>
      <c r="T373" s="216"/>
      <c r="U373" s="87"/>
      <c r="V373" s="88"/>
      <c r="W373" s="91"/>
      <c r="X373" s="216"/>
      <c r="Y373" s="216"/>
      <c r="Z373" s="89"/>
      <c r="AA373" s="182" t="str">
        <f t="shared" si="13"/>
        <v/>
      </c>
      <c r="AB373" s="46"/>
      <c r="AC373" s="216"/>
      <c r="AD373" s="216"/>
      <c r="AE373" s="43"/>
      <c r="AF373" s="48"/>
      <c r="AG373" s="43"/>
      <c r="AH373" s="407"/>
      <c r="AI373" s="408"/>
      <c r="AJ373" s="44"/>
      <c r="AK373" s="350"/>
      <c r="AL373" s="46"/>
      <c r="AM373" s="182" t="str">
        <f t="shared" si="14"/>
        <v/>
      </c>
      <c r="AN373" s="46"/>
    </row>
    <row r="374" spans="1:40" ht="45" customHeight="1" x14ac:dyDescent="0.3">
      <c r="A374" s="68"/>
      <c r="B374" s="68"/>
      <c r="C374" s="68"/>
      <c r="D374" s="68"/>
      <c r="E374" s="46"/>
      <c r="F374" s="323" t="str">
        <f t="shared" si="12"/>
        <v/>
      </c>
      <c r="G374" s="89"/>
      <c r="H374" s="86"/>
      <c r="I374" s="86"/>
      <c r="J374" s="48"/>
      <c r="K374" s="46"/>
      <c r="L374" s="46"/>
      <c r="M374" s="46"/>
      <c r="N374" s="48"/>
      <c r="O374" s="43"/>
      <c r="P374" s="209"/>
      <c r="Q374" s="43"/>
      <c r="R374" s="86"/>
      <c r="S374" s="48"/>
      <c r="T374" s="216"/>
      <c r="U374" s="87"/>
      <c r="V374" s="88"/>
      <c r="W374" s="91"/>
      <c r="X374" s="216"/>
      <c r="Y374" s="216"/>
      <c r="Z374" s="89"/>
      <c r="AA374" s="182" t="str">
        <f t="shared" si="13"/>
        <v/>
      </c>
      <c r="AB374" s="46"/>
      <c r="AC374" s="216"/>
      <c r="AD374" s="216"/>
      <c r="AE374" s="43"/>
      <c r="AF374" s="48"/>
      <c r="AG374" s="43"/>
      <c r="AH374" s="407"/>
      <c r="AI374" s="408"/>
      <c r="AJ374" s="44"/>
      <c r="AK374" s="350"/>
      <c r="AL374" s="46"/>
      <c r="AM374" s="182" t="str">
        <f t="shared" si="14"/>
        <v/>
      </c>
      <c r="AN374" s="46"/>
    </row>
    <row r="375" spans="1:40" ht="45" customHeight="1" x14ac:dyDescent="0.3">
      <c r="A375" s="68"/>
      <c r="B375" s="68"/>
      <c r="C375" s="68"/>
      <c r="D375" s="68"/>
      <c r="E375" s="46"/>
      <c r="F375" s="323" t="str">
        <f t="shared" ref="F375:F438" si="15">IF(ISBLANK($E375), "", VLOOKUP($E375,참여인력_개요,2,FALSE))</f>
        <v/>
      </c>
      <c r="G375" s="89"/>
      <c r="H375" s="86"/>
      <c r="I375" s="86"/>
      <c r="J375" s="48"/>
      <c r="K375" s="46"/>
      <c r="L375" s="46"/>
      <c r="M375" s="46"/>
      <c r="N375" s="48"/>
      <c r="O375" s="43"/>
      <c r="P375" s="209"/>
      <c r="Q375" s="43"/>
      <c r="R375" s="86"/>
      <c r="S375" s="48"/>
      <c r="T375" s="216"/>
      <c r="U375" s="87"/>
      <c r="V375" s="88"/>
      <c r="W375" s="91"/>
      <c r="X375" s="216"/>
      <c r="Y375" s="216"/>
      <c r="Z375" s="89"/>
      <c r="AA375" s="182" t="str">
        <f t="shared" si="13"/>
        <v/>
      </c>
      <c r="AB375" s="46"/>
      <c r="AC375" s="216"/>
      <c r="AD375" s="216"/>
      <c r="AE375" s="43"/>
      <c r="AF375" s="48"/>
      <c r="AG375" s="43"/>
      <c r="AH375" s="407"/>
      <c r="AI375" s="408"/>
      <c r="AJ375" s="44"/>
      <c r="AK375" s="350"/>
      <c r="AL375" s="46"/>
      <c r="AM375" s="182" t="str">
        <f t="shared" si="14"/>
        <v/>
      </c>
      <c r="AN375" s="46"/>
    </row>
    <row r="376" spans="1:40" ht="45" customHeight="1" x14ac:dyDescent="0.3">
      <c r="A376" s="68"/>
      <c r="B376" s="68"/>
      <c r="C376" s="68"/>
      <c r="D376" s="68"/>
      <c r="E376" s="46"/>
      <c r="F376" s="323" t="str">
        <f t="shared" si="15"/>
        <v/>
      </c>
      <c r="G376" s="89"/>
      <c r="H376" s="86"/>
      <c r="I376" s="86"/>
      <c r="J376" s="48"/>
      <c r="K376" s="46"/>
      <c r="L376" s="46"/>
      <c r="M376" s="46"/>
      <c r="N376" s="48"/>
      <c r="O376" s="43"/>
      <c r="P376" s="209"/>
      <c r="Q376" s="43"/>
      <c r="R376" s="86"/>
      <c r="S376" s="48"/>
      <c r="T376" s="216"/>
      <c r="U376" s="87"/>
      <c r="V376" s="88"/>
      <c r="W376" s="91"/>
      <c r="X376" s="216"/>
      <c r="Y376" s="216"/>
      <c r="Z376" s="89"/>
      <c r="AA376" s="182" t="str">
        <f t="shared" si="13"/>
        <v/>
      </c>
      <c r="AB376" s="46"/>
      <c r="AC376" s="216"/>
      <c r="AD376" s="216"/>
      <c r="AE376" s="43"/>
      <c r="AF376" s="48"/>
      <c r="AG376" s="43"/>
      <c r="AH376" s="407"/>
      <c r="AI376" s="408"/>
      <c r="AJ376" s="44"/>
      <c r="AK376" s="350"/>
      <c r="AL376" s="46"/>
      <c r="AM376" s="182" t="str">
        <f t="shared" si="14"/>
        <v/>
      </c>
      <c r="AN376" s="46"/>
    </row>
    <row r="377" spans="1:40" ht="45" customHeight="1" x14ac:dyDescent="0.3">
      <c r="A377" s="68"/>
      <c r="B377" s="68"/>
      <c r="C377" s="68"/>
      <c r="D377" s="68"/>
      <c r="E377" s="46"/>
      <c r="F377" s="323" t="str">
        <f t="shared" si="15"/>
        <v/>
      </c>
      <c r="G377" s="89"/>
      <c r="H377" s="86"/>
      <c r="I377" s="86"/>
      <c r="J377" s="48"/>
      <c r="K377" s="46"/>
      <c r="L377" s="46"/>
      <c r="M377" s="46"/>
      <c r="N377" s="48"/>
      <c r="O377" s="43"/>
      <c r="P377" s="209"/>
      <c r="Q377" s="43"/>
      <c r="R377" s="86"/>
      <c r="S377" s="48"/>
      <c r="T377" s="216"/>
      <c r="U377" s="87"/>
      <c r="V377" s="88"/>
      <c r="W377" s="91"/>
      <c r="X377" s="216"/>
      <c r="Y377" s="216"/>
      <c r="Z377" s="89"/>
      <c r="AA377" s="182" t="str">
        <f t="shared" si="13"/>
        <v/>
      </c>
      <c r="AB377" s="46"/>
      <c r="AC377" s="216"/>
      <c r="AD377" s="216"/>
      <c r="AE377" s="43"/>
      <c r="AF377" s="48"/>
      <c r="AG377" s="43"/>
      <c r="AH377" s="407"/>
      <c r="AI377" s="408"/>
      <c r="AJ377" s="44"/>
      <c r="AK377" s="350"/>
      <c r="AL377" s="46"/>
      <c r="AM377" s="182" t="str">
        <f t="shared" si="14"/>
        <v/>
      </c>
      <c r="AN377" s="46"/>
    </row>
    <row r="378" spans="1:40" ht="45" customHeight="1" x14ac:dyDescent="0.3">
      <c r="A378" s="68"/>
      <c r="B378" s="68"/>
      <c r="C378" s="68"/>
      <c r="D378" s="68"/>
      <c r="E378" s="46"/>
      <c r="F378" s="323" t="str">
        <f t="shared" si="15"/>
        <v/>
      </c>
      <c r="G378" s="89"/>
      <c r="H378" s="86"/>
      <c r="I378" s="86"/>
      <c r="J378" s="48"/>
      <c r="K378" s="46"/>
      <c r="L378" s="46"/>
      <c r="M378" s="46"/>
      <c r="N378" s="48"/>
      <c r="O378" s="43"/>
      <c r="P378" s="209"/>
      <c r="Q378" s="43"/>
      <c r="R378" s="86"/>
      <c r="S378" s="48"/>
      <c r="T378" s="216"/>
      <c r="U378" s="87"/>
      <c r="V378" s="88"/>
      <c r="W378" s="91"/>
      <c r="X378" s="216"/>
      <c r="Y378" s="216"/>
      <c r="Z378" s="89"/>
      <c r="AA378" s="182" t="str">
        <f t="shared" si="13"/>
        <v/>
      </c>
      <c r="AB378" s="46"/>
      <c r="AC378" s="216"/>
      <c r="AD378" s="216"/>
      <c r="AE378" s="43"/>
      <c r="AF378" s="48"/>
      <c r="AG378" s="43"/>
      <c r="AH378" s="407"/>
      <c r="AI378" s="408"/>
      <c r="AJ378" s="44"/>
      <c r="AK378" s="350"/>
      <c r="AL378" s="46"/>
      <c r="AM378" s="182" t="str">
        <f t="shared" si="14"/>
        <v/>
      </c>
      <c r="AN378" s="46"/>
    </row>
    <row r="379" spans="1:40" ht="45" customHeight="1" x14ac:dyDescent="0.3">
      <c r="A379" s="68"/>
      <c r="B379" s="68"/>
      <c r="C379" s="68"/>
      <c r="D379" s="68"/>
      <c r="E379" s="46"/>
      <c r="F379" s="323" t="str">
        <f t="shared" si="15"/>
        <v/>
      </c>
      <c r="G379" s="89"/>
      <c r="H379" s="86"/>
      <c r="I379" s="86"/>
      <c r="J379" s="48"/>
      <c r="K379" s="46"/>
      <c r="L379" s="46"/>
      <c r="M379" s="46"/>
      <c r="N379" s="48"/>
      <c r="O379" s="43"/>
      <c r="P379" s="209"/>
      <c r="Q379" s="43"/>
      <c r="R379" s="86"/>
      <c r="S379" s="48"/>
      <c r="T379" s="216"/>
      <c r="U379" s="87"/>
      <c r="V379" s="88"/>
      <c r="W379" s="91"/>
      <c r="X379" s="216"/>
      <c r="Y379" s="216"/>
      <c r="Z379" s="89"/>
      <c r="AA379" s="182" t="str">
        <f t="shared" si="13"/>
        <v/>
      </c>
      <c r="AB379" s="46"/>
      <c r="AC379" s="216"/>
      <c r="AD379" s="216"/>
      <c r="AE379" s="43"/>
      <c r="AF379" s="48"/>
      <c r="AG379" s="43"/>
      <c r="AH379" s="407"/>
      <c r="AI379" s="408"/>
      <c r="AJ379" s="44"/>
      <c r="AK379" s="350"/>
      <c r="AL379" s="46"/>
      <c r="AM379" s="182" t="str">
        <f t="shared" si="14"/>
        <v/>
      </c>
      <c r="AN379" s="46"/>
    </row>
    <row r="380" spans="1:40" ht="45" customHeight="1" x14ac:dyDescent="0.3">
      <c r="A380" s="68"/>
      <c r="B380" s="68"/>
      <c r="C380" s="68"/>
      <c r="D380" s="68"/>
      <c r="E380" s="46"/>
      <c r="F380" s="323" t="str">
        <f t="shared" si="15"/>
        <v/>
      </c>
      <c r="G380" s="89"/>
      <c r="H380" s="86"/>
      <c r="I380" s="86"/>
      <c r="J380" s="48"/>
      <c r="K380" s="46"/>
      <c r="L380" s="46"/>
      <c r="M380" s="46"/>
      <c r="N380" s="48"/>
      <c r="O380" s="43"/>
      <c r="P380" s="209"/>
      <c r="Q380" s="43"/>
      <c r="R380" s="86"/>
      <c r="S380" s="48"/>
      <c r="T380" s="216"/>
      <c r="U380" s="87"/>
      <c r="V380" s="88"/>
      <c r="W380" s="91"/>
      <c r="X380" s="216"/>
      <c r="Y380" s="216"/>
      <c r="Z380" s="89"/>
      <c r="AA380" s="182" t="str">
        <f t="shared" si="13"/>
        <v/>
      </c>
      <c r="AB380" s="46"/>
      <c r="AC380" s="216"/>
      <c r="AD380" s="216"/>
      <c r="AE380" s="43"/>
      <c r="AF380" s="48"/>
      <c r="AG380" s="43"/>
      <c r="AH380" s="407"/>
      <c r="AI380" s="408"/>
      <c r="AJ380" s="44"/>
      <c r="AK380" s="350"/>
      <c r="AL380" s="46"/>
      <c r="AM380" s="182" t="str">
        <f t="shared" si="14"/>
        <v/>
      </c>
      <c r="AN380" s="46"/>
    </row>
    <row r="381" spans="1:40" ht="45" customHeight="1" x14ac:dyDescent="0.3">
      <c r="A381" s="68"/>
      <c r="B381" s="68"/>
      <c r="C381" s="68"/>
      <c r="D381" s="68"/>
      <c r="E381" s="46"/>
      <c r="F381" s="323" t="str">
        <f t="shared" si="15"/>
        <v/>
      </c>
      <c r="G381" s="89"/>
      <c r="H381" s="86"/>
      <c r="I381" s="86"/>
      <c r="J381" s="48"/>
      <c r="K381" s="46"/>
      <c r="L381" s="46"/>
      <c r="M381" s="46"/>
      <c r="N381" s="48"/>
      <c r="O381" s="43"/>
      <c r="P381" s="209"/>
      <c r="Q381" s="43"/>
      <c r="R381" s="86"/>
      <c r="S381" s="48"/>
      <c r="T381" s="216"/>
      <c r="U381" s="87"/>
      <c r="V381" s="88"/>
      <c r="W381" s="91"/>
      <c r="X381" s="216"/>
      <c r="Y381" s="216"/>
      <c r="Z381" s="89"/>
      <c r="AA381" s="182" t="str">
        <f t="shared" si="13"/>
        <v/>
      </c>
      <c r="AB381" s="46"/>
      <c r="AC381" s="216"/>
      <c r="AD381" s="216"/>
      <c r="AE381" s="43"/>
      <c r="AF381" s="48"/>
      <c r="AG381" s="43"/>
      <c r="AH381" s="407"/>
      <c r="AI381" s="408"/>
      <c r="AJ381" s="44"/>
      <c r="AK381" s="350"/>
      <c r="AL381" s="46"/>
      <c r="AM381" s="182" t="str">
        <f t="shared" si="14"/>
        <v/>
      </c>
      <c r="AN381" s="46"/>
    </row>
    <row r="382" spans="1:40" ht="45" customHeight="1" x14ac:dyDescent="0.3">
      <c r="A382" s="68"/>
      <c r="B382" s="68"/>
      <c r="C382" s="68"/>
      <c r="D382" s="68"/>
      <c r="E382" s="46"/>
      <c r="F382" s="323" t="str">
        <f t="shared" si="15"/>
        <v/>
      </c>
      <c r="G382" s="89"/>
      <c r="H382" s="86"/>
      <c r="I382" s="86"/>
      <c r="J382" s="48"/>
      <c r="K382" s="46"/>
      <c r="L382" s="46"/>
      <c r="M382" s="46"/>
      <c r="N382" s="48"/>
      <c r="O382" s="43"/>
      <c r="P382" s="209"/>
      <c r="Q382" s="43"/>
      <c r="R382" s="86"/>
      <c r="S382" s="48"/>
      <c r="T382" s="216"/>
      <c r="U382" s="87"/>
      <c r="V382" s="88"/>
      <c r="W382" s="91"/>
      <c r="X382" s="216"/>
      <c r="Y382" s="216"/>
      <c r="Z382" s="89"/>
      <c r="AA382" s="182" t="str">
        <f t="shared" si="13"/>
        <v/>
      </c>
      <c r="AB382" s="46"/>
      <c r="AC382" s="216"/>
      <c r="AD382" s="216"/>
      <c r="AE382" s="43"/>
      <c r="AF382" s="48"/>
      <c r="AG382" s="43"/>
      <c r="AH382" s="407"/>
      <c r="AI382" s="408"/>
      <c r="AJ382" s="44"/>
      <c r="AK382" s="350"/>
      <c r="AL382" s="46"/>
      <c r="AM382" s="182" t="str">
        <f t="shared" si="14"/>
        <v/>
      </c>
      <c r="AN382" s="46"/>
    </row>
    <row r="383" spans="1:40" ht="45" customHeight="1" x14ac:dyDescent="0.3">
      <c r="A383" s="68"/>
      <c r="B383" s="68"/>
      <c r="C383" s="68"/>
      <c r="D383" s="68"/>
      <c r="E383" s="46"/>
      <c r="F383" s="323" t="str">
        <f t="shared" si="15"/>
        <v/>
      </c>
      <c r="G383" s="89"/>
      <c r="H383" s="86"/>
      <c r="I383" s="86"/>
      <c r="J383" s="48"/>
      <c r="K383" s="46"/>
      <c r="L383" s="46"/>
      <c r="M383" s="46"/>
      <c r="N383" s="48"/>
      <c r="O383" s="43"/>
      <c r="P383" s="209"/>
      <c r="Q383" s="43"/>
      <c r="R383" s="86"/>
      <c r="S383" s="48"/>
      <c r="T383" s="216"/>
      <c r="U383" s="87"/>
      <c r="V383" s="88"/>
      <c r="W383" s="91"/>
      <c r="X383" s="216"/>
      <c r="Y383" s="216"/>
      <c r="Z383" s="89"/>
      <c r="AA383" s="182" t="str">
        <f t="shared" si="13"/>
        <v/>
      </c>
      <c r="AB383" s="46"/>
      <c r="AC383" s="216"/>
      <c r="AD383" s="216"/>
      <c r="AE383" s="43"/>
      <c r="AF383" s="48"/>
      <c r="AG383" s="43"/>
      <c r="AH383" s="407"/>
      <c r="AI383" s="408"/>
      <c r="AJ383" s="44"/>
      <c r="AK383" s="350"/>
      <c r="AL383" s="46"/>
      <c r="AM383" s="182" t="str">
        <f t="shared" si="14"/>
        <v/>
      </c>
      <c r="AN383" s="46"/>
    </row>
    <row r="384" spans="1:40" ht="45" customHeight="1" x14ac:dyDescent="0.3">
      <c r="A384" s="68"/>
      <c r="B384" s="68"/>
      <c r="C384" s="68"/>
      <c r="D384" s="68"/>
      <c r="E384" s="46"/>
      <c r="F384" s="323" t="str">
        <f t="shared" si="15"/>
        <v/>
      </c>
      <c r="G384" s="89"/>
      <c r="H384" s="86"/>
      <c r="I384" s="86"/>
      <c r="J384" s="48"/>
      <c r="K384" s="46"/>
      <c r="L384" s="46"/>
      <c r="M384" s="46"/>
      <c r="N384" s="48"/>
      <c r="O384" s="43"/>
      <c r="P384" s="209"/>
      <c r="Q384" s="43"/>
      <c r="R384" s="86"/>
      <c r="S384" s="48"/>
      <c r="T384" s="216"/>
      <c r="U384" s="87"/>
      <c r="V384" s="88"/>
      <c r="W384" s="91"/>
      <c r="X384" s="216"/>
      <c r="Y384" s="216"/>
      <c r="Z384" s="89"/>
      <c r="AA384" s="182" t="str">
        <f t="shared" si="13"/>
        <v/>
      </c>
      <c r="AB384" s="46"/>
      <c r="AC384" s="216"/>
      <c r="AD384" s="216"/>
      <c r="AE384" s="43"/>
      <c r="AF384" s="48"/>
      <c r="AG384" s="43"/>
      <c r="AH384" s="407"/>
      <c r="AI384" s="408"/>
      <c r="AJ384" s="44"/>
      <c r="AK384" s="350"/>
      <c r="AL384" s="46"/>
      <c r="AM384" s="182" t="str">
        <f t="shared" si="14"/>
        <v/>
      </c>
      <c r="AN384" s="46"/>
    </row>
    <row r="385" spans="1:40" ht="45" customHeight="1" x14ac:dyDescent="0.3">
      <c r="A385" s="68"/>
      <c r="B385" s="68"/>
      <c r="C385" s="68"/>
      <c r="D385" s="68"/>
      <c r="E385" s="46"/>
      <c r="F385" s="323" t="str">
        <f t="shared" si="15"/>
        <v/>
      </c>
      <c r="G385" s="89"/>
      <c r="H385" s="86"/>
      <c r="I385" s="86"/>
      <c r="J385" s="48"/>
      <c r="K385" s="46"/>
      <c r="L385" s="46"/>
      <c r="M385" s="46"/>
      <c r="N385" s="48"/>
      <c r="O385" s="43"/>
      <c r="P385" s="209"/>
      <c r="Q385" s="43"/>
      <c r="R385" s="86"/>
      <c r="S385" s="48"/>
      <c r="T385" s="216"/>
      <c r="U385" s="87"/>
      <c r="V385" s="88"/>
      <c r="W385" s="91"/>
      <c r="X385" s="216"/>
      <c r="Y385" s="216"/>
      <c r="Z385" s="89"/>
      <c r="AA385" s="182" t="str">
        <f t="shared" si="13"/>
        <v/>
      </c>
      <c r="AB385" s="46"/>
      <c r="AC385" s="216"/>
      <c r="AD385" s="216"/>
      <c r="AE385" s="43"/>
      <c r="AF385" s="48"/>
      <c r="AG385" s="43"/>
      <c r="AH385" s="407"/>
      <c r="AI385" s="408"/>
      <c r="AJ385" s="44"/>
      <c r="AK385" s="350"/>
      <c r="AL385" s="46"/>
      <c r="AM385" s="182" t="str">
        <f t="shared" si="14"/>
        <v/>
      </c>
      <c r="AN385" s="46"/>
    </row>
    <row r="386" spans="1:40" ht="45" customHeight="1" x14ac:dyDescent="0.3">
      <c r="A386" s="68"/>
      <c r="B386" s="68"/>
      <c r="C386" s="68"/>
      <c r="D386" s="68"/>
      <c r="E386" s="46"/>
      <c r="F386" s="323" t="str">
        <f t="shared" si="15"/>
        <v/>
      </c>
      <c r="G386" s="89"/>
      <c r="H386" s="86"/>
      <c r="I386" s="86"/>
      <c r="J386" s="48"/>
      <c r="K386" s="46"/>
      <c r="L386" s="46"/>
      <c r="M386" s="46"/>
      <c r="N386" s="48"/>
      <c r="O386" s="43"/>
      <c r="P386" s="209"/>
      <c r="Q386" s="43"/>
      <c r="R386" s="86"/>
      <c r="S386" s="48"/>
      <c r="T386" s="216"/>
      <c r="U386" s="87"/>
      <c r="V386" s="88"/>
      <c r="W386" s="91"/>
      <c r="X386" s="216"/>
      <c r="Y386" s="216"/>
      <c r="Z386" s="89"/>
      <c r="AA386" s="182" t="str">
        <f t="shared" si="13"/>
        <v/>
      </c>
      <c r="AB386" s="46"/>
      <c r="AC386" s="216"/>
      <c r="AD386" s="216"/>
      <c r="AE386" s="43"/>
      <c r="AF386" s="48"/>
      <c r="AG386" s="43"/>
      <c r="AH386" s="407"/>
      <c r="AI386" s="408"/>
      <c r="AJ386" s="44"/>
      <c r="AK386" s="350"/>
      <c r="AL386" s="46"/>
      <c r="AM386" s="182" t="str">
        <f t="shared" si="14"/>
        <v/>
      </c>
      <c r="AN386" s="46"/>
    </row>
    <row r="387" spans="1:40" ht="45" customHeight="1" x14ac:dyDescent="0.3">
      <c r="A387" s="68"/>
      <c r="B387" s="68"/>
      <c r="C387" s="68"/>
      <c r="D387" s="68"/>
      <c r="E387" s="46"/>
      <c r="F387" s="323" t="str">
        <f t="shared" si="15"/>
        <v/>
      </c>
      <c r="G387" s="89"/>
      <c r="H387" s="86"/>
      <c r="I387" s="86"/>
      <c r="J387" s="48"/>
      <c r="K387" s="46"/>
      <c r="L387" s="46"/>
      <c r="M387" s="46"/>
      <c r="N387" s="48"/>
      <c r="O387" s="43"/>
      <c r="P387" s="209"/>
      <c r="Q387" s="43"/>
      <c r="R387" s="86"/>
      <c r="S387" s="48"/>
      <c r="T387" s="216"/>
      <c r="U387" s="87"/>
      <c r="V387" s="88"/>
      <c r="W387" s="91"/>
      <c r="X387" s="216"/>
      <c r="Y387" s="216"/>
      <c r="Z387" s="89"/>
      <c r="AA387" s="182" t="str">
        <f t="shared" si="13"/>
        <v/>
      </c>
      <c r="AB387" s="46"/>
      <c r="AC387" s="216"/>
      <c r="AD387" s="216"/>
      <c r="AE387" s="43"/>
      <c r="AF387" s="48"/>
      <c r="AG387" s="43"/>
      <c r="AH387" s="407"/>
      <c r="AI387" s="408"/>
      <c r="AJ387" s="44"/>
      <c r="AK387" s="350"/>
      <c r="AL387" s="46"/>
      <c r="AM387" s="182" t="str">
        <f t="shared" si="14"/>
        <v/>
      </c>
      <c r="AN387" s="46"/>
    </row>
    <row r="388" spans="1:40" ht="45" customHeight="1" x14ac:dyDescent="0.3">
      <c r="A388" s="68"/>
      <c r="B388" s="68"/>
      <c r="C388" s="68"/>
      <c r="D388" s="68"/>
      <c r="E388" s="46"/>
      <c r="F388" s="323" t="str">
        <f t="shared" si="15"/>
        <v/>
      </c>
      <c r="G388" s="89"/>
      <c r="H388" s="86"/>
      <c r="I388" s="86"/>
      <c r="J388" s="48"/>
      <c r="K388" s="46"/>
      <c r="L388" s="46"/>
      <c r="M388" s="46"/>
      <c r="N388" s="48"/>
      <c r="O388" s="43"/>
      <c r="P388" s="209"/>
      <c r="Q388" s="43"/>
      <c r="R388" s="86"/>
      <c r="S388" s="48"/>
      <c r="T388" s="216"/>
      <c r="U388" s="87"/>
      <c r="V388" s="88"/>
      <c r="W388" s="91"/>
      <c r="X388" s="216"/>
      <c r="Y388" s="216"/>
      <c r="Z388" s="89"/>
      <c r="AA388" s="182" t="str">
        <f t="shared" si="13"/>
        <v/>
      </c>
      <c r="AB388" s="46"/>
      <c r="AC388" s="216"/>
      <c r="AD388" s="216"/>
      <c r="AE388" s="43"/>
      <c r="AF388" s="48"/>
      <c r="AG388" s="43"/>
      <c r="AH388" s="407"/>
      <c r="AI388" s="408"/>
      <c r="AJ388" s="44"/>
      <c r="AK388" s="350"/>
      <c r="AL388" s="46"/>
      <c r="AM388" s="182" t="str">
        <f t="shared" si="14"/>
        <v/>
      </c>
      <c r="AN388" s="46"/>
    </row>
    <row r="389" spans="1:40" ht="45" customHeight="1" x14ac:dyDescent="0.3">
      <c r="A389" s="68"/>
      <c r="B389" s="68"/>
      <c r="C389" s="68"/>
      <c r="D389" s="68"/>
      <c r="E389" s="46"/>
      <c r="F389" s="323" t="str">
        <f t="shared" si="15"/>
        <v/>
      </c>
      <c r="G389" s="89"/>
      <c r="H389" s="86"/>
      <c r="I389" s="86"/>
      <c r="J389" s="48"/>
      <c r="K389" s="46"/>
      <c r="L389" s="46"/>
      <c r="M389" s="46"/>
      <c r="N389" s="48"/>
      <c r="O389" s="43"/>
      <c r="P389" s="209"/>
      <c r="Q389" s="43"/>
      <c r="R389" s="86"/>
      <c r="S389" s="48"/>
      <c r="T389" s="216"/>
      <c r="U389" s="87"/>
      <c r="V389" s="88"/>
      <c r="W389" s="91"/>
      <c r="X389" s="216"/>
      <c r="Y389" s="216"/>
      <c r="Z389" s="89"/>
      <c r="AA389" s="182" t="str">
        <f t="shared" si="13"/>
        <v/>
      </c>
      <c r="AB389" s="46"/>
      <c r="AC389" s="216"/>
      <c r="AD389" s="216"/>
      <c r="AE389" s="43"/>
      <c r="AF389" s="48"/>
      <c r="AG389" s="43"/>
      <c r="AH389" s="407"/>
      <c r="AI389" s="408"/>
      <c r="AJ389" s="44"/>
      <c r="AK389" s="350"/>
      <c r="AL389" s="46"/>
      <c r="AM389" s="182" t="str">
        <f t="shared" si="14"/>
        <v/>
      </c>
      <c r="AN389" s="46"/>
    </row>
    <row r="390" spans="1:40" ht="45" customHeight="1" x14ac:dyDescent="0.3">
      <c r="A390" s="68"/>
      <c r="B390" s="68"/>
      <c r="C390" s="68"/>
      <c r="D390" s="68"/>
      <c r="E390" s="46"/>
      <c r="F390" s="323" t="str">
        <f t="shared" si="15"/>
        <v/>
      </c>
      <c r="G390" s="89"/>
      <c r="H390" s="86"/>
      <c r="I390" s="86"/>
      <c r="J390" s="48"/>
      <c r="K390" s="46"/>
      <c r="L390" s="46"/>
      <c r="M390" s="46"/>
      <c r="N390" s="48"/>
      <c r="O390" s="43"/>
      <c r="P390" s="209"/>
      <c r="Q390" s="43"/>
      <c r="R390" s="86"/>
      <c r="S390" s="48"/>
      <c r="T390" s="216"/>
      <c r="U390" s="87"/>
      <c r="V390" s="88"/>
      <c r="W390" s="91"/>
      <c r="X390" s="216"/>
      <c r="Y390" s="216"/>
      <c r="Z390" s="89"/>
      <c r="AA390" s="182" t="str">
        <f t="shared" si="13"/>
        <v/>
      </c>
      <c r="AB390" s="46"/>
      <c r="AC390" s="216"/>
      <c r="AD390" s="216"/>
      <c r="AE390" s="43"/>
      <c r="AF390" s="48"/>
      <c r="AG390" s="43"/>
      <c r="AH390" s="407"/>
      <c r="AI390" s="408"/>
      <c r="AJ390" s="44"/>
      <c r="AK390" s="350"/>
      <c r="AL390" s="46"/>
      <c r="AM390" s="182" t="str">
        <f t="shared" si="14"/>
        <v/>
      </c>
      <c r="AN390" s="46"/>
    </row>
    <row r="391" spans="1:40" ht="45" customHeight="1" x14ac:dyDescent="0.3">
      <c r="A391" s="68"/>
      <c r="B391" s="68"/>
      <c r="C391" s="68"/>
      <c r="D391" s="68"/>
      <c r="E391" s="46"/>
      <c r="F391" s="323" t="str">
        <f t="shared" si="15"/>
        <v/>
      </c>
      <c r="G391" s="89"/>
      <c r="H391" s="86"/>
      <c r="I391" s="86"/>
      <c r="J391" s="48"/>
      <c r="K391" s="46"/>
      <c r="L391" s="46"/>
      <c r="M391" s="46"/>
      <c r="N391" s="48"/>
      <c r="O391" s="43"/>
      <c r="P391" s="209"/>
      <c r="Q391" s="43"/>
      <c r="R391" s="86"/>
      <c r="S391" s="48"/>
      <c r="T391" s="216"/>
      <c r="U391" s="87"/>
      <c r="V391" s="88"/>
      <c r="W391" s="91"/>
      <c r="X391" s="216"/>
      <c r="Y391" s="216"/>
      <c r="Z391" s="89"/>
      <c r="AA391" s="182" t="str">
        <f t="shared" si="13"/>
        <v/>
      </c>
      <c r="AB391" s="46"/>
      <c r="AC391" s="216"/>
      <c r="AD391" s="216"/>
      <c r="AE391" s="43"/>
      <c r="AF391" s="48"/>
      <c r="AG391" s="43"/>
      <c r="AH391" s="407"/>
      <c r="AI391" s="408"/>
      <c r="AJ391" s="44"/>
      <c r="AK391" s="350"/>
      <c r="AL391" s="46"/>
      <c r="AM391" s="182" t="str">
        <f t="shared" si="14"/>
        <v/>
      </c>
      <c r="AN391" s="46"/>
    </row>
    <row r="392" spans="1:40" ht="45" customHeight="1" x14ac:dyDescent="0.3">
      <c r="A392" s="68"/>
      <c r="B392" s="68"/>
      <c r="C392" s="68"/>
      <c r="D392" s="68"/>
      <c r="E392" s="46"/>
      <c r="F392" s="323" t="str">
        <f t="shared" si="15"/>
        <v/>
      </c>
      <c r="G392" s="89"/>
      <c r="H392" s="86"/>
      <c r="I392" s="86"/>
      <c r="J392" s="48"/>
      <c r="K392" s="46"/>
      <c r="L392" s="46"/>
      <c r="M392" s="46"/>
      <c r="N392" s="48"/>
      <c r="O392" s="43"/>
      <c r="P392" s="209"/>
      <c r="Q392" s="43"/>
      <c r="R392" s="86"/>
      <c r="S392" s="48"/>
      <c r="T392" s="216"/>
      <c r="U392" s="87"/>
      <c r="V392" s="88"/>
      <c r="W392" s="91"/>
      <c r="X392" s="216"/>
      <c r="Y392" s="216"/>
      <c r="Z392" s="89"/>
      <c r="AA392" s="182" t="str">
        <f t="shared" si="13"/>
        <v/>
      </c>
      <c r="AB392" s="46"/>
      <c r="AC392" s="216"/>
      <c r="AD392" s="216"/>
      <c r="AE392" s="43"/>
      <c r="AF392" s="48"/>
      <c r="AG392" s="43"/>
      <c r="AH392" s="407"/>
      <c r="AI392" s="408"/>
      <c r="AJ392" s="44"/>
      <c r="AK392" s="350"/>
      <c r="AL392" s="46"/>
      <c r="AM392" s="182" t="str">
        <f t="shared" si="14"/>
        <v/>
      </c>
      <c r="AN392" s="46"/>
    </row>
    <row r="393" spans="1:40" ht="45" customHeight="1" x14ac:dyDescent="0.3">
      <c r="A393" s="68"/>
      <c r="B393" s="68"/>
      <c r="C393" s="68"/>
      <c r="D393" s="68"/>
      <c r="E393" s="46"/>
      <c r="F393" s="323" t="str">
        <f t="shared" si="15"/>
        <v/>
      </c>
      <c r="G393" s="89"/>
      <c r="H393" s="86"/>
      <c r="I393" s="86"/>
      <c r="J393" s="48"/>
      <c r="K393" s="46"/>
      <c r="L393" s="46"/>
      <c r="M393" s="46"/>
      <c r="N393" s="48"/>
      <c r="O393" s="43"/>
      <c r="P393" s="209"/>
      <c r="Q393" s="43"/>
      <c r="R393" s="86"/>
      <c r="S393" s="48"/>
      <c r="T393" s="216"/>
      <c r="U393" s="87"/>
      <c r="V393" s="88"/>
      <c r="W393" s="91"/>
      <c r="X393" s="216"/>
      <c r="Y393" s="216"/>
      <c r="Z393" s="89"/>
      <c r="AA393" s="182" t="str">
        <f t="shared" si="13"/>
        <v/>
      </c>
      <c r="AB393" s="46"/>
      <c r="AC393" s="216"/>
      <c r="AD393" s="216"/>
      <c r="AE393" s="43"/>
      <c r="AF393" s="48"/>
      <c r="AG393" s="43"/>
      <c r="AH393" s="407"/>
      <c r="AI393" s="408"/>
      <c r="AJ393" s="44"/>
      <c r="AK393" s="350"/>
      <c r="AL393" s="46"/>
      <c r="AM393" s="182" t="str">
        <f t="shared" si="14"/>
        <v/>
      </c>
      <c r="AN393" s="46"/>
    </row>
    <row r="394" spans="1:40" ht="45" customHeight="1" x14ac:dyDescent="0.3">
      <c r="A394" s="68"/>
      <c r="B394" s="68"/>
      <c r="C394" s="68"/>
      <c r="D394" s="68"/>
      <c r="E394" s="46"/>
      <c r="F394" s="323" t="str">
        <f t="shared" si="15"/>
        <v/>
      </c>
      <c r="G394" s="89"/>
      <c r="H394" s="86"/>
      <c r="I394" s="86"/>
      <c r="J394" s="48"/>
      <c r="K394" s="46"/>
      <c r="L394" s="46"/>
      <c r="M394" s="46"/>
      <c r="N394" s="48"/>
      <c r="O394" s="43"/>
      <c r="P394" s="209"/>
      <c r="Q394" s="43"/>
      <c r="R394" s="86"/>
      <c r="S394" s="48"/>
      <c r="T394" s="216"/>
      <c r="U394" s="87"/>
      <c r="V394" s="88"/>
      <c r="W394" s="91"/>
      <c r="X394" s="216"/>
      <c r="Y394" s="216"/>
      <c r="Z394" s="89"/>
      <c r="AA394" s="182" t="str">
        <f t="shared" si="13"/>
        <v/>
      </c>
      <c r="AB394" s="46"/>
      <c r="AC394" s="216"/>
      <c r="AD394" s="216"/>
      <c r="AE394" s="43"/>
      <c r="AF394" s="48"/>
      <c r="AG394" s="43"/>
      <c r="AH394" s="407"/>
      <c r="AI394" s="408"/>
      <c r="AJ394" s="44"/>
      <c r="AK394" s="350"/>
      <c r="AL394" s="46"/>
      <c r="AM394" s="182" t="str">
        <f t="shared" si="14"/>
        <v/>
      </c>
      <c r="AN394" s="46"/>
    </row>
    <row r="395" spans="1:40" ht="45" customHeight="1" x14ac:dyDescent="0.3">
      <c r="A395" s="68"/>
      <c r="B395" s="68"/>
      <c r="C395" s="68"/>
      <c r="D395" s="68"/>
      <c r="E395" s="46"/>
      <c r="F395" s="323" t="str">
        <f t="shared" si="15"/>
        <v/>
      </c>
      <c r="G395" s="89"/>
      <c r="H395" s="86"/>
      <c r="I395" s="86"/>
      <c r="J395" s="48"/>
      <c r="K395" s="46"/>
      <c r="L395" s="46"/>
      <c r="M395" s="46"/>
      <c r="N395" s="48"/>
      <c r="O395" s="43"/>
      <c r="P395" s="209"/>
      <c r="Q395" s="43"/>
      <c r="R395" s="86"/>
      <c r="S395" s="48"/>
      <c r="T395" s="216"/>
      <c r="U395" s="87"/>
      <c r="V395" s="88"/>
      <c r="W395" s="91"/>
      <c r="X395" s="216"/>
      <c r="Y395" s="216"/>
      <c r="Z395" s="89"/>
      <c r="AA395" s="182" t="str">
        <f t="shared" si="13"/>
        <v/>
      </c>
      <c r="AB395" s="46"/>
      <c r="AC395" s="216"/>
      <c r="AD395" s="216"/>
      <c r="AE395" s="43"/>
      <c r="AF395" s="48"/>
      <c r="AG395" s="43"/>
      <c r="AH395" s="407"/>
      <c r="AI395" s="408"/>
      <c r="AJ395" s="44"/>
      <c r="AK395" s="350"/>
      <c r="AL395" s="46"/>
      <c r="AM395" s="182" t="str">
        <f t="shared" si="14"/>
        <v/>
      </c>
      <c r="AN395" s="46"/>
    </row>
    <row r="396" spans="1:40" ht="45" customHeight="1" x14ac:dyDescent="0.3">
      <c r="A396" s="68"/>
      <c r="B396" s="68"/>
      <c r="C396" s="68"/>
      <c r="D396" s="68"/>
      <c r="E396" s="46"/>
      <c r="F396" s="323" t="str">
        <f t="shared" si="15"/>
        <v/>
      </c>
      <c r="G396" s="89"/>
      <c r="H396" s="86"/>
      <c r="I396" s="86"/>
      <c r="J396" s="48"/>
      <c r="K396" s="46"/>
      <c r="L396" s="46"/>
      <c r="M396" s="46"/>
      <c r="N396" s="48"/>
      <c r="O396" s="43"/>
      <c r="P396" s="209"/>
      <c r="Q396" s="43"/>
      <c r="R396" s="86"/>
      <c r="S396" s="48"/>
      <c r="T396" s="216"/>
      <c r="U396" s="87"/>
      <c r="V396" s="88"/>
      <c r="W396" s="91"/>
      <c r="X396" s="216"/>
      <c r="Y396" s="216"/>
      <c r="Z396" s="89"/>
      <c r="AA396" s="182" t="str">
        <f t="shared" ref="AA396:AA459" si="16">IF(ISBLANK(W396),"",DATEDIF(R396,W396,"d")/365)</f>
        <v/>
      </c>
      <c r="AB396" s="46"/>
      <c r="AC396" s="216"/>
      <c r="AD396" s="216"/>
      <c r="AE396" s="43"/>
      <c r="AF396" s="48"/>
      <c r="AG396" s="43"/>
      <c r="AH396" s="407"/>
      <c r="AI396" s="408"/>
      <c r="AJ396" s="44"/>
      <c r="AK396" s="350"/>
      <c r="AL396" s="46"/>
      <c r="AM396" s="182" t="str">
        <f t="shared" si="14"/>
        <v/>
      </c>
      <c r="AN396" s="46"/>
    </row>
    <row r="397" spans="1:40" ht="45" customHeight="1" x14ac:dyDescent="0.3">
      <c r="A397" s="68"/>
      <c r="B397" s="68"/>
      <c r="C397" s="68"/>
      <c r="D397" s="68"/>
      <c r="E397" s="46"/>
      <c r="F397" s="323" t="str">
        <f t="shared" si="15"/>
        <v/>
      </c>
      <c r="G397" s="89"/>
      <c r="H397" s="86"/>
      <c r="I397" s="86"/>
      <c r="J397" s="48"/>
      <c r="K397" s="46"/>
      <c r="L397" s="46"/>
      <c r="M397" s="46"/>
      <c r="N397" s="48"/>
      <c r="O397" s="43"/>
      <c r="P397" s="209"/>
      <c r="Q397" s="43"/>
      <c r="R397" s="86"/>
      <c r="S397" s="48"/>
      <c r="T397" s="216"/>
      <c r="U397" s="87"/>
      <c r="V397" s="88"/>
      <c r="W397" s="91"/>
      <c r="X397" s="216"/>
      <c r="Y397" s="216"/>
      <c r="Z397" s="89"/>
      <c r="AA397" s="182" t="str">
        <f t="shared" si="16"/>
        <v/>
      </c>
      <c r="AB397" s="46"/>
      <c r="AC397" s="216"/>
      <c r="AD397" s="216"/>
      <c r="AE397" s="43"/>
      <c r="AF397" s="48"/>
      <c r="AG397" s="43"/>
      <c r="AH397" s="407"/>
      <c r="AI397" s="408"/>
      <c r="AJ397" s="44"/>
      <c r="AK397" s="350"/>
      <c r="AL397" s="46"/>
      <c r="AM397" s="182" t="str">
        <f t="shared" si="14"/>
        <v/>
      </c>
      <c r="AN397" s="46"/>
    </row>
    <row r="398" spans="1:40" ht="45" customHeight="1" x14ac:dyDescent="0.3">
      <c r="A398" s="68"/>
      <c r="B398" s="68"/>
      <c r="C398" s="68"/>
      <c r="D398" s="68"/>
      <c r="E398" s="46"/>
      <c r="F398" s="323" t="str">
        <f t="shared" si="15"/>
        <v/>
      </c>
      <c r="G398" s="89"/>
      <c r="H398" s="86"/>
      <c r="I398" s="86"/>
      <c r="J398" s="48"/>
      <c r="K398" s="46"/>
      <c r="L398" s="46"/>
      <c r="M398" s="46"/>
      <c r="N398" s="48"/>
      <c r="O398" s="43"/>
      <c r="P398" s="209"/>
      <c r="Q398" s="43"/>
      <c r="R398" s="86"/>
      <c r="S398" s="48"/>
      <c r="T398" s="216"/>
      <c r="U398" s="87"/>
      <c r="V398" s="88"/>
      <c r="W398" s="91"/>
      <c r="X398" s="216"/>
      <c r="Y398" s="216"/>
      <c r="Z398" s="89"/>
      <c r="AA398" s="182" t="str">
        <f t="shared" si="16"/>
        <v/>
      </c>
      <c r="AB398" s="46"/>
      <c r="AC398" s="216"/>
      <c r="AD398" s="216"/>
      <c r="AE398" s="43"/>
      <c r="AF398" s="48"/>
      <c r="AG398" s="43"/>
      <c r="AH398" s="407"/>
      <c r="AI398" s="408"/>
      <c r="AJ398" s="44"/>
      <c r="AK398" s="350"/>
      <c r="AL398" s="46"/>
      <c r="AM398" s="182" t="str">
        <f t="shared" si="14"/>
        <v/>
      </c>
      <c r="AN398" s="46"/>
    </row>
    <row r="399" spans="1:40" ht="45" customHeight="1" x14ac:dyDescent="0.3">
      <c r="A399" s="68"/>
      <c r="B399" s="68"/>
      <c r="C399" s="68"/>
      <c r="D399" s="68"/>
      <c r="E399" s="46"/>
      <c r="F399" s="323" t="str">
        <f t="shared" si="15"/>
        <v/>
      </c>
      <c r="G399" s="89"/>
      <c r="H399" s="86"/>
      <c r="I399" s="86"/>
      <c r="J399" s="48"/>
      <c r="K399" s="46"/>
      <c r="L399" s="46"/>
      <c r="M399" s="46"/>
      <c r="N399" s="48"/>
      <c r="O399" s="43"/>
      <c r="P399" s="209"/>
      <c r="Q399" s="43"/>
      <c r="R399" s="86"/>
      <c r="S399" s="48"/>
      <c r="T399" s="216"/>
      <c r="U399" s="87"/>
      <c r="V399" s="88"/>
      <c r="W399" s="91"/>
      <c r="X399" s="216"/>
      <c r="Y399" s="216"/>
      <c r="Z399" s="89"/>
      <c r="AA399" s="182" t="str">
        <f t="shared" si="16"/>
        <v/>
      </c>
      <c r="AB399" s="46"/>
      <c r="AC399" s="216"/>
      <c r="AD399" s="216"/>
      <c r="AE399" s="43"/>
      <c r="AF399" s="48"/>
      <c r="AG399" s="43"/>
      <c r="AH399" s="407"/>
      <c r="AI399" s="408"/>
      <c r="AJ399" s="44"/>
      <c r="AK399" s="350"/>
      <c r="AL399" s="46"/>
      <c r="AM399" s="182" t="str">
        <f t="shared" ref="AM399:AM462" si="17">IF(AL399="YES",(R399-AK399)/365,"")</f>
        <v/>
      </c>
      <c r="AN399" s="46"/>
    </row>
    <row r="400" spans="1:40" ht="45" customHeight="1" x14ac:dyDescent="0.3">
      <c r="A400" s="68"/>
      <c r="B400" s="68"/>
      <c r="C400" s="68"/>
      <c r="D400" s="68"/>
      <c r="E400" s="46"/>
      <c r="F400" s="323" t="str">
        <f t="shared" si="15"/>
        <v/>
      </c>
      <c r="G400" s="89"/>
      <c r="H400" s="86"/>
      <c r="I400" s="86"/>
      <c r="J400" s="48"/>
      <c r="K400" s="46"/>
      <c r="L400" s="46"/>
      <c r="M400" s="46"/>
      <c r="N400" s="48"/>
      <c r="O400" s="43"/>
      <c r="P400" s="209"/>
      <c r="Q400" s="43"/>
      <c r="R400" s="86"/>
      <c r="S400" s="48"/>
      <c r="T400" s="216"/>
      <c r="U400" s="87"/>
      <c r="V400" s="88"/>
      <c r="W400" s="91"/>
      <c r="X400" s="216"/>
      <c r="Y400" s="216"/>
      <c r="Z400" s="89"/>
      <c r="AA400" s="182" t="str">
        <f t="shared" si="16"/>
        <v/>
      </c>
      <c r="AB400" s="46"/>
      <c r="AC400" s="216"/>
      <c r="AD400" s="216"/>
      <c r="AE400" s="43"/>
      <c r="AF400" s="48"/>
      <c r="AG400" s="43"/>
      <c r="AH400" s="407"/>
      <c r="AI400" s="408"/>
      <c r="AJ400" s="44"/>
      <c r="AK400" s="350"/>
      <c r="AL400" s="46"/>
      <c r="AM400" s="182" t="str">
        <f t="shared" si="17"/>
        <v/>
      </c>
      <c r="AN400" s="46"/>
    </row>
    <row r="401" spans="1:40" ht="45" customHeight="1" x14ac:dyDescent="0.3">
      <c r="A401" s="68"/>
      <c r="B401" s="68"/>
      <c r="C401" s="68"/>
      <c r="D401" s="68"/>
      <c r="E401" s="46"/>
      <c r="F401" s="323" t="str">
        <f t="shared" si="15"/>
        <v/>
      </c>
      <c r="G401" s="89"/>
      <c r="H401" s="86"/>
      <c r="I401" s="86"/>
      <c r="J401" s="48"/>
      <c r="K401" s="46"/>
      <c r="L401" s="46"/>
      <c r="M401" s="46"/>
      <c r="N401" s="48"/>
      <c r="O401" s="43"/>
      <c r="P401" s="209"/>
      <c r="Q401" s="43"/>
      <c r="R401" s="86"/>
      <c r="S401" s="48"/>
      <c r="T401" s="216"/>
      <c r="U401" s="87"/>
      <c r="V401" s="88"/>
      <c r="W401" s="91"/>
      <c r="X401" s="216"/>
      <c r="Y401" s="216"/>
      <c r="Z401" s="89"/>
      <c r="AA401" s="182" t="str">
        <f t="shared" si="16"/>
        <v/>
      </c>
      <c r="AB401" s="46"/>
      <c r="AC401" s="216"/>
      <c r="AD401" s="216"/>
      <c r="AE401" s="43"/>
      <c r="AF401" s="48"/>
      <c r="AG401" s="43"/>
      <c r="AH401" s="407"/>
      <c r="AI401" s="408"/>
      <c r="AJ401" s="44"/>
      <c r="AK401" s="350"/>
      <c r="AL401" s="46"/>
      <c r="AM401" s="182" t="str">
        <f t="shared" si="17"/>
        <v/>
      </c>
      <c r="AN401" s="46"/>
    </row>
    <row r="402" spans="1:40" ht="45" customHeight="1" x14ac:dyDescent="0.3">
      <c r="A402" s="68"/>
      <c r="B402" s="68"/>
      <c r="C402" s="68"/>
      <c r="D402" s="68"/>
      <c r="E402" s="46"/>
      <c r="F402" s="323" t="str">
        <f t="shared" si="15"/>
        <v/>
      </c>
      <c r="G402" s="89"/>
      <c r="H402" s="86"/>
      <c r="I402" s="86"/>
      <c r="J402" s="48"/>
      <c r="K402" s="46"/>
      <c r="L402" s="46"/>
      <c r="M402" s="46"/>
      <c r="N402" s="48"/>
      <c r="O402" s="43"/>
      <c r="P402" s="209"/>
      <c r="Q402" s="43"/>
      <c r="R402" s="86"/>
      <c r="S402" s="48"/>
      <c r="T402" s="216"/>
      <c r="U402" s="87"/>
      <c r="V402" s="88"/>
      <c r="W402" s="91"/>
      <c r="X402" s="216"/>
      <c r="Y402" s="216"/>
      <c r="Z402" s="89"/>
      <c r="AA402" s="182" t="str">
        <f t="shared" si="16"/>
        <v/>
      </c>
      <c r="AB402" s="46"/>
      <c r="AC402" s="216"/>
      <c r="AD402" s="216"/>
      <c r="AE402" s="43"/>
      <c r="AF402" s="48"/>
      <c r="AG402" s="43"/>
      <c r="AH402" s="407"/>
      <c r="AI402" s="408"/>
      <c r="AJ402" s="44"/>
      <c r="AK402" s="350"/>
      <c r="AL402" s="46"/>
      <c r="AM402" s="182" t="str">
        <f t="shared" si="17"/>
        <v/>
      </c>
      <c r="AN402" s="46"/>
    </row>
    <row r="403" spans="1:40" ht="45" customHeight="1" x14ac:dyDescent="0.3">
      <c r="A403" s="68"/>
      <c r="B403" s="68"/>
      <c r="C403" s="68"/>
      <c r="D403" s="68"/>
      <c r="E403" s="46"/>
      <c r="F403" s="323" t="str">
        <f t="shared" si="15"/>
        <v/>
      </c>
      <c r="G403" s="89"/>
      <c r="H403" s="86"/>
      <c r="I403" s="86"/>
      <c r="J403" s="48"/>
      <c r="K403" s="46"/>
      <c r="L403" s="46"/>
      <c r="M403" s="46"/>
      <c r="N403" s="48"/>
      <c r="O403" s="43"/>
      <c r="P403" s="209"/>
      <c r="Q403" s="43"/>
      <c r="R403" s="86"/>
      <c r="S403" s="48"/>
      <c r="T403" s="216"/>
      <c r="U403" s="87"/>
      <c r="V403" s="88"/>
      <c r="W403" s="91"/>
      <c r="X403" s="216"/>
      <c r="Y403" s="216"/>
      <c r="Z403" s="89"/>
      <c r="AA403" s="182" t="str">
        <f t="shared" si="16"/>
        <v/>
      </c>
      <c r="AB403" s="46"/>
      <c r="AC403" s="216"/>
      <c r="AD403" s="216"/>
      <c r="AE403" s="43"/>
      <c r="AF403" s="48"/>
      <c r="AG403" s="43"/>
      <c r="AH403" s="407"/>
      <c r="AI403" s="408"/>
      <c r="AJ403" s="44"/>
      <c r="AK403" s="350"/>
      <c r="AL403" s="46"/>
      <c r="AM403" s="182" t="str">
        <f t="shared" si="17"/>
        <v/>
      </c>
      <c r="AN403" s="46"/>
    </row>
    <row r="404" spans="1:40" ht="45" customHeight="1" x14ac:dyDescent="0.3">
      <c r="A404" s="68"/>
      <c r="B404" s="68"/>
      <c r="C404" s="68"/>
      <c r="D404" s="68"/>
      <c r="E404" s="46"/>
      <c r="F404" s="323" t="str">
        <f t="shared" si="15"/>
        <v/>
      </c>
      <c r="G404" s="89"/>
      <c r="H404" s="86"/>
      <c r="I404" s="86"/>
      <c r="J404" s="48"/>
      <c r="K404" s="46"/>
      <c r="L404" s="46"/>
      <c r="M404" s="46"/>
      <c r="N404" s="48"/>
      <c r="O404" s="43"/>
      <c r="P404" s="209"/>
      <c r="Q404" s="43"/>
      <c r="R404" s="86"/>
      <c r="S404" s="48"/>
      <c r="T404" s="216"/>
      <c r="U404" s="87"/>
      <c r="V404" s="88"/>
      <c r="W404" s="91"/>
      <c r="X404" s="216"/>
      <c r="Y404" s="216"/>
      <c r="Z404" s="89"/>
      <c r="AA404" s="182" t="str">
        <f t="shared" si="16"/>
        <v/>
      </c>
      <c r="AB404" s="46"/>
      <c r="AC404" s="216"/>
      <c r="AD404" s="216"/>
      <c r="AE404" s="43"/>
      <c r="AF404" s="48"/>
      <c r="AG404" s="43"/>
      <c r="AH404" s="407"/>
      <c r="AI404" s="408"/>
      <c r="AJ404" s="44"/>
      <c r="AK404" s="350"/>
      <c r="AL404" s="46"/>
      <c r="AM404" s="182" t="str">
        <f t="shared" si="17"/>
        <v/>
      </c>
      <c r="AN404" s="46"/>
    </row>
    <row r="405" spans="1:40" ht="45" customHeight="1" x14ac:dyDescent="0.3">
      <c r="A405" s="68"/>
      <c r="B405" s="68"/>
      <c r="C405" s="68"/>
      <c r="D405" s="68"/>
      <c r="E405" s="46"/>
      <c r="F405" s="323" t="str">
        <f t="shared" si="15"/>
        <v/>
      </c>
      <c r="G405" s="89"/>
      <c r="H405" s="86"/>
      <c r="I405" s="86"/>
      <c r="J405" s="48"/>
      <c r="K405" s="46"/>
      <c r="L405" s="46"/>
      <c r="M405" s="46"/>
      <c r="N405" s="48"/>
      <c r="O405" s="43"/>
      <c r="P405" s="209"/>
      <c r="Q405" s="43"/>
      <c r="R405" s="86"/>
      <c r="S405" s="48"/>
      <c r="T405" s="216"/>
      <c r="U405" s="87"/>
      <c r="V405" s="88"/>
      <c r="W405" s="91"/>
      <c r="X405" s="216"/>
      <c r="Y405" s="216"/>
      <c r="Z405" s="89"/>
      <c r="AA405" s="182" t="str">
        <f t="shared" si="16"/>
        <v/>
      </c>
      <c r="AB405" s="46"/>
      <c r="AC405" s="216"/>
      <c r="AD405" s="216"/>
      <c r="AE405" s="43"/>
      <c r="AF405" s="48"/>
      <c r="AG405" s="43"/>
      <c r="AH405" s="407"/>
      <c r="AI405" s="408"/>
      <c r="AJ405" s="44"/>
      <c r="AK405" s="350"/>
      <c r="AL405" s="46"/>
      <c r="AM405" s="182" t="str">
        <f t="shared" si="17"/>
        <v/>
      </c>
      <c r="AN405" s="46"/>
    </row>
    <row r="406" spans="1:40" ht="45" customHeight="1" x14ac:dyDescent="0.3">
      <c r="A406" s="68"/>
      <c r="B406" s="68"/>
      <c r="C406" s="68"/>
      <c r="D406" s="68"/>
      <c r="E406" s="46"/>
      <c r="F406" s="323" t="str">
        <f t="shared" si="15"/>
        <v/>
      </c>
      <c r="G406" s="89"/>
      <c r="H406" s="86"/>
      <c r="I406" s="86"/>
      <c r="J406" s="48"/>
      <c r="K406" s="46"/>
      <c r="L406" s="46"/>
      <c r="M406" s="46"/>
      <c r="N406" s="48"/>
      <c r="O406" s="43"/>
      <c r="P406" s="209"/>
      <c r="Q406" s="43"/>
      <c r="R406" s="86"/>
      <c r="S406" s="48"/>
      <c r="T406" s="216"/>
      <c r="U406" s="87"/>
      <c r="V406" s="88"/>
      <c r="W406" s="91"/>
      <c r="X406" s="216"/>
      <c r="Y406" s="216"/>
      <c r="Z406" s="89"/>
      <c r="AA406" s="182" t="str">
        <f t="shared" si="16"/>
        <v/>
      </c>
      <c r="AB406" s="46"/>
      <c r="AC406" s="216"/>
      <c r="AD406" s="216"/>
      <c r="AE406" s="43"/>
      <c r="AF406" s="48"/>
      <c r="AG406" s="43"/>
      <c r="AH406" s="407"/>
      <c r="AI406" s="408"/>
      <c r="AJ406" s="44"/>
      <c r="AK406" s="350"/>
      <c r="AL406" s="46"/>
      <c r="AM406" s="182" t="str">
        <f t="shared" si="17"/>
        <v/>
      </c>
      <c r="AN406" s="46"/>
    </row>
    <row r="407" spans="1:40" ht="45" customHeight="1" x14ac:dyDescent="0.3">
      <c r="A407" s="68"/>
      <c r="B407" s="68"/>
      <c r="C407" s="68"/>
      <c r="D407" s="68"/>
      <c r="E407" s="46"/>
      <c r="F407" s="323" t="str">
        <f t="shared" si="15"/>
        <v/>
      </c>
      <c r="G407" s="89"/>
      <c r="H407" s="86"/>
      <c r="I407" s="86"/>
      <c r="J407" s="48"/>
      <c r="K407" s="46"/>
      <c r="L407" s="46"/>
      <c r="M407" s="46"/>
      <c r="N407" s="48"/>
      <c r="O407" s="43"/>
      <c r="P407" s="209"/>
      <c r="Q407" s="43"/>
      <c r="R407" s="86"/>
      <c r="S407" s="48"/>
      <c r="T407" s="216"/>
      <c r="U407" s="87"/>
      <c r="V407" s="88"/>
      <c r="W407" s="91"/>
      <c r="X407" s="216"/>
      <c r="Y407" s="216"/>
      <c r="Z407" s="89"/>
      <c r="AA407" s="182" t="str">
        <f t="shared" si="16"/>
        <v/>
      </c>
      <c r="AB407" s="46"/>
      <c r="AC407" s="216"/>
      <c r="AD407" s="216"/>
      <c r="AE407" s="43"/>
      <c r="AF407" s="48"/>
      <c r="AG407" s="43"/>
      <c r="AH407" s="407"/>
      <c r="AI407" s="408"/>
      <c r="AJ407" s="44"/>
      <c r="AK407" s="350"/>
      <c r="AL407" s="46"/>
      <c r="AM407" s="182" t="str">
        <f t="shared" si="17"/>
        <v/>
      </c>
      <c r="AN407" s="46"/>
    </row>
    <row r="408" spans="1:40" ht="45" customHeight="1" x14ac:dyDescent="0.3">
      <c r="A408" s="68"/>
      <c r="B408" s="68"/>
      <c r="C408" s="68"/>
      <c r="D408" s="68"/>
      <c r="E408" s="46"/>
      <c r="F408" s="323" t="str">
        <f t="shared" si="15"/>
        <v/>
      </c>
      <c r="G408" s="89"/>
      <c r="H408" s="86"/>
      <c r="I408" s="86"/>
      <c r="J408" s="48"/>
      <c r="K408" s="46"/>
      <c r="L408" s="46"/>
      <c r="M408" s="46"/>
      <c r="N408" s="48"/>
      <c r="O408" s="43"/>
      <c r="P408" s="209"/>
      <c r="Q408" s="43"/>
      <c r="R408" s="86"/>
      <c r="S408" s="48"/>
      <c r="T408" s="216"/>
      <c r="U408" s="87"/>
      <c r="V408" s="88"/>
      <c r="W408" s="91"/>
      <c r="X408" s="216"/>
      <c r="Y408" s="216"/>
      <c r="Z408" s="89"/>
      <c r="AA408" s="182" t="str">
        <f t="shared" si="16"/>
        <v/>
      </c>
      <c r="AB408" s="46"/>
      <c r="AC408" s="216"/>
      <c r="AD408" s="216"/>
      <c r="AE408" s="43"/>
      <c r="AF408" s="48"/>
      <c r="AG408" s="43"/>
      <c r="AH408" s="407"/>
      <c r="AI408" s="408"/>
      <c r="AJ408" s="44"/>
      <c r="AK408" s="350"/>
      <c r="AL408" s="46"/>
      <c r="AM408" s="182" t="str">
        <f t="shared" si="17"/>
        <v/>
      </c>
      <c r="AN408" s="46"/>
    </row>
    <row r="409" spans="1:40" ht="45" customHeight="1" x14ac:dyDescent="0.3">
      <c r="A409" s="68"/>
      <c r="B409" s="68"/>
      <c r="C409" s="68"/>
      <c r="D409" s="68"/>
      <c r="E409" s="46"/>
      <c r="F409" s="323" t="str">
        <f t="shared" si="15"/>
        <v/>
      </c>
      <c r="G409" s="89"/>
      <c r="H409" s="86"/>
      <c r="I409" s="86"/>
      <c r="J409" s="48"/>
      <c r="K409" s="46"/>
      <c r="L409" s="46"/>
      <c r="M409" s="46"/>
      <c r="N409" s="48"/>
      <c r="O409" s="43"/>
      <c r="P409" s="209"/>
      <c r="Q409" s="43"/>
      <c r="R409" s="86"/>
      <c r="S409" s="48"/>
      <c r="T409" s="216"/>
      <c r="U409" s="87"/>
      <c r="V409" s="88"/>
      <c r="W409" s="91"/>
      <c r="X409" s="216"/>
      <c r="Y409" s="216"/>
      <c r="Z409" s="89"/>
      <c r="AA409" s="182" t="str">
        <f t="shared" si="16"/>
        <v/>
      </c>
      <c r="AB409" s="46"/>
      <c r="AC409" s="216"/>
      <c r="AD409" s="216"/>
      <c r="AE409" s="43"/>
      <c r="AF409" s="48"/>
      <c r="AG409" s="43"/>
      <c r="AH409" s="407"/>
      <c r="AI409" s="408"/>
      <c r="AJ409" s="44"/>
      <c r="AK409" s="350"/>
      <c r="AL409" s="46"/>
      <c r="AM409" s="182" t="str">
        <f t="shared" si="17"/>
        <v/>
      </c>
      <c r="AN409" s="46"/>
    </row>
    <row r="410" spans="1:40" ht="45" customHeight="1" x14ac:dyDescent="0.3">
      <c r="A410" s="68"/>
      <c r="B410" s="68"/>
      <c r="C410" s="68"/>
      <c r="D410" s="68"/>
      <c r="E410" s="46"/>
      <c r="F410" s="323" t="str">
        <f t="shared" si="15"/>
        <v/>
      </c>
      <c r="G410" s="89"/>
      <c r="H410" s="86"/>
      <c r="I410" s="86"/>
      <c r="J410" s="48"/>
      <c r="K410" s="46"/>
      <c r="L410" s="46"/>
      <c r="M410" s="46"/>
      <c r="N410" s="48"/>
      <c r="O410" s="43"/>
      <c r="P410" s="209"/>
      <c r="Q410" s="43"/>
      <c r="R410" s="86"/>
      <c r="S410" s="48"/>
      <c r="T410" s="216"/>
      <c r="U410" s="87"/>
      <c r="V410" s="88"/>
      <c r="W410" s="91"/>
      <c r="X410" s="216"/>
      <c r="Y410" s="216"/>
      <c r="Z410" s="89"/>
      <c r="AA410" s="182" t="str">
        <f t="shared" si="16"/>
        <v/>
      </c>
      <c r="AB410" s="46"/>
      <c r="AC410" s="216"/>
      <c r="AD410" s="216"/>
      <c r="AE410" s="43"/>
      <c r="AF410" s="48"/>
      <c r="AG410" s="43"/>
      <c r="AH410" s="407"/>
      <c r="AI410" s="408"/>
      <c r="AJ410" s="44"/>
      <c r="AK410" s="350"/>
      <c r="AL410" s="46"/>
      <c r="AM410" s="182" t="str">
        <f t="shared" si="17"/>
        <v/>
      </c>
      <c r="AN410" s="46"/>
    </row>
    <row r="411" spans="1:40" ht="45" customHeight="1" x14ac:dyDescent="0.3">
      <c r="A411" s="68"/>
      <c r="B411" s="68"/>
      <c r="C411" s="68"/>
      <c r="D411" s="68"/>
      <c r="E411" s="46"/>
      <c r="F411" s="323" t="str">
        <f t="shared" si="15"/>
        <v/>
      </c>
      <c r="G411" s="89"/>
      <c r="H411" s="86"/>
      <c r="I411" s="86"/>
      <c r="J411" s="48"/>
      <c r="K411" s="46"/>
      <c r="L411" s="46"/>
      <c r="M411" s="46"/>
      <c r="N411" s="48"/>
      <c r="O411" s="43"/>
      <c r="P411" s="209"/>
      <c r="Q411" s="43"/>
      <c r="R411" s="86"/>
      <c r="S411" s="48"/>
      <c r="T411" s="216"/>
      <c r="U411" s="87"/>
      <c r="V411" s="88"/>
      <c r="W411" s="91"/>
      <c r="X411" s="216"/>
      <c r="Y411" s="216"/>
      <c r="Z411" s="89"/>
      <c r="AA411" s="182" t="str">
        <f t="shared" si="16"/>
        <v/>
      </c>
      <c r="AB411" s="46"/>
      <c r="AC411" s="216"/>
      <c r="AD411" s="216"/>
      <c r="AE411" s="43"/>
      <c r="AF411" s="48"/>
      <c r="AG411" s="43"/>
      <c r="AH411" s="407"/>
      <c r="AI411" s="408"/>
      <c r="AJ411" s="44"/>
      <c r="AK411" s="350"/>
      <c r="AL411" s="46"/>
      <c r="AM411" s="182" t="str">
        <f t="shared" si="17"/>
        <v/>
      </c>
      <c r="AN411" s="46"/>
    </row>
    <row r="412" spans="1:40" ht="45" customHeight="1" x14ac:dyDescent="0.3">
      <c r="A412" s="68"/>
      <c r="B412" s="68"/>
      <c r="C412" s="68"/>
      <c r="D412" s="68"/>
      <c r="E412" s="46"/>
      <c r="F412" s="323" t="str">
        <f t="shared" si="15"/>
        <v/>
      </c>
      <c r="G412" s="89"/>
      <c r="H412" s="86"/>
      <c r="I412" s="86"/>
      <c r="J412" s="48"/>
      <c r="K412" s="46"/>
      <c r="L412" s="46"/>
      <c r="M412" s="46"/>
      <c r="N412" s="48"/>
      <c r="O412" s="43"/>
      <c r="P412" s="209"/>
      <c r="Q412" s="43"/>
      <c r="R412" s="86"/>
      <c r="S412" s="48"/>
      <c r="T412" s="216"/>
      <c r="U412" s="87"/>
      <c r="V412" s="88"/>
      <c r="W412" s="91"/>
      <c r="X412" s="216"/>
      <c r="Y412" s="216"/>
      <c r="Z412" s="89"/>
      <c r="AA412" s="182" t="str">
        <f t="shared" si="16"/>
        <v/>
      </c>
      <c r="AB412" s="46"/>
      <c r="AC412" s="216"/>
      <c r="AD412" s="216"/>
      <c r="AE412" s="43"/>
      <c r="AF412" s="48"/>
      <c r="AG412" s="43"/>
      <c r="AH412" s="407"/>
      <c r="AI412" s="408"/>
      <c r="AJ412" s="44"/>
      <c r="AK412" s="350"/>
      <c r="AL412" s="46"/>
      <c r="AM412" s="182" t="str">
        <f t="shared" si="17"/>
        <v/>
      </c>
      <c r="AN412" s="46"/>
    </row>
    <row r="413" spans="1:40" ht="45" customHeight="1" x14ac:dyDescent="0.3">
      <c r="A413" s="68"/>
      <c r="B413" s="68"/>
      <c r="C413" s="68"/>
      <c r="D413" s="68"/>
      <c r="E413" s="46"/>
      <c r="F413" s="323" t="str">
        <f t="shared" si="15"/>
        <v/>
      </c>
      <c r="G413" s="89"/>
      <c r="H413" s="86"/>
      <c r="I413" s="86"/>
      <c r="J413" s="48"/>
      <c r="K413" s="46"/>
      <c r="L413" s="46"/>
      <c r="M413" s="46"/>
      <c r="N413" s="48"/>
      <c r="O413" s="43"/>
      <c r="P413" s="209"/>
      <c r="Q413" s="43"/>
      <c r="R413" s="86"/>
      <c r="S413" s="48"/>
      <c r="T413" s="216"/>
      <c r="U413" s="87"/>
      <c r="V413" s="88"/>
      <c r="W413" s="91"/>
      <c r="X413" s="216"/>
      <c r="Y413" s="216"/>
      <c r="Z413" s="89"/>
      <c r="AA413" s="182" t="str">
        <f t="shared" si="16"/>
        <v/>
      </c>
      <c r="AB413" s="46"/>
      <c r="AC413" s="216"/>
      <c r="AD413" s="216"/>
      <c r="AE413" s="43"/>
      <c r="AF413" s="48"/>
      <c r="AG413" s="43"/>
      <c r="AH413" s="407"/>
      <c r="AI413" s="408"/>
      <c r="AJ413" s="44"/>
      <c r="AK413" s="350"/>
      <c r="AL413" s="46"/>
      <c r="AM413" s="182" t="str">
        <f t="shared" si="17"/>
        <v/>
      </c>
      <c r="AN413" s="46"/>
    </row>
    <row r="414" spans="1:40" ht="45" customHeight="1" x14ac:dyDescent="0.3">
      <c r="A414" s="68"/>
      <c r="B414" s="68"/>
      <c r="C414" s="68"/>
      <c r="D414" s="68"/>
      <c r="E414" s="46"/>
      <c r="F414" s="323" t="str">
        <f t="shared" si="15"/>
        <v/>
      </c>
      <c r="G414" s="89"/>
      <c r="H414" s="86"/>
      <c r="I414" s="86"/>
      <c r="J414" s="48"/>
      <c r="K414" s="46"/>
      <c r="L414" s="46"/>
      <c r="M414" s="46"/>
      <c r="N414" s="48"/>
      <c r="O414" s="43"/>
      <c r="P414" s="209"/>
      <c r="Q414" s="43"/>
      <c r="R414" s="86"/>
      <c r="S414" s="48"/>
      <c r="T414" s="216"/>
      <c r="U414" s="87"/>
      <c r="V414" s="88"/>
      <c r="W414" s="91"/>
      <c r="X414" s="216"/>
      <c r="Y414" s="216"/>
      <c r="Z414" s="89"/>
      <c r="AA414" s="182" t="str">
        <f t="shared" si="16"/>
        <v/>
      </c>
      <c r="AB414" s="46"/>
      <c r="AC414" s="216"/>
      <c r="AD414" s="216"/>
      <c r="AE414" s="43"/>
      <c r="AF414" s="48"/>
      <c r="AG414" s="43"/>
      <c r="AH414" s="407"/>
      <c r="AI414" s="408"/>
      <c r="AJ414" s="44"/>
      <c r="AK414" s="350"/>
      <c r="AL414" s="46"/>
      <c r="AM414" s="182" t="str">
        <f t="shared" si="17"/>
        <v/>
      </c>
      <c r="AN414" s="46"/>
    </row>
    <row r="415" spans="1:40" ht="45" customHeight="1" x14ac:dyDescent="0.3">
      <c r="A415" s="68"/>
      <c r="B415" s="68"/>
      <c r="C415" s="68"/>
      <c r="D415" s="68"/>
      <c r="E415" s="46"/>
      <c r="F415" s="323" t="str">
        <f t="shared" si="15"/>
        <v/>
      </c>
      <c r="G415" s="89"/>
      <c r="H415" s="86"/>
      <c r="I415" s="86"/>
      <c r="J415" s="48"/>
      <c r="K415" s="46"/>
      <c r="L415" s="46"/>
      <c r="M415" s="46"/>
      <c r="N415" s="48"/>
      <c r="O415" s="43"/>
      <c r="P415" s="209"/>
      <c r="Q415" s="43"/>
      <c r="R415" s="86"/>
      <c r="S415" s="48"/>
      <c r="T415" s="216"/>
      <c r="U415" s="87"/>
      <c r="V415" s="88"/>
      <c r="W415" s="91"/>
      <c r="X415" s="216"/>
      <c r="Y415" s="216"/>
      <c r="Z415" s="89"/>
      <c r="AA415" s="182" t="str">
        <f t="shared" si="16"/>
        <v/>
      </c>
      <c r="AB415" s="46"/>
      <c r="AC415" s="216"/>
      <c r="AD415" s="216"/>
      <c r="AE415" s="43"/>
      <c r="AF415" s="48"/>
      <c r="AG415" s="43"/>
      <c r="AH415" s="407"/>
      <c r="AI415" s="408"/>
      <c r="AJ415" s="44"/>
      <c r="AK415" s="350"/>
      <c r="AL415" s="46"/>
      <c r="AM415" s="182" t="str">
        <f t="shared" si="17"/>
        <v/>
      </c>
      <c r="AN415" s="46"/>
    </row>
    <row r="416" spans="1:40" ht="45" customHeight="1" x14ac:dyDescent="0.3">
      <c r="A416" s="68"/>
      <c r="B416" s="68"/>
      <c r="C416" s="68"/>
      <c r="D416" s="68"/>
      <c r="E416" s="46"/>
      <c r="F416" s="323" t="str">
        <f t="shared" si="15"/>
        <v/>
      </c>
      <c r="G416" s="89"/>
      <c r="H416" s="86"/>
      <c r="I416" s="86"/>
      <c r="J416" s="48"/>
      <c r="K416" s="46"/>
      <c r="L416" s="46"/>
      <c r="M416" s="46"/>
      <c r="N416" s="48"/>
      <c r="O416" s="43"/>
      <c r="P416" s="209"/>
      <c r="Q416" s="43"/>
      <c r="R416" s="86"/>
      <c r="S416" s="48"/>
      <c r="T416" s="216"/>
      <c r="U416" s="87"/>
      <c r="V416" s="88"/>
      <c r="W416" s="91"/>
      <c r="X416" s="216"/>
      <c r="Y416" s="216"/>
      <c r="Z416" s="89"/>
      <c r="AA416" s="182" t="str">
        <f t="shared" si="16"/>
        <v/>
      </c>
      <c r="AB416" s="46"/>
      <c r="AC416" s="216"/>
      <c r="AD416" s="216"/>
      <c r="AE416" s="43"/>
      <c r="AF416" s="48"/>
      <c r="AG416" s="43"/>
      <c r="AH416" s="407"/>
      <c r="AI416" s="408"/>
      <c r="AJ416" s="44"/>
      <c r="AK416" s="350"/>
      <c r="AL416" s="46"/>
      <c r="AM416" s="182" t="str">
        <f t="shared" si="17"/>
        <v/>
      </c>
      <c r="AN416" s="46"/>
    </row>
    <row r="417" spans="1:40" ht="45" customHeight="1" x14ac:dyDescent="0.3">
      <c r="A417" s="68"/>
      <c r="B417" s="68"/>
      <c r="C417" s="68"/>
      <c r="D417" s="68"/>
      <c r="E417" s="46"/>
      <c r="F417" s="323" t="str">
        <f t="shared" si="15"/>
        <v/>
      </c>
      <c r="G417" s="89"/>
      <c r="H417" s="86"/>
      <c r="I417" s="86"/>
      <c r="J417" s="48"/>
      <c r="K417" s="46"/>
      <c r="L417" s="46"/>
      <c r="M417" s="46"/>
      <c r="N417" s="48"/>
      <c r="O417" s="43"/>
      <c r="P417" s="209"/>
      <c r="Q417" s="43"/>
      <c r="R417" s="86"/>
      <c r="S417" s="48"/>
      <c r="T417" s="216"/>
      <c r="U417" s="87"/>
      <c r="V417" s="88"/>
      <c r="W417" s="91"/>
      <c r="X417" s="216"/>
      <c r="Y417" s="216"/>
      <c r="Z417" s="89"/>
      <c r="AA417" s="182" t="str">
        <f t="shared" si="16"/>
        <v/>
      </c>
      <c r="AB417" s="46"/>
      <c r="AC417" s="216"/>
      <c r="AD417" s="216"/>
      <c r="AE417" s="43"/>
      <c r="AF417" s="48"/>
      <c r="AG417" s="43"/>
      <c r="AH417" s="407"/>
      <c r="AI417" s="408"/>
      <c r="AJ417" s="44"/>
      <c r="AK417" s="350"/>
      <c r="AL417" s="46"/>
      <c r="AM417" s="182" t="str">
        <f t="shared" si="17"/>
        <v/>
      </c>
      <c r="AN417" s="46"/>
    </row>
    <row r="418" spans="1:40" ht="45" customHeight="1" x14ac:dyDescent="0.3">
      <c r="A418" s="68"/>
      <c r="B418" s="68"/>
      <c r="C418" s="68"/>
      <c r="D418" s="68"/>
      <c r="E418" s="46"/>
      <c r="F418" s="323" t="str">
        <f t="shared" si="15"/>
        <v/>
      </c>
      <c r="G418" s="89"/>
      <c r="H418" s="86"/>
      <c r="I418" s="86"/>
      <c r="J418" s="48"/>
      <c r="K418" s="46"/>
      <c r="L418" s="46"/>
      <c r="M418" s="46"/>
      <c r="N418" s="48"/>
      <c r="O418" s="43"/>
      <c r="P418" s="209"/>
      <c r="Q418" s="43"/>
      <c r="R418" s="86"/>
      <c r="S418" s="48"/>
      <c r="T418" s="216"/>
      <c r="U418" s="87"/>
      <c r="V418" s="88"/>
      <c r="W418" s="91"/>
      <c r="X418" s="216"/>
      <c r="Y418" s="216"/>
      <c r="Z418" s="89"/>
      <c r="AA418" s="182" t="str">
        <f t="shared" si="16"/>
        <v/>
      </c>
      <c r="AB418" s="46"/>
      <c r="AC418" s="216"/>
      <c r="AD418" s="216"/>
      <c r="AE418" s="43"/>
      <c r="AF418" s="48"/>
      <c r="AG418" s="43"/>
      <c r="AH418" s="407"/>
      <c r="AI418" s="408"/>
      <c r="AJ418" s="44"/>
      <c r="AK418" s="350"/>
      <c r="AL418" s="46"/>
      <c r="AM418" s="182" t="str">
        <f t="shared" si="17"/>
        <v/>
      </c>
      <c r="AN418" s="46"/>
    </row>
    <row r="419" spans="1:40" ht="45" customHeight="1" x14ac:dyDescent="0.3">
      <c r="A419" s="68"/>
      <c r="B419" s="68"/>
      <c r="C419" s="68"/>
      <c r="D419" s="68"/>
      <c r="E419" s="46"/>
      <c r="F419" s="323" t="str">
        <f t="shared" si="15"/>
        <v/>
      </c>
      <c r="G419" s="89"/>
      <c r="H419" s="86"/>
      <c r="I419" s="86"/>
      <c r="J419" s="48"/>
      <c r="K419" s="46"/>
      <c r="L419" s="46"/>
      <c r="M419" s="46"/>
      <c r="N419" s="48"/>
      <c r="O419" s="43"/>
      <c r="P419" s="209"/>
      <c r="Q419" s="43"/>
      <c r="R419" s="86"/>
      <c r="S419" s="48"/>
      <c r="T419" s="216"/>
      <c r="U419" s="87"/>
      <c r="V419" s="88"/>
      <c r="W419" s="91"/>
      <c r="X419" s="216"/>
      <c r="Y419" s="216"/>
      <c r="Z419" s="89"/>
      <c r="AA419" s="182" t="str">
        <f t="shared" si="16"/>
        <v/>
      </c>
      <c r="AB419" s="46"/>
      <c r="AC419" s="216"/>
      <c r="AD419" s="216"/>
      <c r="AE419" s="43"/>
      <c r="AF419" s="48"/>
      <c r="AG419" s="43"/>
      <c r="AH419" s="407"/>
      <c r="AI419" s="408"/>
      <c r="AJ419" s="44"/>
      <c r="AK419" s="350"/>
      <c r="AL419" s="46"/>
      <c r="AM419" s="182" t="str">
        <f t="shared" si="17"/>
        <v/>
      </c>
      <c r="AN419" s="46"/>
    </row>
    <row r="420" spans="1:40" ht="45" customHeight="1" x14ac:dyDescent="0.3">
      <c r="A420" s="68"/>
      <c r="B420" s="68"/>
      <c r="C420" s="68"/>
      <c r="D420" s="68"/>
      <c r="E420" s="46"/>
      <c r="F420" s="323" t="str">
        <f t="shared" si="15"/>
        <v/>
      </c>
      <c r="G420" s="89"/>
      <c r="H420" s="86"/>
      <c r="I420" s="86"/>
      <c r="J420" s="48"/>
      <c r="K420" s="46"/>
      <c r="L420" s="46"/>
      <c r="M420" s="46"/>
      <c r="N420" s="48"/>
      <c r="O420" s="43"/>
      <c r="P420" s="209"/>
      <c r="Q420" s="43"/>
      <c r="R420" s="86"/>
      <c r="S420" s="48"/>
      <c r="T420" s="216"/>
      <c r="U420" s="87"/>
      <c r="V420" s="88"/>
      <c r="W420" s="91"/>
      <c r="X420" s="216"/>
      <c r="Y420" s="216"/>
      <c r="Z420" s="89"/>
      <c r="AA420" s="182" t="str">
        <f t="shared" si="16"/>
        <v/>
      </c>
      <c r="AB420" s="46"/>
      <c r="AC420" s="216"/>
      <c r="AD420" s="216"/>
      <c r="AE420" s="43"/>
      <c r="AF420" s="48"/>
      <c r="AG420" s="43"/>
      <c r="AH420" s="407"/>
      <c r="AI420" s="408"/>
      <c r="AJ420" s="44"/>
      <c r="AK420" s="350"/>
      <c r="AL420" s="46"/>
      <c r="AM420" s="182" t="str">
        <f t="shared" si="17"/>
        <v/>
      </c>
      <c r="AN420" s="46"/>
    </row>
    <row r="421" spans="1:40" ht="45" customHeight="1" x14ac:dyDescent="0.3">
      <c r="A421" s="68"/>
      <c r="B421" s="68"/>
      <c r="C421" s="68"/>
      <c r="D421" s="68"/>
      <c r="E421" s="46"/>
      <c r="F421" s="323" t="str">
        <f t="shared" si="15"/>
        <v/>
      </c>
      <c r="G421" s="89"/>
      <c r="H421" s="86"/>
      <c r="I421" s="86"/>
      <c r="J421" s="48"/>
      <c r="K421" s="46"/>
      <c r="L421" s="46"/>
      <c r="M421" s="46"/>
      <c r="N421" s="48"/>
      <c r="O421" s="43"/>
      <c r="P421" s="209"/>
      <c r="Q421" s="43"/>
      <c r="R421" s="86"/>
      <c r="S421" s="48"/>
      <c r="T421" s="216"/>
      <c r="U421" s="87"/>
      <c r="V421" s="88"/>
      <c r="W421" s="91"/>
      <c r="X421" s="216"/>
      <c r="Y421" s="216"/>
      <c r="Z421" s="89"/>
      <c r="AA421" s="182" t="str">
        <f t="shared" si="16"/>
        <v/>
      </c>
      <c r="AB421" s="46"/>
      <c r="AC421" s="216"/>
      <c r="AD421" s="216"/>
      <c r="AE421" s="43"/>
      <c r="AF421" s="48"/>
      <c r="AG421" s="43"/>
      <c r="AH421" s="407"/>
      <c r="AI421" s="408"/>
      <c r="AJ421" s="44"/>
      <c r="AK421" s="350"/>
      <c r="AL421" s="46"/>
      <c r="AM421" s="182" t="str">
        <f t="shared" si="17"/>
        <v/>
      </c>
      <c r="AN421" s="46"/>
    </row>
    <row r="422" spans="1:40" ht="45" customHeight="1" x14ac:dyDescent="0.3">
      <c r="A422" s="68"/>
      <c r="B422" s="68"/>
      <c r="C422" s="68"/>
      <c r="D422" s="68"/>
      <c r="E422" s="46"/>
      <c r="F422" s="323" t="str">
        <f t="shared" si="15"/>
        <v/>
      </c>
      <c r="G422" s="89"/>
      <c r="H422" s="86"/>
      <c r="I422" s="86"/>
      <c r="J422" s="48"/>
      <c r="K422" s="46"/>
      <c r="L422" s="46"/>
      <c r="M422" s="46"/>
      <c r="N422" s="48"/>
      <c r="O422" s="43"/>
      <c r="P422" s="209"/>
      <c r="Q422" s="43"/>
      <c r="R422" s="86"/>
      <c r="S422" s="48"/>
      <c r="T422" s="216"/>
      <c r="U422" s="87"/>
      <c r="V422" s="88"/>
      <c r="W422" s="91"/>
      <c r="X422" s="216"/>
      <c r="Y422" s="216"/>
      <c r="Z422" s="89"/>
      <c r="AA422" s="182" t="str">
        <f t="shared" si="16"/>
        <v/>
      </c>
      <c r="AB422" s="46"/>
      <c r="AC422" s="216"/>
      <c r="AD422" s="216"/>
      <c r="AE422" s="43"/>
      <c r="AF422" s="48"/>
      <c r="AG422" s="43"/>
      <c r="AH422" s="407"/>
      <c r="AI422" s="408"/>
      <c r="AJ422" s="44"/>
      <c r="AK422" s="350"/>
      <c r="AL422" s="46"/>
      <c r="AM422" s="182" t="str">
        <f t="shared" si="17"/>
        <v/>
      </c>
      <c r="AN422" s="46"/>
    </row>
    <row r="423" spans="1:40" ht="45" customHeight="1" x14ac:dyDescent="0.3">
      <c r="A423" s="68"/>
      <c r="B423" s="68"/>
      <c r="C423" s="68"/>
      <c r="D423" s="68"/>
      <c r="E423" s="46"/>
      <c r="F423" s="323" t="str">
        <f t="shared" si="15"/>
        <v/>
      </c>
      <c r="G423" s="89"/>
      <c r="H423" s="86"/>
      <c r="I423" s="86"/>
      <c r="J423" s="48"/>
      <c r="K423" s="46"/>
      <c r="L423" s="46"/>
      <c r="M423" s="46"/>
      <c r="N423" s="48"/>
      <c r="O423" s="43"/>
      <c r="P423" s="209"/>
      <c r="Q423" s="43"/>
      <c r="R423" s="86"/>
      <c r="S423" s="48"/>
      <c r="T423" s="216"/>
      <c r="U423" s="87"/>
      <c r="V423" s="88"/>
      <c r="W423" s="91"/>
      <c r="X423" s="216"/>
      <c r="Y423" s="216"/>
      <c r="Z423" s="89"/>
      <c r="AA423" s="182" t="str">
        <f t="shared" si="16"/>
        <v/>
      </c>
      <c r="AB423" s="46"/>
      <c r="AC423" s="216"/>
      <c r="AD423" s="216"/>
      <c r="AE423" s="43"/>
      <c r="AF423" s="48"/>
      <c r="AG423" s="43"/>
      <c r="AH423" s="407"/>
      <c r="AI423" s="408"/>
      <c r="AJ423" s="44"/>
      <c r="AK423" s="350"/>
      <c r="AL423" s="46"/>
      <c r="AM423" s="182" t="str">
        <f t="shared" si="17"/>
        <v/>
      </c>
      <c r="AN423" s="46"/>
    </row>
    <row r="424" spans="1:40" ht="45" customHeight="1" x14ac:dyDescent="0.3">
      <c r="A424" s="68"/>
      <c r="B424" s="68"/>
      <c r="C424" s="68"/>
      <c r="D424" s="68"/>
      <c r="E424" s="46"/>
      <c r="F424" s="323" t="str">
        <f t="shared" si="15"/>
        <v/>
      </c>
      <c r="G424" s="89"/>
      <c r="H424" s="86"/>
      <c r="I424" s="86"/>
      <c r="J424" s="48"/>
      <c r="K424" s="46"/>
      <c r="L424" s="46"/>
      <c r="M424" s="46"/>
      <c r="N424" s="48"/>
      <c r="O424" s="43"/>
      <c r="P424" s="209"/>
      <c r="Q424" s="43"/>
      <c r="R424" s="86"/>
      <c r="S424" s="48"/>
      <c r="T424" s="216"/>
      <c r="U424" s="87"/>
      <c r="V424" s="88"/>
      <c r="W424" s="91"/>
      <c r="X424" s="216"/>
      <c r="Y424" s="216"/>
      <c r="Z424" s="89"/>
      <c r="AA424" s="182" t="str">
        <f t="shared" si="16"/>
        <v/>
      </c>
      <c r="AB424" s="46"/>
      <c r="AC424" s="216"/>
      <c r="AD424" s="216"/>
      <c r="AE424" s="43"/>
      <c r="AF424" s="48"/>
      <c r="AG424" s="43"/>
      <c r="AH424" s="407"/>
      <c r="AI424" s="408"/>
      <c r="AJ424" s="44"/>
      <c r="AK424" s="350"/>
      <c r="AL424" s="46"/>
      <c r="AM424" s="182" t="str">
        <f t="shared" si="17"/>
        <v/>
      </c>
      <c r="AN424" s="46"/>
    </row>
    <row r="425" spans="1:40" ht="45" customHeight="1" x14ac:dyDescent="0.3">
      <c r="A425" s="68"/>
      <c r="B425" s="68"/>
      <c r="C425" s="68"/>
      <c r="D425" s="68"/>
      <c r="E425" s="46"/>
      <c r="F425" s="323" t="str">
        <f t="shared" si="15"/>
        <v/>
      </c>
      <c r="G425" s="89"/>
      <c r="H425" s="86"/>
      <c r="I425" s="86"/>
      <c r="J425" s="48"/>
      <c r="K425" s="46"/>
      <c r="L425" s="46"/>
      <c r="M425" s="46"/>
      <c r="N425" s="48"/>
      <c r="O425" s="43"/>
      <c r="P425" s="209"/>
      <c r="Q425" s="43"/>
      <c r="R425" s="86"/>
      <c r="S425" s="48"/>
      <c r="T425" s="216"/>
      <c r="U425" s="87"/>
      <c r="V425" s="88"/>
      <c r="W425" s="91"/>
      <c r="X425" s="216"/>
      <c r="Y425" s="216"/>
      <c r="Z425" s="89"/>
      <c r="AA425" s="182" t="str">
        <f t="shared" si="16"/>
        <v/>
      </c>
      <c r="AB425" s="46"/>
      <c r="AC425" s="216"/>
      <c r="AD425" s="216"/>
      <c r="AE425" s="43"/>
      <c r="AF425" s="48"/>
      <c r="AG425" s="43"/>
      <c r="AH425" s="407"/>
      <c r="AI425" s="408"/>
      <c r="AJ425" s="44"/>
      <c r="AK425" s="350"/>
      <c r="AL425" s="46"/>
      <c r="AM425" s="182" t="str">
        <f t="shared" si="17"/>
        <v/>
      </c>
      <c r="AN425" s="46"/>
    </row>
    <row r="426" spans="1:40" ht="45" customHeight="1" x14ac:dyDescent="0.3">
      <c r="A426" s="68"/>
      <c r="B426" s="68"/>
      <c r="C426" s="68"/>
      <c r="D426" s="68"/>
      <c r="E426" s="46"/>
      <c r="F426" s="323" t="str">
        <f t="shared" si="15"/>
        <v/>
      </c>
      <c r="G426" s="89"/>
      <c r="H426" s="86"/>
      <c r="I426" s="86"/>
      <c r="J426" s="48"/>
      <c r="K426" s="46"/>
      <c r="L426" s="46"/>
      <c r="M426" s="46"/>
      <c r="N426" s="48"/>
      <c r="O426" s="43"/>
      <c r="P426" s="209"/>
      <c r="Q426" s="43"/>
      <c r="R426" s="86"/>
      <c r="S426" s="48"/>
      <c r="T426" s="216"/>
      <c r="U426" s="87"/>
      <c r="V426" s="88"/>
      <c r="W426" s="91"/>
      <c r="X426" s="216"/>
      <c r="Y426" s="216"/>
      <c r="Z426" s="89"/>
      <c r="AA426" s="182" t="str">
        <f t="shared" si="16"/>
        <v/>
      </c>
      <c r="AB426" s="46"/>
      <c r="AC426" s="216"/>
      <c r="AD426" s="216"/>
      <c r="AE426" s="43"/>
      <c r="AF426" s="48"/>
      <c r="AG426" s="43"/>
      <c r="AH426" s="407"/>
      <c r="AI426" s="408"/>
      <c r="AJ426" s="44"/>
      <c r="AK426" s="350"/>
      <c r="AL426" s="46"/>
      <c r="AM426" s="182" t="str">
        <f t="shared" si="17"/>
        <v/>
      </c>
      <c r="AN426" s="46"/>
    </row>
    <row r="427" spans="1:40" ht="45" customHeight="1" x14ac:dyDescent="0.3">
      <c r="A427" s="68"/>
      <c r="B427" s="68"/>
      <c r="C427" s="68"/>
      <c r="D427" s="68"/>
      <c r="E427" s="46"/>
      <c r="F427" s="323" t="str">
        <f t="shared" si="15"/>
        <v/>
      </c>
      <c r="G427" s="89"/>
      <c r="H427" s="86"/>
      <c r="I427" s="86"/>
      <c r="J427" s="48"/>
      <c r="K427" s="46"/>
      <c r="L427" s="46"/>
      <c r="M427" s="46"/>
      <c r="N427" s="48"/>
      <c r="O427" s="43"/>
      <c r="P427" s="209"/>
      <c r="Q427" s="43"/>
      <c r="R427" s="86"/>
      <c r="S427" s="48"/>
      <c r="T427" s="216"/>
      <c r="U427" s="87"/>
      <c r="V427" s="88"/>
      <c r="W427" s="91"/>
      <c r="X427" s="216"/>
      <c r="Y427" s="216"/>
      <c r="Z427" s="89"/>
      <c r="AA427" s="182" t="str">
        <f t="shared" si="16"/>
        <v/>
      </c>
      <c r="AB427" s="46"/>
      <c r="AC427" s="216"/>
      <c r="AD427" s="216"/>
      <c r="AE427" s="43"/>
      <c r="AF427" s="48"/>
      <c r="AG427" s="43"/>
      <c r="AH427" s="407"/>
      <c r="AI427" s="408"/>
      <c r="AJ427" s="44"/>
      <c r="AK427" s="350"/>
      <c r="AL427" s="46"/>
      <c r="AM427" s="182" t="str">
        <f t="shared" si="17"/>
        <v/>
      </c>
      <c r="AN427" s="46"/>
    </row>
    <row r="428" spans="1:40" ht="45" customHeight="1" x14ac:dyDescent="0.3">
      <c r="A428" s="68"/>
      <c r="B428" s="68"/>
      <c r="C428" s="68"/>
      <c r="D428" s="68"/>
      <c r="E428" s="46"/>
      <c r="F428" s="323" t="str">
        <f t="shared" si="15"/>
        <v/>
      </c>
      <c r="G428" s="89"/>
      <c r="H428" s="86"/>
      <c r="I428" s="86"/>
      <c r="J428" s="48"/>
      <c r="K428" s="46"/>
      <c r="L428" s="46"/>
      <c r="M428" s="46"/>
      <c r="N428" s="48"/>
      <c r="O428" s="43"/>
      <c r="P428" s="209"/>
      <c r="Q428" s="43"/>
      <c r="R428" s="86"/>
      <c r="S428" s="48"/>
      <c r="T428" s="216"/>
      <c r="U428" s="87"/>
      <c r="V428" s="88"/>
      <c r="W428" s="91"/>
      <c r="X428" s="216"/>
      <c r="Y428" s="216"/>
      <c r="Z428" s="89"/>
      <c r="AA428" s="182" t="str">
        <f t="shared" si="16"/>
        <v/>
      </c>
      <c r="AB428" s="46"/>
      <c r="AC428" s="216"/>
      <c r="AD428" s="216"/>
      <c r="AE428" s="43"/>
      <c r="AF428" s="48"/>
      <c r="AG428" s="43"/>
      <c r="AH428" s="407"/>
      <c r="AI428" s="408"/>
      <c r="AJ428" s="44"/>
      <c r="AK428" s="350"/>
      <c r="AL428" s="46"/>
      <c r="AM428" s="182" t="str">
        <f t="shared" si="17"/>
        <v/>
      </c>
      <c r="AN428" s="46"/>
    </row>
    <row r="429" spans="1:40" ht="45" customHeight="1" x14ac:dyDescent="0.3">
      <c r="A429" s="68"/>
      <c r="B429" s="68"/>
      <c r="C429" s="68"/>
      <c r="D429" s="68"/>
      <c r="E429" s="46"/>
      <c r="F429" s="323" t="str">
        <f t="shared" si="15"/>
        <v/>
      </c>
      <c r="G429" s="89"/>
      <c r="H429" s="86"/>
      <c r="I429" s="86"/>
      <c r="J429" s="48"/>
      <c r="K429" s="46"/>
      <c r="L429" s="46"/>
      <c r="M429" s="46"/>
      <c r="N429" s="48"/>
      <c r="O429" s="43"/>
      <c r="P429" s="209"/>
      <c r="Q429" s="43"/>
      <c r="R429" s="86"/>
      <c r="S429" s="48"/>
      <c r="T429" s="216"/>
      <c r="U429" s="87"/>
      <c r="V429" s="88"/>
      <c r="W429" s="91"/>
      <c r="X429" s="216"/>
      <c r="Y429" s="216"/>
      <c r="Z429" s="89"/>
      <c r="AA429" s="182" t="str">
        <f t="shared" si="16"/>
        <v/>
      </c>
      <c r="AB429" s="46"/>
      <c r="AC429" s="216"/>
      <c r="AD429" s="216"/>
      <c r="AE429" s="43"/>
      <c r="AF429" s="48"/>
      <c r="AG429" s="43"/>
      <c r="AH429" s="407"/>
      <c r="AI429" s="408"/>
      <c r="AJ429" s="44"/>
      <c r="AK429" s="350"/>
      <c r="AL429" s="46"/>
      <c r="AM429" s="182" t="str">
        <f t="shared" si="17"/>
        <v/>
      </c>
      <c r="AN429" s="46"/>
    </row>
    <row r="430" spans="1:40" ht="45" customHeight="1" x14ac:dyDescent="0.3">
      <c r="A430" s="68"/>
      <c r="B430" s="68"/>
      <c r="C430" s="68"/>
      <c r="D430" s="68"/>
      <c r="E430" s="46"/>
      <c r="F430" s="323" t="str">
        <f t="shared" si="15"/>
        <v/>
      </c>
      <c r="G430" s="89"/>
      <c r="H430" s="86"/>
      <c r="I430" s="86"/>
      <c r="J430" s="48"/>
      <c r="K430" s="46"/>
      <c r="L430" s="46"/>
      <c r="M430" s="46"/>
      <c r="N430" s="48"/>
      <c r="O430" s="43"/>
      <c r="P430" s="209"/>
      <c r="Q430" s="43"/>
      <c r="R430" s="86"/>
      <c r="S430" s="48"/>
      <c r="T430" s="216"/>
      <c r="U430" s="87"/>
      <c r="V430" s="88"/>
      <c r="W430" s="91"/>
      <c r="X430" s="216"/>
      <c r="Y430" s="216"/>
      <c r="Z430" s="89"/>
      <c r="AA430" s="182" t="str">
        <f t="shared" si="16"/>
        <v/>
      </c>
      <c r="AB430" s="46"/>
      <c r="AC430" s="216"/>
      <c r="AD430" s="216"/>
      <c r="AE430" s="43"/>
      <c r="AF430" s="48"/>
      <c r="AG430" s="43"/>
      <c r="AH430" s="407"/>
      <c r="AI430" s="408"/>
      <c r="AJ430" s="44"/>
      <c r="AK430" s="350"/>
      <c r="AL430" s="46"/>
      <c r="AM430" s="182" t="str">
        <f t="shared" si="17"/>
        <v/>
      </c>
      <c r="AN430" s="46"/>
    </row>
    <row r="431" spans="1:40" ht="45" customHeight="1" x14ac:dyDescent="0.3">
      <c r="A431" s="68"/>
      <c r="B431" s="68"/>
      <c r="C431" s="68"/>
      <c r="D431" s="68"/>
      <c r="E431" s="46"/>
      <c r="F431" s="323" t="str">
        <f t="shared" si="15"/>
        <v/>
      </c>
      <c r="G431" s="89"/>
      <c r="H431" s="86"/>
      <c r="I431" s="86"/>
      <c r="J431" s="48"/>
      <c r="K431" s="46"/>
      <c r="L431" s="46"/>
      <c r="M431" s="46"/>
      <c r="N431" s="48"/>
      <c r="O431" s="43"/>
      <c r="P431" s="209"/>
      <c r="Q431" s="43"/>
      <c r="R431" s="86"/>
      <c r="S431" s="48"/>
      <c r="T431" s="216"/>
      <c r="U431" s="87"/>
      <c r="V431" s="88"/>
      <c r="W431" s="91"/>
      <c r="X431" s="216"/>
      <c r="Y431" s="216"/>
      <c r="Z431" s="89"/>
      <c r="AA431" s="182" t="str">
        <f t="shared" si="16"/>
        <v/>
      </c>
      <c r="AB431" s="46"/>
      <c r="AC431" s="216"/>
      <c r="AD431" s="216"/>
      <c r="AE431" s="43"/>
      <c r="AF431" s="48"/>
      <c r="AG431" s="43"/>
      <c r="AH431" s="407"/>
      <c r="AI431" s="408"/>
      <c r="AJ431" s="44"/>
      <c r="AK431" s="350"/>
      <c r="AL431" s="46"/>
      <c r="AM431" s="182" t="str">
        <f t="shared" si="17"/>
        <v/>
      </c>
      <c r="AN431" s="46"/>
    </row>
    <row r="432" spans="1:40" ht="45" customHeight="1" x14ac:dyDescent="0.3">
      <c r="A432" s="68"/>
      <c r="B432" s="68"/>
      <c r="C432" s="68"/>
      <c r="D432" s="68"/>
      <c r="E432" s="46"/>
      <c r="F432" s="323" t="str">
        <f t="shared" si="15"/>
        <v/>
      </c>
      <c r="G432" s="89"/>
      <c r="H432" s="86"/>
      <c r="I432" s="86"/>
      <c r="J432" s="48"/>
      <c r="K432" s="46"/>
      <c r="L432" s="46"/>
      <c r="M432" s="46"/>
      <c r="N432" s="48"/>
      <c r="O432" s="43"/>
      <c r="P432" s="209"/>
      <c r="Q432" s="43"/>
      <c r="R432" s="86"/>
      <c r="S432" s="48"/>
      <c r="T432" s="216"/>
      <c r="U432" s="87"/>
      <c r="V432" s="88"/>
      <c r="W432" s="91"/>
      <c r="X432" s="216"/>
      <c r="Y432" s="216"/>
      <c r="Z432" s="89"/>
      <c r="AA432" s="182" t="str">
        <f t="shared" si="16"/>
        <v/>
      </c>
      <c r="AB432" s="46"/>
      <c r="AC432" s="216"/>
      <c r="AD432" s="216"/>
      <c r="AE432" s="43"/>
      <c r="AF432" s="48"/>
      <c r="AG432" s="43"/>
      <c r="AH432" s="407"/>
      <c r="AI432" s="408"/>
      <c r="AJ432" s="44"/>
      <c r="AK432" s="350"/>
      <c r="AL432" s="46"/>
      <c r="AM432" s="182" t="str">
        <f t="shared" si="17"/>
        <v/>
      </c>
      <c r="AN432" s="46"/>
    </row>
    <row r="433" spans="1:40" ht="45" customHeight="1" x14ac:dyDescent="0.3">
      <c r="A433" s="68"/>
      <c r="B433" s="68"/>
      <c r="C433" s="68"/>
      <c r="D433" s="68"/>
      <c r="E433" s="46"/>
      <c r="F433" s="323" t="str">
        <f t="shared" si="15"/>
        <v/>
      </c>
      <c r="G433" s="89"/>
      <c r="H433" s="86"/>
      <c r="I433" s="86"/>
      <c r="J433" s="48"/>
      <c r="K433" s="46"/>
      <c r="L433" s="46"/>
      <c r="M433" s="46"/>
      <c r="N433" s="48"/>
      <c r="O433" s="43"/>
      <c r="P433" s="209"/>
      <c r="Q433" s="43"/>
      <c r="R433" s="86"/>
      <c r="S433" s="48"/>
      <c r="T433" s="216"/>
      <c r="U433" s="87"/>
      <c r="V433" s="88"/>
      <c r="W433" s="91"/>
      <c r="X433" s="216"/>
      <c r="Y433" s="216"/>
      <c r="Z433" s="89"/>
      <c r="AA433" s="182" t="str">
        <f t="shared" si="16"/>
        <v/>
      </c>
      <c r="AB433" s="46"/>
      <c r="AC433" s="216"/>
      <c r="AD433" s="216"/>
      <c r="AE433" s="43"/>
      <c r="AF433" s="48"/>
      <c r="AG433" s="43"/>
      <c r="AH433" s="407"/>
      <c r="AI433" s="408"/>
      <c r="AJ433" s="44"/>
      <c r="AK433" s="350"/>
      <c r="AL433" s="46"/>
      <c r="AM433" s="182" t="str">
        <f t="shared" si="17"/>
        <v/>
      </c>
      <c r="AN433" s="46"/>
    </row>
    <row r="434" spans="1:40" ht="45" customHeight="1" x14ac:dyDescent="0.3">
      <c r="A434" s="68"/>
      <c r="B434" s="68"/>
      <c r="C434" s="68"/>
      <c r="D434" s="68"/>
      <c r="E434" s="46"/>
      <c r="F434" s="323" t="str">
        <f t="shared" si="15"/>
        <v/>
      </c>
      <c r="G434" s="89"/>
      <c r="H434" s="86"/>
      <c r="I434" s="86"/>
      <c r="J434" s="48"/>
      <c r="K434" s="46"/>
      <c r="L434" s="46"/>
      <c r="M434" s="46"/>
      <c r="N434" s="48"/>
      <c r="O434" s="43"/>
      <c r="P434" s="209"/>
      <c r="Q434" s="43"/>
      <c r="R434" s="86"/>
      <c r="S434" s="48"/>
      <c r="T434" s="216"/>
      <c r="U434" s="87"/>
      <c r="V434" s="88"/>
      <c r="W434" s="91"/>
      <c r="X434" s="216"/>
      <c r="Y434" s="216"/>
      <c r="Z434" s="89"/>
      <c r="AA434" s="182" t="str">
        <f t="shared" si="16"/>
        <v/>
      </c>
      <c r="AB434" s="46"/>
      <c r="AC434" s="216"/>
      <c r="AD434" s="216"/>
      <c r="AE434" s="43"/>
      <c r="AF434" s="48"/>
      <c r="AG434" s="43"/>
      <c r="AH434" s="407"/>
      <c r="AI434" s="408"/>
      <c r="AJ434" s="44"/>
      <c r="AK434" s="350"/>
      <c r="AL434" s="46"/>
      <c r="AM434" s="182" t="str">
        <f t="shared" si="17"/>
        <v/>
      </c>
      <c r="AN434" s="46"/>
    </row>
    <row r="435" spans="1:40" ht="45" customHeight="1" x14ac:dyDescent="0.3">
      <c r="A435" s="68"/>
      <c r="B435" s="68"/>
      <c r="C435" s="68"/>
      <c r="D435" s="68"/>
      <c r="E435" s="46"/>
      <c r="F435" s="323" t="str">
        <f t="shared" si="15"/>
        <v/>
      </c>
      <c r="G435" s="89"/>
      <c r="H435" s="86"/>
      <c r="I435" s="86"/>
      <c r="J435" s="48"/>
      <c r="K435" s="46"/>
      <c r="L435" s="46"/>
      <c r="M435" s="46"/>
      <c r="N435" s="48"/>
      <c r="O435" s="43"/>
      <c r="P435" s="209"/>
      <c r="Q435" s="43"/>
      <c r="R435" s="86"/>
      <c r="S435" s="48"/>
      <c r="T435" s="216"/>
      <c r="U435" s="87"/>
      <c r="V435" s="88"/>
      <c r="W435" s="91"/>
      <c r="X435" s="216"/>
      <c r="Y435" s="216"/>
      <c r="Z435" s="89"/>
      <c r="AA435" s="182" t="str">
        <f t="shared" si="16"/>
        <v/>
      </c>
      <c r="AB435" s="46"/>
      <c r="AC435" s="216"/>
      <c r="AD435" s="216"/>
      <c r="AE435" s="43"/>
      <c r="AF435" s="48"/>
      <c r="AG435" s="43"/>
      <c r="AH435" s="407"/>
      <c r="AI435" s="408"/>
      <c r="AJ435" s="44"/>
      <c r="AK435" s="350"/>
      <c r="AL435" s="46"/>
      <c r="AM435" s="182" t="str">
        <f t="shared" si="17"/>
        <v/>
      </c>
      <c r="AN435" s="46"/>
    </row>
    <row r="436" spans="1:40" ht="45" customHeight="1" x14ac:dyDescent="0.3">
      <c r="A436" s="68"/>
      <c r="B436" s="68"/>
      <c r="C436" s="68"/>
      <c r="D436" s="68"/>
      <c r="E436" s="46"/>
      <c r="F436" s="323" t="str">
        <f t="shared" si="15"/>
        <v/>
      </c>
      <c r="G436" s="89"/>
      <c r="H436" s="86"/>
      <c r="I436" s="86"/>
      <c r="J436" s="48"/>
      <c r="K436" s="46"/>
      <c r="L436" s="46"/>
      <c r="M436" s="46"/>
      <c r="N436" s="48"/>
      <c r="O436" s="43"/>
      <c r="P436" s="209"/>
      <c r="Q436" s="43"/>
      <c r="R436" s="86"/>
      <c r="S436" s="48"/>
      <c r="T436" s="216"/>
      <c r="U436" s="87"/>
      <c r="V436" s="88"/>
      <c r="W436" s="91"/>
      <c r="X436" s="216"/>
      <c r="Y436" s="216"/>
      <c r="Z436" s="89"/>
      <c r="AA436" s="182" t="str">
        <f t="shared" si="16"/>
        <v/>
      </c>
      <c r="AB436" s="46"/>
      <c r="AC436" s="216"/>
      <c r="AD436" s="216"/>
      <c r="AE436" s="43"/>
      <c r="AF436" s="48"/>
      <c r="AG436" s="43"/>
      <c r="AH436" s="407"/>
      <c r="AI436" s="408"/>
      <c r="AJ436" s="44"/>
      <c r="AK436" s="350"/>
      <c r="AL436" s="46"/>
      <c r="AM436" s="182" t="str">
        <f t="shared" si="17"/>
        <v/>
      </c>
      <c r="AN436" s="46"/>
    </row>
    <row r="437" spans="1:40" ht="45" customHeight="1" x14ac:dyDescent="0.3">
      <c r="A437" s="68"/>
      <c r="B437" s="68"/>
      <c r="C437" s="68"/>
      <c r="D437" s="68"/>
      <c r="E437" s="46"/>
      <c r="F437" s="323" t="str">
        <f t="shared" si="15"/>
        <v/>
      </c>
      <c r="G437" s="89"/>
      <c r="H437" s="86"/>
      <c r="I437" s="86"/>
      <c r="J437" s="48"/>
      <c r="K437" s="46"/>
      <c r="L437" s="46"/>
      <c r="M437" s="46"/>
      <c r="N437" s="48"/>
      <c r="O437" s="43"/>
      <c r="P437" s="209"/>
      <c r="Q437" s="43"/>
      <c r="R437" s="86"/>
      <c r="S437" s="48"/>
      <c r="T437" s="216"/>
      <c r="U437" s="87"/>
      <c r="V437" s="88"/>
      <c r="W437" s="91"/>
      <c r="X437" s="216"/>
      <c r="Y437" s="216"/>
      <c r="Z437" s="89"/>
      <c r="AA437" s="182" t="str">
        <f t="shared" si="16"/>
        <v/>
      </c>
      <c r="AB437" s="46"/>
      <c r="AC437" s="216"/>
      <c r="AD437" s="216"/>
      <c r="AE437" s="43"/>
      <c r="AF437" s="48"/>
      <c r="AG437" s="43"/>
      <c r="AH437" s="407"/>
      <c r="AI437" s="408"/>
      <c r="AJ437" s="44"/>
      <c r="AK437" s="350"/>
      <c r="AL437" s="46"/>
      <c r="AM437" s="182" t="str">
        <f t="shared" si="17"/>
        <v/>
      </c>
      <c r="AN437" s="46"/>
    </row>
    <row r="438" spans="1:40" ht="45" customHeight="1" x14ac:dyDescent="0.3">
      <c r="A438" s="68"/>
      <c r="B438" s="68"/>
      <c r="C438" s="68"/>
      <c r="D438" s="68"/>
      <c r="E438" s="46"/>
      <c r="F438" s="323" t="str">
        <f t="shared" si="15"/>
        <v/>
      </c>
      <c r="G438" s="89"/>
      <c r="H438" s="86"/>
      <c r="I438" s="86"/>
      <c r="J438" s="48"/>
      <c r="K438" s="46"/>
      <c r="L438" s="46"/>
      <c r="M438" s="46"/>
      <c r="N438" s="48"/>
      <c r="O438" s="43"/>
      <c r="P438" s="209"/>
      <c r="Q438" s="43"/>
      <c r="R438" s="86"/>
      <c r="S438" s="48"/>
      <c r="T438" s="216"/>
      <c r="U438" s="87"/>
      <c r="V438" s="88"/>
      <c r="W438" s="91"/>
      <c r="X438" s="216"/>
      <c r="Y438" s="216"/>
      <c r="Z438" s="89"/>
      <c r="AA438" s="182" t="str">
        <f t="shared" si="16"/>
        <v/>
      </c>
      <c r="AB438" s="46"/>
      <c r="AC438" s="216"/>
      <c r="AD438" s="216"/>
      <c r="AE438" s="43"/>
      <c r="AF438" s="48"/>
      <c r="AG438" s="43"/>
      <c r="AH438" s="407"/>
      <c r="AI438" s="408"/>
      <c r="AJ438" s="44"/>
      <c r="AK438" s="350"/>
      <c r="AL438" s="46"/>
      <c r="AM438" s="182" t="str">
        <f t="shared" si="17"/>
        <v/>
      </c>
      <c r="AN438" s="46"/>
    </row>
    <row r="439" spans="1:40" ht="45" customHeight="1" x14ac:dyDescent="0.3">
      <c r="A439" s="68"/>
      <c r="B439" s="68"/>
      <c r="C439" s="68"/>
      <c r="D439" s="68"/>
      <c r="E439" s="46"/>
      <c r="F439" s="323" t="str">
        <f t="shared" ref="F439:F500" si="18">IF(ISBLANK($E439), "", VLOOKUP($E439,참여인력_개요,2,FALSE))</f>
        <v/>
      </c>
      <c r="G439" s="89"/>
      <c r="H439" s="86"/>
      <c r="I439" s="86"/>
      <c r="J439" s="48"/>
      <c r="K439" s="46"/>
      <c r="L439" s="46"/>
      <c r="M439" s="46"/>
      <c r="N439" s="48"/>
      <c r="O439" s="43"/>
      <c r="P439" s="209"/>
      <c r="Q439" s="43"/>
      <c r="R439" s="86"/>
      <c r="S439" s="48"/>
      <c r="T439" s="216"/>
      <c r="U439" s="87"/>
      <c r="V439" s="88"/>
      <c r="W439" s="91"/>
      <c r="X439" s="216"/>
      <c r="Y439" s="216"/>
      <c r="Z439" s="89"/>
      <c r="AA439" s="182" t="str">
        <f t="shared" si="16"/>
        <v/>
      </c>
      <c r="AB439" s="46"/>
      <c r="AC439" s="216"/>
      <c r="AD439" s="216"/>
      <c r="AE439" s="43"/>
      <c r="AF439" s="48"/>
      <c r="AG439" s="43"/>
      <c r="AH439" s="407"/>
      <c r="AI439" s="408"/>
      <c r="AJ439" s="44"/>
      <c r="AK439" s="350"/>
      <c r="AL439" s="46"/>
      <c r="AM439" s="182" t="str">
        <f t="shared" si="17"/>
        <v/>
      </c>
      <c r="AN439" s="46"/>
    </row>
    <row r="440" spans="1:40" ht="45" customHeight="1" x14ac:dyDescent="0.3">
      <c r="A440" s="68"/>
      <c r="B440" s="68"/>
      <c r="C440" s="68"/>
      <c r="D440" s="68"/>
      <c r="E440" s="46"/>
      <c r="F440" s="323" t="str">
        <f t="shared" si="18"/>
        <v/>
      </c>
      <c r="G440" s="89"/>
      <c r="H440" s="86"/>
      <c r="I440" s="86"/>
      <c r="J440" s="48"/>
      <c r="K440" s="46"/>
      <c r="L440" s="46"/>
      <c r="M440" s="46"/>
      <c r="N440" s="48"/>
      <c r="O440" s="43"/>
      <c r="P440" s="209"/>
      <c r="Q440" s="43"/>
      <c r="R440" s="86"/>
      <c r="S440" s="48"/>
      <c r="T440" s="216"/>
      <c r="U440" s="87"/>
      <c r="V440" s="88"/>
      <c r="W440" s="91"/>
      <c r="X440" s="216"/>
      <c r="Y440" s="216"/>
      <c r="Z440" s="89"/>
      <c r="AA440" s="182" t="str">
        <f t="shared" si="16"/>
        <v/>
      </c>
      <c r="AB440" s="46"/>
      <c r="AC440" s="216"/>
      <c r="AD440" s="216"/>
      <c r="AE440" s="43"/>
      <c r="AF440" s="48"/>
      <c r="AG440" s="43"/>
      <c r="AH440" s="407"/>
      <c r="AI440" s="408"/>
      <c r="AJ440" s="44"/>
      <c r="AK440" s="350"/>
      <c r="AL440" s="46"/>
      <c r="AM440" s="182" t="str">
        <f t="shared" si="17"/>
        <v/>
      </c>
      <c r="AN440" s="46"/>
    </row>
    <row r="441" spans="1:40" ht="45" customHeight="1" x14ac:dyDescent="0.3">
      <c r="A441" s="68"/>
      <c r="B441" s="68"/>
      <c r="C441" s="68"/>
      <c r="D441" s="68"/>
      <c r="E441" s="46"/>
      <c r="F441" s="323" t="str">
        <f t="shared" si="18"/>
        <v/>
      </c>
      <c r="G441" s="89"/>
      <c r="H441" s="86"/>
      <c r="I441" s="86"/>
      <c r="J441" s="48"/>
      <c r="K441" s="46"/>
      <c r="L441" s="46"/>
      <c r="M441" s="46"/>
      <c r="N441" s="48"/>
      <c r="O441" s="43"/>
      <c r="P441" s="209"/>
      <c r="Q441" s="43"/>
      <c r="R441" s="86"/>
      <c r="S441" s="48"/>
      <c r="T441" s="216"/>
      <c r="U441" s="87"/>
      <c r="V441" s="88"/>
      <c r="W441" s="91"/>
      <c r="X441" s="216"/>
      <c r="Y441" s="216"/>
      <c r="Z441" s="89"/>
      <c r="AA441" s="182" t="str">
        <f t="shared" si="16"/>
        <v/>
      </c>
      <c r="AB441" s="46"/>
      <c r="AC441" s="216"/>
      <c r="AD441" s="216"/>
      <c r="AE441" s="43"/>
      <c r="AF441" s="48"/>
      <c r="AG441" s="43"/>
      <c r="AH441" s="407"/>
      <c r="AI441" s="408"/>
      <c r="AJ441" s="44"/>
      <c r="AK441" s="350"/>
      <c r="AL441" s="46"/>
      <c r="AM441" s="182" t="str">
        <f t="shared" si="17"/>
        <v/>
      </c>
      <c r="AN441" s="46"/>
    </row>
    <row r="442" spans="1:40" ht="45" customHeight="1" x14ac:dyDescent="0.3">
      <c r="A442" s="68"/>
      <c r="B442" s="68"/>
      <c r="C442" s="68"/>
      <c r="D442" s="68"/>
      <c r="E442" s="46"/>
      <c r="F442" s="323" t="str">
        <f t="shared" si="18"/>
        <v/>
      </c>
      <c r="G442" s="89"/>
      <c r="H442" s="86"/>
      <c r="I442" s="86"/>
      <c r="J442" s="48"/>
      <c r="K442" s="46"/>
      <c r="L442" s="46"/>
      <c r="M442" s="46"/>
      <c r="N442" s="48"/>
      <c r="O442" s="43"/>
      <c r="P442" s="209"/>
      <c r="Q442" s="43"/>
      <c r="R442" s="86"/>
      <c r="S442" s="48"/>
      <c r="T442" s="216"/>
      <c r="U442" s="87"/>
      <c r="V442" s="88"/>
      <c r="W442" s="91"/>
      <c r="X442" s="216"/>
      <c r="Y442" s="216"/>
      <c r="Z442" s="89"/>
      <c r="AA442" s="182" t="str">
        <f t="shared" si="16"/>
        <v/>
      </c>
      <c r="AB442" s="46"/>
      <c r="AC442" s="216"/>
      <c r="AD442" s="216"/>
      <c r="AE442" s="43"/>
      <c r="AF442" s="48"/>
      <c r="AG442" s="43"/>
      <c r="AH442" s="407"/>
      <c r="AI442" s="408"/>
      <c r="AJ442" s="44"/>
      <c r="AK442" s="350"/>
      <c r="AL442" s="46"/>
      <c r="AM442" s="182" t="str">
        <f t="shared" si="17"/>
        <v/>
      </c>
      <c r="AN442" s="46"/>
    </row>
    <row r="443" spans="1:40" ht="45" customHeight="1" x14ac:dyDescent="0.3">
      <c r="A443" s="68"/>
      <c r="B443" s="68"/>
      <c r="C443" s="68"/>
      <c r="D443" s="68"/>
      <c r="E443" s="46"/>
      <c r="F443" s="323" t="str">
        <f t="shared" si="18"/>
        <v/>
      </c>
      <c r="G443" s="89"/>
      <c r="H443" s="86"/>
      <c r="I443" s="86"/>
      <c r="J443" s="48"/>
      <c r="K443" s="46"/>
      <c r="L443" s="46"/>
      <c r="M443" s="46"/>
      <c r="N443" s="48"/>
      <c r="O443" s="43"/>
      <c r="P443" s="209"/>
      <c r="Q443" s="43"/>
      <c r="R443" s="86"/>
      <c r="S443" s="48"/>
      <c r="T443" s="216"/>
      <c r="U443" s="87"/>
      <c r="V443" s="88"/>
      <c r="W443" s="91"/>
      <c r="X443" s="216"/>
      <c r="Y443" s="216"/>
      <c r="Z443" s="89"/>
      <c r="AA443" s="182" t="str">
        <f t="shared" si="16"/>
        <v/>
      </c>
      <c r="AB443" s="46"/>
      <c r="AC443" s="216"/>
      <c r="AD443" s="216"/>
      <c r="AE443" s="43"/>
      <c r="AF443" s="48"/>
      <c r="AG443" s="43"/>
      <c r="AH443" s="407"/>
      <c r="AI443" s="408"/>
      <c r="AJ443" s="44"/>
      <c r="AK443" s="350"/>
      <c r="AL443" s="46"/>
      <c r="AM443" s="182" t="str">
        <f t="shared" si="17"/>
        <v/>
      </c>
      <c r="AN443" s="46"/>
    </row>
    <row r="444" spans="1:40" ht="45" customHeight="1" x14ac:dyDescent="0.3">
      <c r="A444" s="68"/>
      <c r="B444" s="68"/>
      <c r="C444" s="68"/>
      <c r="D444" s="68"/>
      <c r="E444" s="46"/>
      <c r="F444" s="323" t="str">
        <f t="shared" si="18"/>
        <v/>
      </c>
      <c r="G444" s="89"/>
      <c r="H444" s="86"/>
      <c r="I444" s="86"/>
      <c r="J444" s="48"/>
      <c r="K444" s="46"/>
      <c r="L444" s="46"/>
      <c r="M444" s="46"/>
      <c r="N444" s="48"/>
      <c r="O444" s="43"/>
      <c r="P444" s="209"/>
      <c r="Q444" s="43"/>
      <c r="R444" s="86"/>
      <c r="S444" s="48"/>
      <c r="T444" s="216"/>
      <c r="U444" s="87"/>
      <c r="V444" s="88"/>
      <c r="W444" s="91"/>
      <c r="X444" s="216"/>
      <c r="Y444" s="216"/>
      <c r="Z444" s="89"/>
      <c r="AA444" s="182" t="str">
        <f t="shared" si="16"/>
        <v/>
      </c>
      <c r="AB444" s="46"/>
      <c r="AC444" s="216"/>
      <c r="AD444" s="216"/>
      <c r="AE444" s="43"/>
      <c r="AF444" s="48"/>
      <c r="AG444" s="43"/>
      <c r="AH444" s="407"/>
      <c r="AI444" s="408"/>
      <c r="AJ444" s="44"/>
      <c r="AK444" s="350"/>
      <c r="AL444" s="46"/>
      <c r="AM444" s="182" t="str">
        <f t="shared" si="17"/>
        <v/>
      </c>
      <c r="AN444" s="46"/>
    </row>
    <row r="445" spans="1:40" ht="45" customHeight="1" x14ac:dyDescent="0.3">
      <c r="A445" s="68"/>
      <c r="B445" s="68"/>
      <c r="C445" s="68"/>
      <c r="D445" s="68"/>
      <c r="E445" s="46"/>
      <c r="F445" s="323" t="str">
        <f t="shared" si="18"/>
        <v/>
      </c>
      <c r="G445" s="89"/>
      <c r="H445" s="86"/>
      <c r="I445" s="86"/>
      <c r="J445" s="48"/>
      <c r="K445" s="46"/>
      <c r="L445" s="46"/>
      <c r="M445" s="46"/>
      <c r="N445" s="48"/>
      <c r="O445" s="43"/>
      <c r="P445" s="209"/>
      <c r="Q445" s="43"/>
      <c r="R445" s="86"/>
      <c r="S445" s="48"/>
      <c r="T445" s="216"/>
      <c r="U445" s="87"/>
      <c r="V445" s="88"/>
      <c r="W445" s="91"/>
      <c r="X445" s="216"/>
      <c r="Y445" s="216"/>
      <c r="Z445" s="89"/>
      <c r="AA445" s="182" t="str">
        <f t="shared" si="16"/>
        <v/>
      </c>
      <c r="AB445" s="46"/>
      <c r="AC445" s="216"/>
      <c r="AD445" s="216"/>
      <c r="AE445" s="43"/>
      <c r="AF445" s="48"/>
      <c r="AG445" s="43"/>
      <c r="AH445" s="407"/>
      <c r="AI445" s="408"/>
      <c r="AJ445" s="44"/>
      <c r="AK445" s="350"/>
      <c r="AL445" s="46"/>
      <c r="AM445" s="182" t="str">
        <f t="shared" si="17"/>
        <v/>
      </c>
      <c r="AN445" s="46"/>
    </row>
    <row r="446" spans="1:40" ht="45" customHeight="1" x14ac:dyDescent="0.3">
      <c r="A446" s="68"/>
      <c r="B446" s="68"/>
      <c r="C446" s="68"/>
      <c r="D446" s="68"/>
      <c r="E446" s="46"/>
      <c r="F446" s="323" t="str">
        <f t="shared" si="18"/>
        <v/>
      </c>
      <c r="G446" s="89"/>
      <c r="H446" s="86"/>
      <c r="I446" s="86"/>
      <c r="J446" s="48"/>
      <c r="K446" s="46"/>
      <c r="L446" s="46"/>
      <c r="M446" s="46"/>
      <c r="N446" s="48"/>
      <c r="O446" s="43"/>
      <c r="P446" s="209"/>
      <c r="Q446" s="43"/>
      <c r="R446" s="86"/>
      <c r="S446" s="48"/>
      <c r="T446" s="216"/>
      <c r="U446" s="87"/>
      <c r="V446" s="88"/>
      <c r="W446" s="91"/>
      <c r="X446" s="216"/>
      <c r="Y446" s="216"/>
      <c r="Z446" s="89"/>
      <c r="AA446" s="182" t="str">
        <f t="shared" si="16"/>
        <v/>
      </c>
      <c r="AB446" s="46"/>
      <c r="AC446" s="216"/>
      <c r="AD446" s="216"/>
      <c r="AE446" s="43"/>
      <c r="AF446" s="48"/>
      <c r="AG446" s="43"/>
      <c r="AH446" s="407"/>
      <c r="AI446" s="408"/>
      <c r="AJ446" s="44"/>
      <c r="AK446" s="350"/>
      <c r="AL446" s="46"/>
      <c r="AM446" s="182" t="str">
        <f t="shared" si="17"/>
        <v/>
      </c>
      <c r="AN446" s="46"/>
    </row>
    <row r="447" spans="1:40" ht="45" customHeight="1" x14ac:dyDescent="0.3">
      <c r="A447" s="68"/>
      <c r="B447" s="68"/>
      <c r="C447" s="68"/>
      <c r="D447" s="68"/>
      <c r="E447" s="46"/>
      <c r="F447" s="323" t="str">
        <f t="shared" si="18"/>
        <v/>
      </c>
      <c r="G447" s="89"/>
      <c r="H447" s="86"/>
      <c r="I447" s="86"/>
      <c r="J447" s="48"/>
      <c r="K447" s="46"/>
      <c r="L447" s="46"/>
      <c r="M447" s="46"/>
      <c r="N447" s="48"/>
      <c r="O447" s="43"/>
      <c r="P447" s="209"/>
      <c r="Q447" s="43"/>
      <c r="R447" s="86"/>
      <c r="S447" s="48"/>
      <c r="T447" s="216"/>
      <c r="U447" s="87"/>
      <c r="V447" s="88"/>
      <c r="W447" s="91"/>
      <c r="X447" s="216"/>
      <c r="Y447" s="216"/>
      <c r="Z447" s="89"/>
      <c r="AA447" s="182" t="str">
        <f t="shared" si="16"/>
        <v/>
      </c>
      <c r="AB447" s="46"/>
      <c r="AC447" s="216"/>
      <c r="AD447" s="216"/>
      <c r="AE447" s="43"/>
      <c r="AF447" s="48"/>
      <c r="AG447" s="43"/>
      <c r="AH447" s="407"/>
      <c r="AI447" s="408"/>
      <c r="AJ447" s="44"/>
      <c r="AK447" s="350"/>
      <c r="AL447" s="46"/>
      <c r="AM447" s="182" t="str">
        <f t="shared" si="17"/>
        <v/>
      </c>
      <c r="AN447" s="46"/>
    </row>
    <row r="448" spans="1:40" ht="45" customHeight="1" x14ac:dyDescent="0.3">
      <c r="A448" s="68"/>
      <c r="B448" s="68"/>
      <c r="C448" s="68"/>
      <c r="D448" s="68"/>
      <c r="E448" s="46"/>
      <c r="F448" s="323" t="str">
        <f t="shared" si="18"/>
        <v/>
      </c>
      <c r="G448" s="89"/>
      <c r="H448" s="86"/>
      <c r="I448" s="86"/>
      <c r="J448" s="48"/>
      <c r="K448" s="46"/>
      <c r="L448" s="46"/>
      <c r="M448" s="46"/>
      <c r="N448" s="48"/>
      <c r="O448" s="43"/>
      <c r="P448" s="209"/>
      <c r="Q448" s="43"/>
      <c r="R448" s="86"/>
      <c r="S448" s="48"/>
      <c r="T448" s="216"/>
      <c r="U448" s="87"/>
      <c r="V448" s="88"/>
      <c r="W448" s="91"/>
      <c r="X448" s="216"/>
      <c r="Y448" s="216"/>
      <c r="Z448" s="89"/>
      <c r="AA448" s="182" t="str">
        <f t="shared" si="16"/>
        <v/>
      </c>
      <c r="AB448" s="46"/>
      <c r="AC448" s="216"/>
      <c r="AD448" s="216"/>
      <c r="AE448" s="43"/>
      <c r="AF448" s="48"/>
      <c r="AG448" s="43"/>
      <c r="AH448" s="407"/>
      <c r="AI448" s="408"/>
      <c r="AJ448" s="44"/>
      <c r="AK448" s="350"/>
      <c r="AL448" s="46"/>
      <c r="AM448" s="182" t="str">
        <f t="shared" si="17"/>
        <v/>
      </c>
      <c r="AN448" s="46"/>
    </row>
    <row r="449" spans="1:40" ht="45" customHeight="1" x14ac:dyDescent="0.3">
      <c r="A449" s="68"/>
      <c r="B449" s="68"/>
      <c r="C449" s="68"/>
      <c r="D449" s="68"/>
      <c r="E449" s="46"/>
      <c r="F449" s="323" t="str">
        <f t="shared" si="18"/>
        <v/>
      </c>
      <c r="G449" s="89"/>
      <c r="H449" s="86"/>
      <c r="I449" s="86"/>
      <c r="J449" s="48"/>
      <c r="K449" s="46"/>
      <c r="L449" s="46"/>
      <c r="M449" s="46"/>
      <c r="N449" s="48"/>
      <c r="O449" s="43"/>
      <c r="P449" s="209"/>
      <c r="Q449" s="43"/>
      <c r="R449" s="86"/>
      <c r="S449" s="48"/>
      <c r="T449" s="216"/>
      <c r="U449" s="87"/>
      <c r="V449" s="88"/>
      <c r="W449" s="91"/>
      <c r="X449" s="216"/>
      <c r="Y449" s="216"/>
      <c r="Z449" s="89"/>
      <c r="AA449" s="182" t="str">
        <f t="shared" si="16"/>
        <v/>
      </c>
      <c r="AB449" s="46"/>
      <c r="AC449" s="216"/>
      <c r="AD449" s="216"/>
      <c r="AE449" s="43"/>
      <c r="AF449" s="48"/>
      <c r="AG449" s="43"/>
      <c r="AH449" s="407"/>
      <c r="AI449" s="408"/>
      <c r="AJ449" s="44"/>
      <c r="AK449" s="350"/>
      <c r="AL449" s="46"/>
      <c r="AM449" s="182" t="str">
        <f t="shared" si="17"/>
        <v/>
      </c>
      <c r="AN449" s="46"/>
    </row>
    <row r="450" spans="1:40" ht="45" customHeight="1" x14ac:dyDescent="0.3">
      <c r="A450" s="68"/>
      <c r="B450" s="68"/>
      <c r="C450" s="68"/>
      <c r="D450" s="68"/>
      <c r="E450" s="46"/>
      <c r="F450" s="323" t="str">
        <f t="shared" si="18"/>
        <v/>
      </c>
      <c r="G450" s="89"/>
      <c r="H450" s="86"/>
      <c r="I450" s="86"/>
      <c r="J450" s="48"/>
      <c r="K450" s="46"/>
      <c r="L450" s="46"/>
      <c r="M450" s="46"/>
      <c r="N450" s="48"/>
      <c r="O450" s="43"/>
      <c r="P450" s="209"/>
      <c r="Q450" s="43"/>
      <c r="R450" s="86"/>
      <c r="S450" s="48"/>
      <c r="T450" s="216"/>
      <c r="U450" s="87"/>
      <c r="V450" s="88"/>
      <c r="W450" s="91"/>
      <c r="X450" s="216"/>
      <c r="Y450" s="216"/>
      <c r="Z450" s="89"/>
      <c r="AA450" s="182" t="str">
        <f t="shared" si="16"/>
        <v/>
      </c>
      <c r="AB450" s="46"/>
      <c r="AC450" s="216"/>
      <c r="AD450" s="216"/>
      <c r="AE450" s="43"/>
      <c r="AF450" s="48"/>
      <c r="AG450" s="43"/>
      <c r="AH450" s="407"/>
      <c r="AI450" s="408"/>
      <c r="AJ450" s="44"/>
      <c r="AK450" s="350"/>
      <c r="AL450" s="46"/>
      <c r="AM450" s="182" t="str">
        <f t="shared" si="17"/>
        <v/>
      </c>
      <c r="AN450" s="46"/>
    </row>
    <row r="451" spans="1:40" ht="45" customHeight="1" x14ac:dyDescent="0.3">
      <c r="A451" s="68"/>
      <c r="B451" s="68"/>
      <c r="C451" s="68"/>
      <c r="D451" s="68"/>
      <c r="E451" s="46"/>
      <c r="F451" s="323" t="str">
        <f t="shared" si="18"/>
        <v/>
      </c>
      <c r="G451" s="89"/>
      <c r="H451" s="86"/>
      <c r="I451" s="86"/>
      <c r="J451" s="48"/>
      <c r="K451" s="46"/>
      <c r="L451" s="46"/>
      <c r="M451" s="46"/>
      <c r="N451" s="48"/>
      <c r="O451" s="43"/>
      <c r="P451" s="209"/>
      <c r="Q451" s="43"/>
      <c r="R451" s="86"/>
      <c r="S451" s="48"/>
      <c r="T451" s="216"/>
      <c r="U451" s="87"/>
      <c r="V451" s="88"/>
      <c r="W451" s="91"/>
      <c r="X451" s="216"/>
      <c r="Y451" s="216"/>
      <c r="Z451" s="89"/>
      <c r="AA451" s="182" t="str">
        <f t="shared" si="16"/>
        <v/>
      </c>
      <c r="AB451" s="46"/>
      <c r="AC451" s="216"/>
      <c r="AD451" s="216"/>
      <c r="AE451" s="43"/>
      <c r="AF451" s="48"/>
      <c r="AG451" s="43"/>
      <c r="AH451" s="407"/>
      <c r="AI451" s="408"/>
      <c r="AJ451" s="44"/>
      <c r="AK451" s="350"/>
      <c r="AL451" s="46"/>
      <c r="AM451" s="182" t="str">
        <f t="shared" si="17"/>
        <v/>
      </c>
      <c r="AN451" s="46"/>
    </row>
    <row r="452" spans="1:40" ht="45" customHeight="1" x14ac:dyDescent="0.3">
      <c r="A452" s="68"/>
      <c r="B452" s="68"/>
      <c r="C452" s="68"/>
      <c r="D452" s="68"/>
      <c r="E452" s="46"/>
      <c r="F452" s="323" t="str">
        <f t="shared" si="18"/>
        <v/>
      </c>
      <c r="G452" s="89"/>
      <c r="H452" s="86"/>
      <c r="I452" s="86"/>
      <c r="J452" s="48"/>
      <c r="K452" s="46"/>
      <c r="L452" s="46"/>
      <c r="M452" s="46"/>
      <c r="N452" s="48"/>
      <c r="O452" s="43"/>
      <c r="P452" s="209"/>
      <c r="Q452" s="43"/>
      <c r="R452" s="86"/>
      <c r="S452" s="48"/>
      <c r="T452" s="216"/>
      <c r="U452" s="87"/>
      <c r="V452" s="88"/>
      <c r="W452" s="91"/>
      <c r="X452" s="216"/>
      <c r="Y452" s="216"/>
      <c r="Z452" s="89"/>
      <c r="AA452" s="182" t="str">
        <f t="shared" si="16"/>
        <v/>
      </c>
      <c r="AB452" s="46"/>
      <c r="AC452" s="216"/>
      <c r="AD452" s="216"/>
      <c r="AE452" s="43"/>
      <c r="AF452" s="48"/>
      <c r="AG452" s="43"/>
      <c r="AH452" s="407"/>
      <c r="AI452" s="408"/>
      <c r="AJ452" s="44"/>
      <c r="AK452" s="350"/>
      <c r="AL452" s="46"/>
      <c r="AM452" s="182" t="str">
        <f t="shared" si="17"/>
        <v/>
      </c>
      <c r="AN452" s="46"/>
    </row>
    <row r="453" spans="1:40" ht="45" customHeight="1" x14ac:dyDescent="0.3">
      <c r="A453" s="68"/>
      <c r="B453" s="68"/>
      <c r="C453" s="68"/>
      <c r="D453" s="68"/>
      <c r="E453" s="46"/>
      <c r="F453" s="323" t="str">
        <f t="shared" si="18"/>
        <v/>
      </c>
      <c r="G453" s="89"/>
      <c r="H453" s="86"/>
      <c r="I453" s="86"/>
      <c r="J453" s="48"/>
      <c r="K453" s="46"/>
      <c r="L453" s="46"/>
      <c r="M453" s="46"/>
      <c r="N453" s="48"/>
      <c r="O453" s="43"/>
      <c r="P453" s="209"/>
      <c r="Q453" s="43"/>
      <c r="R453" s="86"/>
      <c r="S453" s="48"/>
      <c r="T453" s="216"/>
      <c r="U453" s="87"/>
      <c r="V453" s="88"/>
      <c r="W453" s="91"/>
      <c r="X453" s="216"/>
      <c r="Y453" s="216"/>
      <c r="Z453" s="89"/>
      <c r="AA453" s="182" t="str">
        <f t="shared" si="16"/>
        <v/>
      </c>
      <c r="AB453" s="46"/>
      <c r="AC453" s="216"/>
      <c r="AD453" s="216"/>
      <c r="AE453" s="43"/>
      <c r="AF453" s="48"/>
      <c r="AG453" s="43"/>
      <c r="AH453" s="407"/>
      <c r="AI453" s="408"/>
      <c r="AJ453" s="44"/>
      <c r="AK453" s="350"/>
      <c r="AL453" s="46"/>
      <c r="AM453" s="182" t="str">
        <f t="shared" si="17"/>
        <v/>
      </c>
      <c r="AN453" s="46"/>
    </row>
    <row r="454" spans="1:40" ht="45" customHeight="1" x14ac:dyDescent="0.3">
      <c r="A454" s="68"/>
      <c r="B454" s="68"/>
      <c r="C454" s="68"/>
      <c r="D454" s="68"/>
      <c r="E454" s="46"/>
      <c r="F454" s="323" t="str">
        <f t="shared" si="18"/>
        <v/>
      </c>
      <c r="G454" s="89"/>
      <c r="H454" s="86"/>
      <c r="I454" s="86"/>
      <c r="J454" s="48"/>
      <c r="K454" s="46"/>
      <c r="L454" s="46"/>
      <c r="M454" s="46"/>
      <c r="N454" s="48"/>
      <c r="O454" s="43"/>
      <c r="P454" s="209"/>
      <c r="Q454" s="43"/>
      <c r="R454" s="86"/>
      <c r="S454" s="48"/>
      <c r="T454" s="216"/>
      <c r="U454" s="87"/>
      <c r="V454" s="88"/>
      <c r="W454" s="91"/>
      <c r="X454" s="216"/>
      <c r="Y454" s="216"/>
      <c r="Z454" s="89"/>
      <c r="AA454" s="182" t="str">
        <f t="shared" si="16"/>
        <v/>
      </c>
      <c r="AB454" s="46"/>
      <c r="AC454" s="216"/>
      <c r="AD454" s="216"/>
      <c r="AE454" s="43"/>
      <c r="AF454" s="48"/>
      <c r="AG454" s="43"/>
      <c r="AH454" s="407"/>
      <c r="AI454" s="408"/>
      <c r="AJ454" s="44"/>
      <c r="AK454" s="350"/>
      <c r="AL454" s="46"/>
      <c r="AM454" s="182" t="str">
        <f t="shared" si="17"/>
        <v/>
      </c>
      <c r="AN454" s="46"/>
    </row>
    <row r="455" spans="1:40" ht="45" customHeight="1" x14ac:dyDescent="0.3">
      <c r="A455" s="68"/>
      <c r="B455" s="68"/>
      <c r="C455" s="68"/>
      <c r="D455" s="68"/>
      <c r="E455" s="46"/>
      <c r="F455" s="323" t="str">
        <f t="shared" si="18"/>
        <v/>
      </c>
      <c r="G455" s="89"/>
      <c r="H455" s="86"/>
      <c r="I455" s="86"/>
      <c r="J455" s="48"/>
      <c r="K455" s="46"/>
      <c r="L455" s="46"/>
      <c r="M455" s="46"/>
      <c r="N455" s="48"/>
      <c r="O455" s="43"/>
      <c r="P455" s="209"/>
      <c r="Q455" s="43"/>
      <c r="R455" s="86"/>
      <c r="S455" s="48"/>
      <c r="T455" s="216"/>
      <c r="U455" s="87"/>
      <c r="V455" s="88"/>
      <c r="W455" s="91"/>
      <c r="X455" s="216"/>
      <c r="Y455" s="216"/>
      <c r="Z455" s="89"/>
      <c r="AA455" s="182" t="str">
        <f t="shared" si="16"/>
        <v/>
      </c>
      <c r="AB455" s="46"/>
      <c r="AC455" s="216"/>
      <c r="AD455" s="216"/>
      <c r="AE455" s="43"/>
      <c r="AF455" s="48"/>
      <c r="AG455" s="43"/>
      <c r="AH455" s="407"/>
      <c r="AI455" s="408"/>
      <c r="AJ455" s="44"/>
      <c r="AK455" s="350"/>
      <c r="AL455" s="46"/>
      <c r="AM455" s="182" t="str">
        <f t="shared" si="17"/>
        <v/>
      </c>
      <c r="AN455" s="46"/>
    </row>
    <row r="456" spans="1:40" ht="45" customHeight="1" x14ac:dyDescent="0.3">
      <c r="A456" s="68"/>
      <c r="B456" s="68"/>
      <c r="C456" s="68"/>
      <c r="D456" s="68"/>
      <c r="E456" s="46"/>
      <c r="F456" s="323" t="str">
        <f t="shared" si="18"/>
        <v/>
      </c>
      <c r="G456" s="89"/>
      <c r="H456" s="86"/>
      <c r="I456" s="86"/>
      <c r="J456" s="48"/>
      <c r="K456" s="46"/>
      <c r="L456" s="46"/>
      <c r="M456" s="46"/>
      <c r="N456" s="48"/>
      <c r="O456" s="43"/>
      <c r="P456" s="209"/>
      <c r="Q456" s="43"/>
      <c r="R456" s="86"/>
      <c r="S456" s="48"/>
      <c r="T456" s="216"/>
      <c r="U456" s="87"/>
      <c r="V456" s="88"/>
      <c r="W456" s="91"/>
      <c r="X456" s="216"/>
      <c r="Y456" s="216"/>
      <c r="Z456" s="89"/>
      <c r="AA456" s="182" t="str">
        <f t="shared" si="16"/>
        <v/>
      </c>
      <c r="AB456" s="46"/>
      <c r="AC456" s="216"/>
      <c r="AD456" s="216"/>
      <c r="AE456" s="43"/>
      <c r="AF456" s="48"/>
      <c r="AG456" s="43"/>
      <c r="AH456" s="407"/>
      <c r="AI456" s="408"/>
      <c r="AJ456" s="44"/>
      <c r="AK456" s="350"/>
      <c r="AL456" s="46"/>
      <c r="AM456" s="182" t="str">
        <f t="shared" si="17"/>
        <v/>
      </c>
      <c r="AN456" s="46"/>
    </row>
    <row r="457" spans="1:40" ht="45" customHeight="1" x14ac:dyDescent="0.3">
      <c r="A457" s="68"/>
      <c r="B457" s="68"/>
      <c r="C457" s="68"/>
      <c r="D457" s="68"/>
      <c r="E457" s="46"/>
      <c r="F457" s="323" t="str">
        <f t="shared" si="18"/>
        <v/>
      </c>
      <c r="G457" s="89"/>
      <c r="H457" s="86"/>
      <c r="I457" s="86"/>
      <c r="J457" s="48"/>
      <c r="K457" s="46"/>
      <c r="L457" s="46"/>
      <c r="M457" s="46"/>
      <c r="N457" s="48"/>
      <c r="O457" s="43"/>
      <c r="P457" s="209"/>
      <c r="Q457" s="43"/>
      <c r="R457" s="86"/>
      <c r="S457" s="48"/>
      <c r="T457" s="216"/>
      <c r="U457" s="87"/>
      <c r="V457" s="88"/>
      <c r="W457" s="91"/>
      <c r="X457" s="216"/>
      <c r="Y457" s="216"/>
      <c r="Z457" s="89"/>
      <c r="AA457" s="182" t="str">
        <f t="shared" si="16"/>
        <v/>
      </c>
      <c r="AB457" s="46"/>
      <c r="AC457" s="216"/>
      <c r="AD457" s="216"/>
      <c r="AE457" s="43"/>
      <c r="AF457" s="48"/>
      <c r="AG457" s="43"/>
      <c r="AH457" s="407"/>
      <c r="AI457" s="408"/>
      <c r="AJ457" s="44"/>
      <c r="AK457" s="350"/>
      <c r="AL457" s="46"/>
      <c r="AM457" s="182" t="str">
        <f t="shared" si="17"/>
        <v/>
      </c>
      <c r="AN457" s="46"/>
    </row>
    <row r="458" spans="1:40" ht="45" customHeight="1" x14ac:dyDescent="0.3">
      <c r="A458" s="68"/>
      <c r="B458" s="68"/>
      <c r="C458" s="68"/>
      <c r="D458" s="68"/>
      <c r="E458" s="46"/>
      <c r="F458" s="323" t="str">
        <f t="shared" si="18"/>
        <v/>
      </c>
      <c r="G458" s="89"/>
      <c r="H458" s="86"/>
      <c r="I458" s="86"/>
      <c r="J458" s="48"/>
      <c r="K458" s="46"/>
      <c r="L458" s="46"/>
      <c r="M458" s="46"/>
      <c r="N458" s="48"/>
      <c r="O458" s="43"/>
      <c r="P458" s="209"/>
      <c r="Q458" s="43"/>
      <c r="R458" s="86"/>
      <c r="S458" s="48"/>
      <c r="T458" s="216"/>
      <c r="U458" s="87"/>
      <c r="V458" s="88"/>
      <c r="W458" s="91"/>
      <c r="X458" s="216"/>
      <c r="Y458" s="216"/>
      <c r="Z458" s="89"/>
      <c r="AA458" s="182" t="str">
        <f t="shared" si="16"/>
        <v/>
      </c>
      <c r="AB458" s="46"/>
      <c r="AC458" s="216"/>
      <c r="AD458" s="216"/>
      <c r="AE458" s="43"/>
      <c r="AF458" s="48"/>
      <c r="AG458" s="43"/>
      <c r="AH458" s="407"/>
      <c r="AI458" s="408"/>
      <c r="AJ458" s="44"/>
      <c r="AK458" s="350"/>
      <c r="AL458" s="46"/>
      <c r="AM458" s="182" t="str">
        <f t="shared" si="17"/>
        <v/>
      </c>
      <c r="AN458" s="46"/>
    </row>
    <row r="459" spans="1:40" ht="45" customHeight="1" x14ac:dyDescent="0.3">
      <c r="A459" s="70"/>
      <c r="B459" s="70"/>
      <c r="C459" s="70"/>
      <c r="D459" s="68"/>
      <c r="E459" s="46"/>
      <c r="F459" s="323" t="str">
        <f t="shared" si="18"/>
        <v/>
      </c>
      <c r="G459" s="89"/>
      <c r="H459" s="86"/>
      <c r="I459" s="86"/>
      <c r="J459" s="48"/>
      <c r="K459" s="46"/>
      <c r="L459" s="46"/>
      <c r="M459" s="46"/>
      <c r="N459" s="48"/>
      <c r="O459" s="43"/>
      <c r="P459" s="209"/>
      <c r="Q459" s="43"/>
      <c r="R459" s="86"/>
      <c r="S459" s="48"/>
      <c r="T459" s="216"/>
      <c r="U459" s="87"/>
      <c r="V459" s="16"/>
      <c r="W459" s="215"/>
      <c r="X459" s="216"/>
      <c r="Y459" s="216"/>
      <c r="Z459" s="89"/>
      <c r="AA459" s="182" t="str">
        <f t="shared" si="16"/>
        <v/>
      </c>
      <c r="AB459" s="46"/>
      <c r="AC459" s="216"/>
      <c r="AD459" s="216"/>
      <c r="AE459" s="43"/>
      <c r="AF459" s="48"/>
      <c r="AG459" s="43"/>
      <c r="AH459" s="407"/>
      <c r="AI459" s="408"/>
      <c r="AJ459" s="44"/>
      <c r="AK459" s="350"/>
      <c r="AL459" s="46"/>
      <c r="AM459" s="182" t="str">
        <f t="shared" si="17"/>
        <v/>
      </c>
      <c r="AN459" s="46"/>
    </row>
    <row r="460" spans="1:40" ht="45" customHeight="1" x14ac:dyDescent="0.3">
      <c r="A460" s="70"/>
      <c r="B460" s="70"/>
      <c r="C460" s="70"/>
      <c r="D460" s="68"/>
      <c r="E460" s="46"/>
      <c r="F460" s="323" t="str">
        <f t="shared" si="18"/>
        <v/>
      </c>
      <c r="G460" s="89"/>
      <c r="H460" s="86"/>
      <c r="I460" s="86"/>
      <c r="J460" s="48"/>
      <c r="K460" s="46"/>
      <c r="L460" s="46"/>
      <c r="M460" s="46"/>
      <c r="N460" s="48"/>
      <c r="O460" s="43"/>
      <c r="P460" s="209"/>
      <c r="Q460" s="43"/>
      <c r="R460" s="86"/>
      <c r="S460" s="48"/>
      <c r="T460" s="216"/>
      <c r="U460" s="87"/>
      <c r="V460" s="16"/>
      <c r="W460" s="91"/>
      <c r="X460" s="217"/>
      <c r="Y460" s="216"/>
      <c r="Z460" s="89"/>
      <c r="AA460" s="182" t="str">
        <f t="shared" ref="AA460:AA500" si="19">IF(ISBLANK(W460),"",DATEDIF(R460,W460,"d")/365)</f>
        <v/>
      </c>
      <c r="AB460" s="46"/>
      <c r="AC460" s="216"/>
      <c r="AD460" s="216"/>
      <c r="AE460" s="43"/>
      <c r="AF460" s="48"/>
      <c r="AG460" s="43"/>
      <c r="AH460" s="407"/>
      <c r="AI460" s="408"/>
      <c r="AJ460" s="44"/>
      <c r="AK460" s="350"/>
      <c r="AL460" s="46"/>
      <c r="AM460" s="182" t="str">
        <f t="shared" si="17"/>
        <v/>
      </c>
      <c r="AN460" s="46"/>
    </row>
    <row r="461" spans="1:40" ht="45" customHeight="1" x14ac:dyDescent="0.3">
      <c r="A461" s="70"/>
      <c r="B461" s="70"/>
      <c r="C461" s="70"/>
      <c r="D461" s="68"/>
      <c r="E461" s="46"/>
      <c r="F461" s="323" t="str">
        <f t="shared" si="18"/>
        <v/>
      </c>
      <c r="G461" s="89"/>
      <c r="H461" s="86"/>
      <c r="I461" s="86"/>
      <c r="J461" s="48"/>
      <c r="K461" s="46"/>
      <c r="L461" s="46"/>
      <c r="M461" s="46"/>
      <c r="N461" s="48"/>
      <c r="O461" s="43"/>
      <c r="P461" s="209"/>
      <c r="Q461" s="43"/>
      <c r="R461" s="86"/>
      <c r="S461" s="48"/>
      <c r="T461" s="216"/>
      <c r="U461" s="87"/>
      <c r="V461" s="16"/>
      <c r="W461" s="91"/>
      <c r="X461" s="216"/>
      <c r="Y461" s="216"/>
      <c r="Z461" s="89"/>
      <c r="AA461" s="182" t="str">
        <f t="shared" si="19"/>
        <v/>
      </c>
      <c r="AB461" s="46"/>
      <c r="AC461" s="216"/>
      <c r="AD461" s="216"/>
      <c r="AE461" s="43"/>
      <c r="AF461" s="48"/>
      <c r="AG461" s="43"/>
      <c r="AH461" s="407"/>
      <c r="AI461" s="408"/>
      <c r="AJ461" s="44"/>
      <c r="AK461" s="350"/>
      <c r="AL461" s="46"/>
      <c r="AM461" s="182" t="str">
        <f t="shared" si="17"/>
        <v/>
      </c>
      <c r="AN461" s="46"/>
    </row>
    <row r="462" spans="1:40" ht="45" customHeight="1" x14ac:dyDescent="0.3">
      <c r="A462" s="70"/>
      <c r="B462" s="70"/>
      <c r="C462" s="70"/>
      <c r="D462" s="68"/>
      <c r="E462" s="46"/>
      <c r="F462" s="323" t="str">
        <f t="shared" si="18"/>
        <v/>
      </c>
      <c r="G462" s="89"/>
      <c r="H462" s="86"/>
      <c r="I462" s="86"/>
      <c r="J462" s="48"/>
      <c r="K462" s="46"/>
      <c r="L462" s="46"/>
      <c r="M462" s="46"/>
      <c r="N462" s="48"/>
      <c r="O462" s="43"/>
      <c r="P462" s="209"/>
      <c r="Q462" s="43"/>
      <c r="R462" s="86"/>
      <c r="S462" s="48"/>
      <c r="T462" s="216"/>
      <c r="U462" s="87"/>
      <c r="V462" s="16"/>
      <c r="W462" s="91"/>
      <c r="X462" s="216"/>
      <c r="Y462" s="216"/>
      <c r="Z462" s="89"/>
      <c r="AA462" s="182" t="str">
        <f t="shared" si="19"/>
        <v/>
      </c>
      <c r="AB462" s="46"/>
      <c r="AC462" s="216"/>
      <c r="AD462" s="216"/>
      <c r="AE462" s="43"/>
      <c r="AF462" s="48"/>
      <c r="AG462" s="43"/>
      <c r="AH462" s="407"/>
      <c r="AI462" s="408"/>
      <c r="AJ462" s="44"/>
      <c r="AK462" s="350"/>
      <c r="AL462" s="46"/>
      <c r="AM462" s="182" t="str">
        <f t="shared" si="17"/>
        <v/>
      </c>
      <c r="AN462" s="46"/>
    </row>
    <row r="463" spans="1:40" ht="45" customHeight="1" x14ac:dyDescent="0.3">
      <c r="A463" s="70"/>
      <c r="B463" s="70"/>
      <c r="C463" s="70"/>
      <c r="D463" s="68"/>
      <c r="E463" s="46"/>
      <c r="F463" s="323" t="str">
        <f t="shared" si="18"/>
        <v/>
      </c>
      <c r="G463" s="89"/>
      <c r="H463" s="86"/>
      <c r="I463" s="86"/>
      <c r="J463" s="48"/>
      <c r="K463" s="46"/>
      <c r="L463" s="46"/>
      <c r="M463" s="46"/>
      <c r="N463" s="48"/>
      <c r="O463" s="43"/>
      <c r="P463" s="209"/>
      <c r="Q463" s="43"/>
      <c r="R463" s="86"/>
      <c r="S463" s="48"/>
      <c r="T463" s="216"/>
      <c r="U463" s="87"/>
      <c r="V463" s="16"/>
      <c r="W463" s="91"/>
      <c r="X463" s="216"/>
      <c r="Y463" s="216"/>
      <c r="Z463" s="89"/>
      <c r="AA463" s="182" t="str">
        <f t="shared" si="19"/>
        <v/>
      </c>
      <c r="AB463" s="46"/>
      <c r="AC463" s="216"/>
      <c r="AD463" s="216"/>
      <c r="AE463" s="43"/>
      <c r="AF463" s="48"/>
      <c r="AG463" s="43"/>
      <c r="AH463" s="407"/>
      <c r="AI463" s="408"/>
      <c r="AJ463" s="44"/>
      <c r="AK463" s="350"/>
      <c r="AL463" s="46"/>
      <c r="AM463" s="182" t="str">
        <f t="shared" ref="AM463:AM500" si="20">IF(AL463="YES",(R463-AK463)/365,"")</f>
        <v/>
      </c>
      <c r="AN463" s="46"/>
    </row>
    <row r="464" spans="1:40" ht="45" customHeight="1" x14ac:dyDescent="0.3">
      <c r="A464" s="70"/>
      <c r="B464" s="70"/>
      <c r="C464" s="70"/>
      <c r="D464" s="68"/>
      <c r="E464" s="46"/>
      <c r="F464" s="323" t="str">
        <f t="shared" si="18"/>
        <v/>
      </c>
      <c r="G464" s="89"/>
      <c r="H464" s="86"/>
      <c r="I464" s="86"/>
      <c r="J464" s="48"/>
      <c r="K464" s="46"/>
      <c r="L464" s="46"/>
      <c r="M464" s="46"/>
      <c r="N464" s="48"/>
      <c r="O464" s="43"/>
      <c r="P464" s="209"/>
      <c r="Q464" s="43"/>
      <c r="R464" s="86"/>
      <c r="S464" s="48"/>
      <c r="T464" s="216"/>
      <c r="U464" s="87"/>
      <c r="V464" s="16"/>
      <c r="W464" s="91"/>
      <c r="X464" s="216"/>
      <c r="Y464" s="216"/>
      <c r="Z464" s="89"/>
      <c r="AA464" s="182" t="str">
        <f t="shared" si="19"/>
        <v/>
      </c>
      <c r="AB464" s="46"/>
      <c r="AC464" s="216"/>
      <c r="AD464" s="216"/>
      <c r="AE464" s="43"/>
      <c r="AF464" s="48"/>
      <c r="AG464" s="43"/>
      <c r="AH464" s="407"/>
      <c r="AI464" s="408"/>
      <c r="AJ464" s="44"/>
      <c r="AK464" s="350"/>
      <c r="AL464" s="46"/>
      <c r="AM464" s="182" t="str">
        <f t="shared" si="20"/>
        <v/>
      </c>
      <c r="AN464" s="46"/>
    </row>
    <row r="465" spans="1:40" ht="45" customHeight="1" x14ac:dyDescent="0.3">
      <c r="A465" s="70"/>
      <c r="B465" s="70"/>
      <c r="C465" s="70"/>
      <c r="D465" s="68"/>
      <c r="E465" s="46"/>
      <c r="F465" s="323" t="str">
        <f t="shared" si="18"/>
        <v/>
      </c>
      <c r="G465" s="89"/>
      <c r="H465" s="86"/>
      <c r="I465" s="86"/>
      <c r="J465" s="48"/>
      <c r="K465" s="46"/>
      <c r="L465" s="46"/>
      <c r="M465" s="46"/>
      <c r="N465" s="48"/>
      <c r="O465" s="43"/>
      <c r="P465" s="209"/>
      <c r="Q465" s="43"/>
      <c r="R465" s="86"/>
      <c r="S465" s="48"/>
      <c r="T465" s="216"/>
      <c r="U465" s="87"/>
      <c r="V465" s="16"/>
      <c r="W465" s="91"/>
      <c r="X465" s="216"/>
      <c r="Y465" s="237"/>
      <c r="Z465" s="89"/>
      <c r="AA465" s="182" t="str">
        <f t="shared" si="19"/>
        <v/>
      </c>
      <c r="AB465" s="46"/>
      <c r="AC465" s="216"/>
      <c r="AD465" s="216"/>
      <c r="AE465" s="43"/>
      <c r="AF465" s="48"/>
      <c r="AG465" s="43"/>
      <c r="AH465" s="407"/>
      <c r="AI465" s="408"/>
      <c r="AJ465" s="44"/>
      <c r="AK465" s="350"/>
      <c r="AL465" s="46"/>
      <c r="AM465" s="182" t="str">
        <f t="shared" si="20"/>
        <v/>
      </c>
      <c r="AN465" s="46"/>
    </row>
    <row r="466" spans="1:40" ht="45" customHeight="1" x14ac:dyDescent="0.3">
      <c r="A466" s="70"/>
      <c r="B466" s="70"/>
      <c r="C466" s="70"/>
      <c r="D466" s="68"/>
      <c r="E466" s="46"/>
      <c r="F466" s="323" t="str">
        <f t="shared" si="18"/>
        <v/>
      </c>
      <c r="G466" s="89"/>
      <c r="H466" s="86"/>
      <c r="I466" s="86"/>
      <c r="J466" s="48"/>
      <c r="K466" s="46"/>
      <c r="L466" s="46"/>
      <c r="M466" s="46"/>
      <c r="N466" s="48"/>
      <c r="O466" s="43"/>
      <c r="P466" s="209"/>
      <c r="Q466" s="43"/>
      <c r="R466" s="86"/>
      <c r="S466" s="48"/>
      <c r="T466" s="216"/>
      <c r="U466" s="87"/>
      <c r="V466" s="16"/>
      <c r="W466" s="91"/>
      <c r="X466" s="216"/>
      <c r="Y466" s="216"/>
      <c r="Z466" s="89"/>
      <c r="AA466" s="182" t="str">
        <f t="shared" si="19"/>
        <v/>
      </c>
      <c r="AB466" s="46"/>
      <c r="AC466" s="216"/>
      <c r="AD466" s="216"/>
      <c r="AE466" s="43"/>
      <c r="AF466" s="48"/>
      <c r="AG466" s="43"/>
      <c r="AH466" s="407"/>
      <c r="AI466" s="408"/>
      <c r="AJ466" s="44"/>
      <c r="AK466" s="350"/>
      <c r="AL466" s="46"/>
      <c r="AM466" s="182" t="str">
        <f t="shared" si="20"/>
        <v/>
      </c>
      <c r="AN466" s="46"/>
    </row>
    <row r="467" spans="1:40" ht="45" customHeight="1" x14ac:dyDescent="0.3">
      <c r="A467" s="70"/>
      <c r="B467" s="70"/>
      <c r="C467" s="70"/>
      <c r="D467" s="68"/>
      <c r="E467" s="46"/>
      <c r="F467" s="323" t="str">
        <f t="shared" si="18"/>
        <v/>
      </c>
      <c r="G467" s="89"/>
      <c r="H467" s="86"/>
      <c r="I467" s="86"/>
      <c r="J467" s="48"/>
      <c r="K467" s="46"/>
      <c r="L467" s="46"/>
      <c r="M467" s="46"/>
      <c r="N467" s="48"/>
      <c r="O467" s="43"/>
      <c r="P467" s="209"/>
      <c r="Q467" s="43"/>
      <c r="R467" s="86"/>
      <c r="S467" s="48"/>
      <c r="T467" s="216"/>
      <c r="U467" s="87"/>
      <c r="V467" s="16"/>
      <c r="W467" s="91"/>
      <c r="X467" s="216"/>
      <c r="Y467" s="216"/>
      <c r="Z467" s="89"/>
      <c r="AA467" s="182" t="str">
        <f t="shared" si="19"/>
        <v/>
      </c>
      <c r="AB467" s="46"/>
      <c r="AC467" s="216"/>
      <c r="AD467" s="216"/>
      <c r="AE467" s="43"/>
      <c r="AF467" s="48"/>
      <c r="AG467" s="43"/>
      <c r="AH467" s="407"/>
      <c r="AI467" s="408"/>
      <c r="AJ467" s="44"/>
      <c r="AK467" s="350"/>
      <c r="AL467" s="46"/>
      <c r="AM467" s="182" t="str">
        <f t="shared" si="20"/>
        <v/>
      </c>
      <c r="AN467" s="46"/>
    </row>
    <row r="468" spans="1:40" ht="45" customHeight="1" x14ac:dyDescent="0.3">
      <c r="A468" s="70"/>
      <c r="B468" s="70"/>
      <c r="C468" s="70"/>
      <c r="D468" s="68"/>
      <c r="E468" s="46"/>
      <c r="F468" s="323" t="str">
        <f t="shared" si="18"/>
        <v/>
      </c>
      <c r="G468" s="89"/>
      <c r="H468" s="86"/>
      <c r="I468" s="86"/>
      <c r="J468" s="48"/>
      <c r="K468" s="46"/>
      <c r="L468" s="46"/>
      <c r="M468" s="46"/>
      <c r="N468" s="48"/>
      <c r="O468" s="43"/>
      <c r="P468" s="209"/>
      <c r="Q468" s="43"/>
      <c r="R468" s="86"/>
      <c r="S468" s="48"/>
      <c r="T468" s="216"/>
      <c r="U468" s="87"/>
      <c r="V468" s="16"/>
      <c r="W468" s="91"/>
      <c r="X468" s="216"/>
      <c r="Y468" s="216"/>
      <c r="Z468" s="89"/>
      <c r="AA468" s="182" t="str">
        <f t="shared" si="19"/>
        <v/>
      </c>
      <c r="AB468" s="46"/>
      <c r="AC468" s="216"/>
      <c r="AD468" s="216"/>
      <c r="AE468" s="43"/>
      <c r="AF468" s="48"/>
      <c r="AG468" s="43"/>
      <c r="AH468" s="407"/>
      <c r="AI468" s="408"/>
      <c r="AJ468" s="44"/>
      <c r="AK468" s="350"/>
      <c r="AL468" s="46"/>
      <c r="AM468" s="182" t="str">
        <f t="shared" si="20"/>
        <v/>
      </c>
      <c r="AN468" s="46"/>
    </row>
    <row r="469" spans="1:40" ht="45" customHeight="1" x14ac:dyDescent="0.3">
      <c r="A469" s="70"/>
      <c r="B469" s="70"/>
      <c r="C469" s="70"/>
      <c r="D469" s="68"/>
      <c r="E469" s="46"/>
      <c r="F469" s="323" t="str">
        <f t="shared" si="18"/>
        <v/>
      </c>
      <c r="G469" s="89"/>
      <c r="H469" s="86"/>
      <c r="I469" s="86"/>
      <c r="J469" s="48"/>
      <c r="K469" s="46"/>
      <c r="L469" s="46"/>
      <c r="M469" s="46"/>
      <c r="N469" s="48"/>
      <c r="O469" s="43"/>
      <c r="P469" s="209"/>
      <c r="Q469" s="43"/>
      <c r="R469" s="86"/>
      <c r="S469" s="48"/>
      <c r="T469" s="216"/>
      <c r="U469" s="87"/>
      <c r="V469" s="16"/>
      <c r="W469" s="91"/>
      <c r="X469" s="216"/>
      <c r="Y469" s="216"/>
      <c r="Z469" s="89"/>
      <c r="AA469" s="182" t="str">
        <f t="shared" si="19"/>
        <v/>
      </c>
      <c r="AB469" s="46"/>
      <c r="AC469" s="216"/>
      <c r="AD469" s="216"/>
      <c r="AE469" s="43"/>
      <c r="AF469" s="48"/>
      <c r="AG469" s="43"/>
      <c r="AH469" s="407"/>
      <c r="AI469" s="408"/>
      <c r="AJ469" s="44"/>
      <c r="AK469" s="350"/>
      <c r="AL469" s="46"/>
      <c r="AM469" s="182" t="str">
        <f t="shared" si="20"/>
        <v/>
      </c>
      <c r="AN469" s="46"/>
    </row>
    <row r="470" spans="1:40" ht="45" customHeight="1" x14ac:dyDescent="0.3">
      <c r="A470" s="70"/>
      <c r="B470" s="70"/>
      <c r="C470" s="70"/>
      <c r="D470" s="68"/>
      <c r="E470" s="225"/>
      <c r="F470" s="323" t="str">
        <f t="shared" si="18"/>
        <v/>
      </c>
      <c r="G470" s="89"/>
      <c r="H470" s="86"/>
      <c r="I470" s="86"/>
      <c r="J470" s="48"/>
      <c r="K470" s="46"/>
      <c r="L470" s="46"/>
      <c r="M470" s="46"/>
      <c r="N470" s="48"/>
      <c r="O470" s="43"/>
      <c r="P470" s="209"/>
      <c r="Q470" s="43"/>
      <c r="R470" s="86"/>
      <c r="S470" s="48"/>
      <c r="T470" s="216"/>
      <c r="U470" s="87"/>
      <c r="V470" s="16"/>
      <c r="W470" s="91"/>
      <c r="X470" s="216"/>
      <c r="Y470" s="216"/>
      <c r="Z470" s="89"/>
      <c r="AA470" s="182" t="str">
        <f t="shared" si="19"/>
        <v/>
      </c>
      <c r="AB470" s="46"/>
      <c r="AC470" s="216"/>
      <c r="AD470" s="216"/>
      <c r="AE470" s="43"/>
      <c r="AF470" s="48"/>
      <c r="AG470" s="43"/>
      <c r="AH470" s="407"/>
      <c r="AI470" s="408"/>
      <c r="AJ470" s="44"/>
      <c r="AK470" s="350"/>
      <c r="AL470" s="46"/>
      <c r="AM470" s="182" t="str">
        <f t="shared" si="20"/>
        <v/>
      </c>
      <c r="AN470" s="46"/>
    </row>
    <row r="471" spans="1:40" ht="45" customHeight="1" x14ac:dyDescent="0.3">
      <c r="A471" s="70"/>
      <c r="B471" s="70"/>
      <c r="C471" s="70"/>
      <c r="D471" s="68"/>
      <c r="E471" s="46"/>
      <c r="F471" s="323" t="str">
        <f t="shared" si="18"/>
        <v/>
      </c>
      <c r="G471" s="89"/>
      <c r="H471" s="86"/>
      <c r="I471" s="86"/>
      <c r="J471" s="48"/>
      <c r="K471" s="46"/>
      <c r="L471" s="46"/>
      <c r="M471" s="46"/>
      <c r="N471" s="48"/>
      <c r="O471" s="43"/>
      <c r="P471" s="209"/>
      <c r="Q471" s="43"/>
      <c r="R471" s="86"/>
      <c r="S471" s="48"/>
      <c r="T471" s="216"/>
      <c r="U471" s="87"/>
      <c r="V471" s="16"/>
      <c r="W471" s="91"/>
      <c r="X471" s="216"/>
      <c r="Y471" s="216"/>
      <c r="Z471" s="89"/>
      <c r="AA471" s="182" t="str">
        <f t="shared" si="19"/>
        <v/>
      </c>
      <c r="AB471" s="46"/>
      <c r="AC471" s="216"/>
      <c r="AD471" s="216"/>
      <c r="AE471" s="43"/>
      <c r="AF471" s="48"/>
      <c r="AG471" s="43"/>
      <c r="AH471" s="407"/>
      <c r="AI471" s="408"/>
      <c r="AJ471" s="44"/>
      <c r="AK471" s="350"/>
      <c r="AL471" s="46"/>
      <c r="AM471" s="182" t="str">
        <f t="shared" si="20"/>
        <v/>
      </c>
      <c r="AN471" s="46"/>
    </row>
    <row r="472" spans="1:40" ht="45" customHeight="1" x14ac:dyDescent="0.3">
      <c r="A472" s="70"/>
      <c r="B472" s="70"/>
      <c r="C472" s="70"/>
      <c r="D472" s="68"/>
      <c r="E472" s="46"/>
      <c r="F472" s="323" t="str">
        <f t="shared" si="18"/>
        <v/>
      </c>
      <c r="G472" s="89"/>
      <c r="H472" s="86"/>
      <c r="I472" s="86"/>
      <c r="J472" s="48"/>
      <c r="K472" s="46"/>
      <c r="L472" s="46"/>
      <c r="M472" s="46"/>
      <c r="N472" s="48"/>
      <c r="O472" s="43"/>
      <c r="P472" s="209"/>
      <c r="Q472" s="43"/>
      <c r="R472" s="86"/>
      <c r="S472" s="48"/>
      <c r="T472" s="216"/>
      <c r="U472" s="87"/>
      <c r="V472" s="16"/>
      <c r="W472" s="91"/>
      <c r="X472" s="216"/>
      <c r="Y472" s="216"/>
      <c r="Z472" s="89"/>
      <c r="AA472" s="182" t="str">
        <f t="shared" si="19"/>
        <v/>
      </c>
      <c r="AB472" s="46"/>
      <c r="AC472" s="216"/>
      <c r="AD472" s="216"/>
      <c r="AE472" s="43"/>
      <c r="AF472" s="48"/>
      <c r="AG472" s="43"/>
      <c r="AH472" s="407"/>
      <c r="AI472" s="408"/>
      <c r="AJ472" s="44"/>
      <c r="AK472" s="350"/>
      <c r="AL472" s="46"/>
      <c r="AM472" s="182" t="str">
        <f t="shared" si="20"/>
        <v/>
      </c>
      <c r="AN472" s="46"/>
    </row>
    <row r="473" spans="1:40" ht="45" customHeight="1" x14ac:dyDescent="0.3">
      <c r="A473" s="70"/>
      <c r="B473" s="70"/>
      <c r="C473" s="70"/>
      <c r="D473" s="68"/>
      <c r="E473" s="46"/>
      <c r="F473" s="323" t="str">
        <f t="shared" si="18"/>
        <v/>
      </c>
      <c r="G473" s="89"/>
      <c r="H473" s="86"/>
      <c r="I473" s="86"/>
      <c r="J473" s="48"/>
      <c r="K473" s="46"/>
      <c r="L473" s="46"/>
      <c r="M473" s="46"/>
      <c r="N473" s="48"/>
      <c r="O473" s="43"/>
      <c r="P473" s="209"/>
      <c r="Q473" s="43"/>
      <c r="R473" s="86"/>
      <c r="S473" s="48"/>
      <c r="T473" s="216"/>
      <c r="U473" s="87"/>
      <c r="V473" s="16"/>
      <c r="W473" s="91"/>
      <c r="X473" s="216"/>
      <c r="Y473" s="216"/>
      <c r="Z473" s="89"/>
      <c r="AA473" s="182" t="str">
        <f t="shared" si="19"/>
        <v/>
      </c>
      <c r="AB473" s="46"/>
      <c r="AC473" s="216"/>
      <c r="AD473" s="216"/>
      <c r="AE473" s="43"/>
      <c r="AF473" s="48"/>
      <c r="AG473" s="43"/>
      <c r="AH473" s="407"/>
      <c r="AI473" s="408"/>
      <c r="AJ473" s="44"/>
      <c r="AK473" s="350"/>
      <c r="AL473" s="46"/>
      <c r="AM473" s="182" t="str">
        <f t="shared" si="20"/>
        <v/>
      </c>
      <c r="AN473" s="46"/>
    </row>
    <row r="474" spans="1:40" ht="45" customHeight="1" x14ac:dyDescent="0.3">
      <c r="A474" s="70"/>
      <c r="B474" s="70"/>
      <c r="C474" s="70"/>
      <c r="D474" s="68"/>
      <c r="E474" s="225"/>
      <c r="F474" s="323" t="str">
        <f t="shared" si="18"/>
        <v/>
      </c>
      <c r="G474" s="89"/>
      <c r="H474" s="86"/>
      <c r="I474" s="86"/>
      <c r="J474" s="48"/>
      <c r="K474" s="46"/>
      <c r="L474" s="46"/>
      <c r="M474" s="46"/>
      <c r="N474" s="48"/>
      <c r="O474" s="43"/>
      <c r="P474" s="209"/>
      <c r="Q474" s="43"/>
      <c r="R474" s="86"/>
      <c r="S474" s="122"/>
      <c r="T474" s="217"/>
      <c r="U474" s="233"/>
      <c r="V474" s="16"/>
      <c r="W474" s="91"/>
      <c r="X474" s="216"/>
      <c r="Y474" s="216"/>
      <c r="Z474" s="89"/>
      <c r="AA474" s="182" t="str">
        <f t="shared" si="19"/>
        <v/>
      </c>
      <c r="AB474" s="46"/>
      <c r="AC474" s="216"/>
      <c r="AD474" s="216"/>
      <c r="AE474" s="43"/>
      <c r="AF474" s="48"/>
      <c r="AG474" s="43"/>
      <c r="AH474" s="407"/>
      <c r="AI474" s="408"/>
      <c r="AJ474" s="44"/>
      <c r="AK474" s="350"/>
      <c r="AL474" s="46"/>
      <c r="AM474" s="182" t="str">
        <f t="shared" si="20"/>
        <v/>
      </c>
      <c r="AN474" s="46"/>
    </row>
    <row r="475" spans="1:40" s="206" customFormat="1" ht="45" customHeight="1" x14ac:dyDescent="0.3">
      <c r="A475" s="248"/>
      <c r="B475" s="248"/>
      <c r="C475" s="248"/>
      <c r="D475" s="246"/>
      <c r="E475" s="46"/>
      <c r="F475" s="323" t="str">
        <f t="shared" si="18"/>
        <v/>
      </c>
      <c r="G475" s="235"/>
      <c r="H475" s="223"/>
      <c r="I475" s="215"/>
      <c r="J475" s="122"/>
      <c r="K475" s="225"/>
      <c r="L475" s="225"/>
      <c r="M475" s="225"/>
      <c r="N475" s="122"/>
      <c r="O475" s="209"/>
      <c r="P475" s="209"/>
      <c r="Q475" s="209"/>
      <c r="R475" s="223"/>
      <c r="S475" s="122"/>
      <c r="T475" s="217"/>
      <c r="U475" s="233"/>
      <c r="V475" s="249"/>
      <c r="W475" s="215"/>
      <c r="X475" s="217"/>
      <c r="Y475" s="217"/>
      <c r="Z475" s="235"/>
      <c r="AA475" s="182" t="str">
        <f t="shared" si="19"/>
        <v/>
      </c>
      <c r="AB475" s="225"/>
      <c r="AC475" s="217"/>
      <c r="AD475" s="217"/>
      <c r="AE475" s="209"/>
      <c r="AF475" s="48"/>
      <c r="AG475" s="209"/>
      <c r="AH475" s="407"/>
      <c r="AI475" s="408"/>
      <c r="AJ475" s="246"/>
      <c r="AK475" s="350"/>
      <c r="AL475" s="46"/>
      <c r="AM475" s="182" t="str">
        <f t="shared" si="20"/>
        <v/>
      </c>
      <c r="AN475" s="46"/>
    </row>
    <row r="476" spans="1:40" ht="45" customHeight="1" x14ac:dyDescent="0.3">
      <c r="A476" s="70"/>
      <c r="B476" s="70"/>
      <c r="C476" s="70"/>
      <c r="D476" s="68"/>
      <c r="E476" s="46"/>
      <c r="F476" s="323" t="str">
        <f t="shared" si="18"/>
        <v/>
      </c>
      <c r="G476" s="89"/>
      <c r="H476" s="86"/>
      <c r="I476" s="215"/>
      <c r="J476" s="48"/>
      <c r="K476" s="46"/>
      <c r="L476" s="46"/>
      <c r="M476" s="46"/>
      <c r="N476" s="48"/>
      <c r="O476" s="43"/>
      <c r="P476" s="209"/>
      <c r="Q476" s="43"/>
      <c r="R476" s="86"/>
      <c r="S476" s="122"/>
      <c r="T476" s="217"/>
      <c r="U476" s="87"/>
      <c r="V476" s="16"/>
      <c r="W476" s="215"/>
      <c r="X476" s="217"/>
      <c r="Y476" s="217"/>
      <c r="Z476" s="235"/>
      <c r="AA476" s="182" t="str">
        <f t="shared" si="19"/>
        <v/>
      </c>
      <c r="AB476" s="46"/>
      <c r="AC476" s="216"/>
      <c r="AD476" s="216"/>
      <c r="AE476" s="43"/>
      <c r="AF476" s="48"/>
      <c r="AG476" s="43"/>
      <c r="AH476" s="407"/>
      <c r="AI476" s="408"/>
      <c r="AJ476" s="44"/>
      <c r="AK476" s="350"/>
      <c r="AL476" s="46"/>
      <c r="AM476" s="182" t="str">
        <f t="shared" si="20"/>
        <v/>
      </c>
      <c r="AN476" s="46"/>
    </row>
    <row r="477" spans="1:40" ht="45" customHeight="1" x14ac:dyDescent="0.3">
      <c r="A477" s="70"/>
      <c r="B477" s="70"/>
      <c r="C477" s="70"/>
      <c r="D477" s="68"/>
      <c r="E477" s="46"/>
      <c r="F477" s="323" t="str">
        <f t="shared" si="18"/>
        <v/>
      </c>
      <c r="G477" s="89"/>
      <c r="H477" s="86"/>
      <c r="I477" s="215"/>
      <c r="J477" s="48"/>
      <c r="K477" s="46"/>
      <c r="L477" s="46"/>
      <c r="M477" s="46"/>
      <c r="N477" s="48"/>
      <c r="O477" s="43"/>
      <c r="P477" s="209"/>
      <c r="Q477" s="43"/>
      <c r="R477" s="86"/>
      <c r="S477" s="122"/>
      <c r="T477" s="217"/>
      <c r="U477" s="87"/>
      <c r="V477" s="16"/>
      <c r="W477" s="215"/>
      <c r="X477" s="217"/>
      <c r="Y477" s="217"/>
      <c r="Z477" s="235"/>
      <c r="AA477" s="182" t="str">
        <f t="shared" si="19"/>
        <v/>
      </c>
      <c r="AB477" s="46"/>
      <c r="AC477" s="216"/>
      <c r="AD477" s="216"/>
      <c r="AE477" s="43"/>
      <c r="AF477" s="48"/>
      <c r="AG477" s="43"/>
      <c r="AH477" s="407"/>
      <c r="AI477" s="408"/>
      <c r="AJ477" s="44"/>
      <c r="AK477" s="350"/>
      <c r="AL477" s="46"/>
      <c r="AM477" s="182" t="str">
        <f t="shared" si="20"/>
        <v/>
      </c>
      <c r="AN477" s="46"/>
    </row>
    <row r="478" spans="1:40" ht="45" customHeight="1" x14ac:dyDescent="0.3">
      <c r="A478" s="70"/>
      <c r="B478" s="70"/>
      <c r="C478" s="70"/>
      <c r="D478" s="68"/>
      <c r="E478" s="46"/>
      <c r="F478" s="323" t="str">
        <f t="shared" si="18"/>
        <v/>
      </c>
      <c r="G478" s="89"/>
      <c r="H478" s="86"/>
      <c r="I478" s="86"/>
      <c r="J478" s="48"/>
      <c r="K478" s="46"/>
      <c r="L478" s="46"/>
      <c r="M478" s="46"/>
      <c r="N478" s="48"/>
      <c r="O478" s="43"/>
      <c r="P478" s="209"/>
      <c r="Q478" s="43"/>
      <c r="R478" s="86"/>
      <c r="S478" s="48"/>
      <c r="T478" s="216"/>
      <c r="U478" s="87"/>
      <c r="V478" s="16"/>
      <c r="W478" s="215"/>
      <c r="X478" s="217"/>
      <c r="Y478" s="217"/>
      <c r="Z478" s="89"/>
      <c r="AA478" s="182" t="str">
        <f t="shared" si="19"/>
        <v/>
      </c>
      <c r="AB478" s="46"/>
      <c r="AC478" s="216"/>
      <c r="AD478" s="216"/>
      <c r="AE478" s="43"/>
      <c r="AF478" s="48"/>
      <c r="AG478" s="43"/>
      <c r="AH478" s="407"/>
      <c r="AI478" s="408"/>
      <c r="AJ478" s="44"/>
      <c r="AK478" s="350"/>
      <c r="AL478" s="46"/>
      <c r="AM478" s="182" t="str">
        <f t="shared" si="20"/>
        <v/>
      </c>
      <c r="AN478" s="46"/>
    </row>
    <row r="479" spans="1:40" s="206" customFormat="1" ht="45" customHeight="1" x14ac:dyDescent="0.3">
      <c r="A479" s="248"/>
      <c r="B479" s="248"/>
      <c r="C479" s="248"/>
      <c r="D479" s="246"/>
      <c r="E479" s="46"/>
      <c r="F479" s="323" t="str">
        <f t="shared" si="18"/>
        <v/>
      </c>
      <c r="G479" s="235"/>
      <c r="H479" s="223"/>
      <c r="I479" s="215"/>
      <c r="J479" s="122"/>
      <c r="K479" s="225"/>
      <c r="L479" s="225"/>
      <c r="M479" s="225"/>
      <c r="N479" s="122"/>
      <c r="O479" s="209"/>
      <c r="P479" s="209"/>
      <c r="Q479" s="209"/>
      <c r="R479" s="223"/>
      <c r="S479" s="122"/>
      <c r="T479" s="217"/>
      <c r="U479" s="233"/>
      <c r="V479" s="249"/>
      <c r="W479" s="215"/>
      <c r="X479" s="217"/>
      <c r="Y479" s="217"/>
      <c r="Z479" s="235"/>
      <c r="AA479" s="182" t="str">
        <f t="shared" si="19"/>
        <v/>
      </c>
      <c r="AB479" s="225"/>
      <c r="AC479" s="217"/>
      <c r="AD479" s="217"/>
      <c r="AE479" s="209"/>
      <c r="AF479" s="48"/>
      <c r="AG479" s="209"/>
      <c r="AH479" s="407"/>
      <c r="AI479" s="408"/>
      <c r="AJ479" s="246"/>
      <c r="AK479" s="350"/>
      <c r="AL479" s="46"/>
      <c r="AM479" s="182" t="str">
        <f t="shared" si="20"/>
        <v/>
      </c>
      <c r="AN479" s="46"/>
    </row>
    <row r="480" spans="1:40" ht="45" customHeight="1" x14ac:dyDescent="0.3">
      <c r="A480" s="70"/>
      <c r="B480" s="70"/>
      <c r="C480" s="70"/>
      <c r="D480" s="68"/>
      <c r="E480" s="46"/>
      <c r="F480" s="323" t="str">
        <f t="shared" si="18"/>
        <v/>
      </c>
      <c r="G480" s="89"/>
      <c r="H480" s="86"/>
      <c r="I480" s="215"/>
      <c r="J480" s="48"/>
      <c r="K480" s="46"/>
      <c r="L480" s="46"/>
      <c r="M480" s="46"/>
      <c r="N480" s="48"/>
      <c r="O480" s="43"/>
      <c r="P480" s="209"/>
      <c r="Q480" s="43"/>
      <c r="R480" s="86"/>
      <c r="S480" s="122"/>
      <c r="T480" s="217"/>
      <c r="U480" s="233"/>
      <c r="V480" s="16"/>
      <c r="W480" s="215"/>
      <c r="X480" s="217"/>
      <c r="Y480" s="217"/>
      <c r="Z480" s="235"/>
      <c r="AA480" s="182" t="str">
        <f t="shared" si="19"/>
        <v/>
      </c>
      <c r="AB480" s="46"/>
      <c r="AC480" s="216"/>
      <c r="AD480" s="216"/>
      <c r="AE480" s="43"/>
      <c r="AF480" s="48"/>
      <c r="AG480" s="43"/>
      <c r="AH480" s="407"/>
      <c r="AI480" s="408"/>
      <c r="AJ480" s="44"/>
      <c r="AK480" s="350"/>
      <c r="AL480" s="46"/>
      <c r="AM480" s="182" t="str">
        <f t="shared" si="20"/>
        <v/>
      </c>
      <c r="AN480" s="46"/>
    </row>
    <row r="481" spans="1:40" ht="45" customHeight="1" x14ac:dyDescent="0.3">
      <c r="A481" s="70"/>
      <c r="B481" s="70"/>
      <c r="C481" s="70"/>
      <c r="D481" s="68"/>
      <c r="E481" s="46"/>
      <c r="F481" s="323" t="str">
        <f t="shared" si="18"/>
        <v/>
      </c>
      <c r="G481" s="89"/>
      <c r="H481" s="86"/>
      <c r="I481" s="86"/>
      <c r="J481" s="48"/>
      <c r="K481" s="46"/>
      <c r="L481" s="46"/>
      <c r="M481" s="46"/>
      <c r="N481" s="48"/>
      <c r="O481" s="43"/>
      <c r="P481" s="209"/>
      <c r="Q481" s="43"/>
      <c r="R481" s="86"/>
      <c r="S481" s="48"/>
      <c r="T481" s="216"/>
      <c r="U481" s="87"/>
      <c r="V481" s="16"/>
      <c r="W481" s="86"/>
      <c r="X481" s="216"/>
      <c r="Y481" s="217"/>
      <c r="Z481" s="89"/>
      <c r="AA481" s="182" t="str">
        <f t="shared" si="19"/>
        <v/>
      </c>
      <c r="AB481" s="46"/>
      <c r="AC481" s="216"/>
      <c r="AD481" s="216"/>
      <c r="AE481" s="43"/>
      <c r="AF481" s="48"/>
      <c r="AG481" s="43"/>
      <c r="AH481" s="407"/>
      <c r="AI481" s="408"/>
      <c r="AJ481" s="44"/>
      <c r="AK481" s="350"/>
      <c r="AL481" s="46"/>
      <c r="AM481" s="182" t="str">
        <f t="shared" si="20"/>
        <v/>
      </c>
      <c r="AN481" s="46"/>
    </row>
    <row r="482" spans="1:40" ht="45" customHeight="1" x14ac:dyDescent="0.3">
      <c r="A482" s="70"/>
      <c r="B482" s="70"/>
      <c r="C482" s="70"/>
      <c r="D482" s="68"/>
      <c r="E482" s="46"/>
      <c r="F482" s="323" t="str">
        <f t="shared" si="18"/>
        <v/>
      </c>
      <c r="G482" s="89"/>
      <c r="H482" s="86"/>
      <c r="I482" s="215"/>
      <c r="J482" s="48"/>
      <c r="K482" s="46"/>
      <c r="L482" s="46"/>
      <c r="M482" s="46"/>
      <c r="N482" s="48"/>
      <c r="O482" s="43"/>
      <c r="P482" s="209"/>
      <c r="Q482" s="43"/>
      <c r="R482" s="86"/>
      <c r="S482" s="122"/>
      <c r="T482" s="217"/>
      <c r="U482" s="233"/>
      <c r="V482" s="16"/>
      <c r="W482" s="215"/>
      <c r="X482" s="217"/>
      <c r="Y482" s="217"/>
      <c r="Z482" s="235"/>
      <c r="AA482" s="182" t="str">
        <f t="shared" si="19"/>
        <v/>
      </c>
      <c r="AB482" s="46"/>
      <c r="AC482" s="216"/>
      <c r="AD482" s="216"/>
      <c r="AE482" s="43"/>
      <c r="AF482" s="48"/>
      <c r="AG482" s="43"/>
      <c r="AH482" s="407"/>
      <c r="AI482" s="408"/>
      <c r="AJ482" s="44"/>
      <c r="AK482" s="350"/>
      <c r="AL482" s="46"/>
      <c r="AM482" s="182" t="str">
        <f t="shared" si="20"/>
        <v/>
      </c>
      <c r="AN482" s="46"/>
    </row>
    <row r="483" spans="1:40" ht="45" customHeight="1" x14ac:dyDescent="0.3">
      <c r="A483" s="70"/>
      <c r="B483" s="70"/>
      <c r="C483" s="70"/>
      <c r="D483" s="68"/>
      <c r="E483" s="46"/>
      <c r="F483" s="323" t="str">
        <f t="shared" si="18"/>
        <v/>
      </c>
      <c r="G483" s="89"/>
      <c r="H483" s="86"/>
      <c r="I483" s="215"/>
      <c r="J483" s="48"/>
      <c r="K483" s="46"/>
      <c r="L483" s="46"/>
      <c r="M483" s="46"/>
      <c r="N483" s="48"/>
      <c r="O483" s="43"/>
      <c r="P483" s="209"/>
      <c r="Q483" s="43"/>
      <c r="R483" s="86"/>
      <c r="S483" s="122"/>
      <c r="T483" s="217"/>
      <c r="U483" s="233"/>
      <c r="V483" s="16"/>
      <c r="W483" s="215"/>
      <c r="X483" s="217"/>
      <c r="Y483" s="217"/>
      <c r="Z483" s="235"/>
      <c r="AA483" s="182" t="str">
        <f t="shared" si="19"/>
        <v/>
      </c>
      <c r="AB483" s="46"/>
      <c r="AC483" s="216"/>
      <c r="AD483" s="216"/>
      <c r="AE483" s="43"/>
      <c r="AF483" s="48"/>
      <c r="AG483" s="43"/>
      <c r="AH483" s="407"/>
      <c r="AI483" s="408"/>
      <c r="AJ483" s="44"/>
      <c r="AK483" s="350"/>
      <c r="AL483" s="46"/>
      <c r="AM483" s="182" t="str">
        <f t="shared" si="20"/>
        <v/>
      </c>
      <c r="AN483" s="46"/>
    </row>
    <row r="484" spans="1:40" ht="45" customHeight="1" x14ac:dyDescent="0.3">
      <c r="A484" s="70"/>
      <c r="B484" s="70"/>
      <c r="C484" s="70"/>
      <c r="D484" s="68"/>
      <c r="E484" s="46"/>
      <c r="F484" s="323" t="str">
        <f t="shared" si="18"/>
        <v/>
      </c>
      <c r="G484" s="89"/>
      <c r="H484" s="86"/>
      <c r="I484" s="215"/>
      <c r="J484" s="48"/>
      <c r="K484" s="46"/>
      <c r="L484" s="46"/>
      <c r="M484" s="46"/>
      <c r="N484" s="48"/>
      <c r="O484" s="43"/>
      <c r="P484" s="209"/>
      <c r="Q484" s="43"/>
      <c r="R484" s="86"/>
      <c r="S484" s="122"/>
      <c r="T484" s="217"/>
      <c r="U484" s="233"/>
      <c r="V484" s="16"/>
      <c r="W484" s="215"/>
      <c r="X484" s="217"/>
      <c r="Y484" s="217"/>
      <c r="Z484" s="235"/>
      <c r="AA484" s="182" t="str">
        <f t="shared" si="19"/>
        <v/>
      </c>
      <c r="AB484" s="46"/>
      <c r="AC484" s="216"/>
      <c r="AD484" s="216"/>
      <c r="AE484" s="43"/>
      <c r="AF484" s="48"/>
      <c r="AG484" s="43"/>
      <c r="AH484" s="407"/>
      <c r="AI484" s="408"/>
      <c r="AJ484" s="44"/>
      <c r="AK484" s="350"/>
      <c r="AL484" s="46"/>
      <c r="AM484" s="182" t="str">
        <f t="shared" si="20"/>
        <v/>
      </c>
      <c r="AN484" s="46"/>
    </row>
    <row r="485" spans="1:40" ht="45" customHeight="1" x14ac:dyDescent="0.3">
      <c r="A485" s="70"/>
      <c r="B485" s="70"/>
      <c r="C485" s="70"/>
      <c r="D485" s="68"/>
      <c r="E485" s="46"/>
      <c r="F485" s="323" t="str">
        <f t="shared" si="18"/>
        <v/>
      </c>
      <c r="G485" s="89"/>
      <c r="H485" s="86"/>
      <c r="I485" s="215"/>
      <c r="J485" s="48"/>
      <c r="K485" s="46"/>
      <c r="L485" s="46"/>
      <c r="M485" s="46"/>
      <c r="N485" s="48"/>
      <c r="O485" s="43"/>
      <c r="P485" s="209"/>
      <c r="Q485" s="43"/>
      <c r="R485" s="86"/>
      <c r="S485" s="122"/>
      <c r="T485" s="217"/>
      <c r="U485" s="233"/>
      <c r="V485" s="16"/>
      <c r="W485" s="215"/>
      <c r="X485" s="217"/>
      <c r="Y485" s="217"/>
      <c r="Z485" s="235"/>
      <c r="AA485" s="182" t="str">
        <f t="shared" si="19"/>
        <v/>
      </c>
      <c r="AB485" s="46"/>
      <c r="AC485" s="216"/>
      <c r="AD485" s="216"/>
      <c r="AE485" s="43"/>
      <c r="AF485" s="48"/>
      <c r="AG485" s="43"/>
      <c r="AH485" s="407"/>
      <c r="AI485" s="408"/>
      <c r="AJ485" s="44"/>
      <c r="AK485" s="350"/>
      <c r="AL485" s="46"/>
      <c r="AM485" s="182" t="str">
        <f t="shared" si="20"/>
        <v/>
      </c>
      <c r="AN485" s="46"/>
    </row>
    <row r="486" spans="1:40" ht="45" customHeight="1" x14ac:dyDescent="0.3">
      <c r="A486" s="70"/>
      <c r="B486" s="70"/>
      <c r="C486" s="70"/>
      <c r="D486" s="68"/>
      <c r="E486" s="46"/>
      <c r="F486" s="323" t="str">
        <f t="shared" si="18"/>
        <v/>
      </c>
      <c r="G486" s="89"/>
      <c r="H486" s="86"/>
      <c r="I486" s="215"/>
      <c r="J486" s="48"/>
      <c r="K486" s="46"/>
      <c r="L486" s="46"/>
      <c r="M486" s="46"/>
      <c r="N486" s="48"/>
      <c r="O486" s="43"/>
      <c r="P486" s="209"/>
      <c r="Q486" s="43"/>
      <c r="R486" s="86"/>
      <c r="S486" s="122"/>
      <c r="T486" s="217"/>
      <c r="U486" s="233"/>
      <c r="V486" s="16"/>
      <c r="W486" s="215"/>
      <c r="X486" s="217"/>
      <c r="Y486" s="217"/>
      <c r="Z486" s="235"/>
      <c r="AA486" s="182" t="str">
        <f t="shared" si="19"/>
        <v/>
      </c>
      <c r="AB486" s="46"/>
      <c r="AC486" s="216"/>
      <c r="AD486" s="216"/>
      <c r="AE486" s="43"/>
      <c r="AF486" s="48"/>
      <c r="AG486" s="43"/>
      <c r="AH486" s="407"/>
      <c r="AI486" s="408"/>
      <c r="AJ486" s="44"/>
      <c r="AK486" s="350"/>
      <c r="AL486" s="46"/>
      <c r="AM486" s="182" t="str">
        <f t="shared" si="20"/>
        <v/>
      </c>
      <c r="AN486" s="46"/>
    </row>
    <row r="487" spans="1:40" ht="45" customHeight="1" x14ac:dyDescent="0.3">
      <c r="A487" s="70"/>
      <c r="B487" s="70"/>
      <c r="C487" s="70"/>
      <c r="D487" s="68"/>
      <c r="E487" s="46"/>
      <c r="F487" s="323" t="str">
        <f t="shared" si="18"/>
        <v/>
      </c>
      <c r="G487" s="89"/>
      <c r="H487" s="86"/>
      <c r="I487" s="215"/>
      <c r="J487" s="48"/>
      <c r="K487" s="46"/>
      <c r="L487" s="46"/>
      <c r="M487" s="46"/>
      <c r="N487" s="48"/>
      <c r="O487" s="43"/>
      <c r="P487" s="209"/>
      <c r="Q487" s="43"/>
      <c r="R487" s="86"/>
      <c r="S487" s="122"/>
      <c r="T487" s="217"/>
      <c r="U487" s="233"/>
      <c r="V487" s="16"/>
      <c r="W487" s="215"/>
      <c r="X487" s="217"/>
      <c r="Y487" s="217"/>
      <c r="Z487" s="235"/>
      <c r="AA487" s="182" t="str">
        <f t="shared" si="19"/>
        <v/>
      </c>
      <c r="AB487" s="46"/>
      <c r="AC487" s="216"/>
      <c r="AD487" s="216"/>
      <c r="AE487" s="43"/>
      <c r="AF487" s="48"/>
      <c r="AG487" s="43"/>
      <c r="AH487" s="407"/>
      <c r="AI487" s="408"/>
      <c r="AJ487" s="44"/>
      <c r="AK487" s="350"/>
      <c r="AL487" s="46"/>
      <c r="AM487" s="182" t="str">
        <f t="shared" si="20"/>
        <v/>
      </c>
      <c r="AN487" s="46"/>
    </row>
    <row r="488" spans="1:40" ht="45" customHeight="1" x14ac:dyDescent="0.3">
      <c r="A488" s="70"/>
      <c r="B488" s="70"/>
      <c r="C488" s="70"/>
      <c r="D488" s="68"/>
      <c r="E488" s="46"/>
      <c r="F488" s="323" t="str">
        <f t="shared" si="18"/>
        <v/>
      </c>
      <c r="G488" s="89"/>
      <c r="H488" s="86"/>
      <c r="I488" s="215"/>
      <c r="J488" s="48"/>
      <c r="K488" s="46"/>
      <c r="L488" s="46"/>
      <c r="M488" s="46"/>
      <c r="N488" s="48"/>
      <c r="O488" s="43"/>
      <c r="P488" s="209"/>
      <c r="Q488" s="43"/>
      <c r="R488" s="86"/>
      <c r="S488" s="122"/>
      <c r="T488" s="217"/>
      <c r="U488" s="233"/>
      <c r="V488" s="16"/>
      <c r="W488" s="215"/>
      <c r="X488" s="217"/>
      <c r="Y488" s="217"/>
      <c r="Z488" s="235"/>
      <c r="AA488" s="182" t="str">
        <f t="shared" si="19"/>
        <v/>
      </c>
      <c r="AB488" s="46"/>
      <c r="AC488" s="216"/>
      <c r="AD488" s="216"/>
      <c r="AE488" s="43"/>
      <c r="AF488" s="48"/>
      <c r="AG488" s="43"/>
      <c r="AH488" s="407"/>
      <c r="AI488" s="408"/>
      <c r="AJ488" s="44"/>
      <c r="AK488" s="350"/>
      <c r="AL488" s="46"/>
      <c r="AM488" s="182" t="str">
        <f t="shared" si="20"/>
        <v/>
      </c>
      <c r="AN488" s="46"/>
    </row>
    <row r="489" spans="1:40" ht="45" customHeight="1" x14ac:dyDescent="0.3">
      <c r="A489" s="70"/>
      <c r="B489" s="70"/>
      <c r="C489" s="70"/>
      <c r="D489" s="68"/>
      <c r="E489" s="225"/>
      <c r="F489" s="323" t="str">
        <f t="shared" si="18"/>
        <v/>
      </c>
      <c r="G489" s="89"/>
      <c r="H489" s="86"/>
      <c r="I489" s="215"/>
      <c r="J489" s="48"/>
      <c r="K489" s="46"/>
      <c r="L489" s="46"/>
      <c r="M489" s="46"/>
      <c r="N489" s="48"/>
      <c r="O489" s="43"/>
      <c r="P489" s="209"/>
      <c r="Q489" s="43"/>
      <c r="R489" s="86"/>
      <c r="S489" s="122"/>
      <c r="T489" s="217"/>
      <c r="U489" s="233"/>
      <c r="V489" s="16"/>
      <c r="W489" s="215"/>
      <c r="X489" s="217"/>
      <c r="Y489" s="217"/>
      <c r="Z489" s="235"/>
      <c r="AA489" s="182" t="str">
        <f t="shared" si="19"/>
        <v/>
      </c>
      <c r="AB489" s="46"/>
      <c r="AC489" s="216"/>
      <c r="AD489" s="216"/>
      <c r="AE489" s="43"/>
      <c r="AF489" s="48"/>
      <c r="AG489" s="43"/>
      <c r="AH489" s="407"/>
      <c r="AI489" s="408"/>
      <c r="AJ489" s="44"/>
      <c r="AK489" s="350"/>
      <c r="AL489" s="46"/>
      <c r="AM489" s="182" t="str">
        <f t="shared" si="20"/>
        <v/>
      </c>
      <c r="AN489" s="46"/>
    </row>
    <row r="490" spans="1:40" ht="45" customHeight="1" x14ac:dyDescent="0.3">
      <c r="A490" s="70"/>
      <c r="B490" s="70"/>
      <c r="C490" s="70"/>
      <c r="D490" s="68"/>
      <c r="E490" s="46"/>
      <c r="F490" s="323" t="str">
        <f t="shared" si="18"/>
        <v/>
      </c>
      <c r="G490" s="89"/>
      <c r="H490" s="86"/>
      <c r="I490" s="86"/>
      <c r="J490" s="48"/>
      <c r="K490" s="46"/>
      <c r="L490" s="46"/>
      <c r="M490" s="46"/>
      <c r="N490" s="48"/>
      <c r="O490" s="43"/>
      <c r="P490" s="209"/>
      <c r="Q490" s="43"/>
      <c r="R490" s="86"/>
      <c r="S490" s="122"/>
      <c r="T490" s="217"/>
      <c r="U490" s="233"/>
      <c r="V490" s="16"/>
      <c r="W490" s="91"/>
      <c r="X490" s="216"/>
      <c r="Y490" s="216"/>
      <c r="Z490" s="89"/>
      <c r="AA490" s="182" t="str">
        <f t="shared" si="19"/>
        <v/>
      </c>
      <c r="AB490" s="46"/>
      <c r="AC490" s="216"/>
      <c r="AD490" s="216"/>
      <c r="AE490" s="43"/>
      <c r="AF490" s="48"/>
      <c r="AG490" s="43"/>
      <c r="AH490" s="407"/>
      <c r="AI490" s="408"/>
      <c r="AJ490" s="44"/>
      <c r="AK490" s="350"/>
      <c r="AL490" s="46"/>
      <c r="AM490" s="182" t="str">
        <f t="shared" si="20"/>
        <v/>
      </c>
      <c r="AN490" s="46"/>
    </row>
    <row r="491" spans="1:40" ht="45" customHeight="1" x14ac:dyDescent="0.3">
      <c r="A491" s="70"/>
      <c r="B491" s="70"/>
      <c r="C491" s="70"/>
      <c r="D491" s="68"/>
      <c r="E491" s="46"/>
      <c r="F491" s="323" t="str">
        <f t="shared" si="18"/>
        <v/>
      </c>
      <c r="G491" s="89"/>
      <c r="H491" s="86"/>
      <c r="I491" s="86"/>
      <c r="J491" s="48"/>
      <c r="K491" s="46"/>
      <c r="L491" s="46"/>
      <c r="M491" s="46"/>
      <c r="N491" s="48"/>
      <c r="O491" s="43"/>
      <c r="P491" s="209"/>
      <c r="Q491" s="43"/>
      <c r="R491" s="86"/>
      <c r="S491" s="122"/>
      <c r="T491" s="217"/>
      <c r="U491" s="233"/>
      <c r="V491" s="16"/>
      <c r="W491" s="91"/>
      <c r="X491" s="216"/>
      <c r="Y491" s="216"/>
      <c r="Z491" s="89"/>
      <c r="AA491" s="182" t="str">
        <f t="shared" si="19"/>
        <v/>
      </c>
      <c r="AB491" s="46"/>
      <c r="AC491" s="216"/>
      <c r="AD491" s="216"/>
      <c r="AE491" s="43"/>
      <c r="AF491" s="48"/>
      <c r="AG491" s="43"/>
      <c r="AH491" s="407"/>
      <c r="AI491" s="408"/>
      <c r="AJ491" s="44"/>
      <c r="AK491" s="350"/>
      <c r="AL491" s="46"/>
      <c r="AM491" s="182" t="str">
        <f t="shared" si="20"/>
        <v/>
      </c>
      <c r="AN491" s="46"/>
    </row>
    <row r="492" spans="1:40" ht="45" customHeight="1" x14ac:dyDescent="0.3">
      <c r="A492" s="70"/>
      <c r="B492" s="70"/>
      <c r="C492" s="70"/>
      <c r="D492" s="68"/>
      <c r="E492" s="46"/>
      <c r="F492" s="323" t="str">
        <f t="shared" si="18"/>
        <v/>
      </c>
      <c r="G492" s="89"/>
      <c r="H492" s="86"/>
      <c r="I492" s="215"/>
      <c r="J492" s="48"/>
      <c r="K492" s="46"/>
      <c r="L492" s="46"/>
      <c r="M492" s="46"/>
      <c r="N492" s="48"/>
      <c r="O492" s="43"/>
      <c r="P492" s="209"/>
      <c r="Q492" s="43"/>
      <c r="R492" s="86"/>
      <c r="S492" s="122"/>
      <c r="T492" s="217"/>
      <c r="U492" s="233"/>
      <c r="V492" s="16"/>
      <c r="W492" s="215"/>
      <c r="X492" s="217"/>
      <c r="Y492" s="217"/>
      <c r="Z492" s="235"/>
      <c r="AA492" s="182" t="str">
        <f t="shared" si="19"/>
        <v/>
      </c>
      <c r="AB492" s="46"/>
      <c r="AC492" s="216"/>
      <c r="AD492" s="216"/>
      <c r="AE492" s="43"/>
      <c r="AF492" s="48"/>
      <c r="AG492" s="43"/>
      <c r="AH492" s="407"/>
      <c r="AI492" s="408"/>
      <c r="AJ492" s="44"/>
      <c r="AK492" s="350"/>
      <c r="AL492" s="46"/>
      <c r="AM492" s="182" t="str">
        <f t="shared" si="20"/>
        <v/>
      </c>
      <c r="AN492" s="46"/>
    </row>
    <row r="493" spans="1:40" ht="45" customHeight="1" x14ac:dyDescent="0.3">
      <c r="A493" s="70"/>
      <c r="B493" s="70"/>
      <c r="C493" s="70"/>
      <c r="D493" s="68"/>
      <c r="E493" s="46"/>
      <c r="F493" s="323" t="str">
        <f t="shared" si="18"/>
        <v/>
      </c>
      <c r="G493" s="89"/>
      <c r="H493" s="86"/>
      <c r="I493" s="91"/>
      <c r="J493" s="48"/>
      <c r="K493" s="46"/>
      <c r="L493" s="46"/>
      <c r="M493" s="46"/>
      <c r="N493" s="48"/>
      <c r="O493" s="43"/>
      <c r="P493" s="209"/>
      <c r="Q493" s="43"/>
      <c r="R493" s="86"/>
      <c r="S493" s="122"/>
      <c r="T493" s="216"/>
      <c r="U493" s="87"/>
      <c r="V493" s="16"/>
      <c r="W493" s="91"/>
      <c r="X493" s="216"/>
      <c r="Y493" s="216"/>
      <c r="Z493" s="89"/>
      <c r="AA493" s="182" t="str">
        <f t="shared" si="19"/>
        <v/>
      </c>
      <c r="AB493" s="46"/>
      <c r="AC493" s="216"/>
      <c r="AD493" s="216"/>
      <c r="AE493" s="43"/>
      <c r="AF493" s="48"/>
      <c r="AG493" s="43"/>
      <c r="AH493" s="407"/>
      <c r="AI493" s="408"/>
      <c r="AJ493" s="44"/>
      <c r="AK493" s="350"/>
      <c r="AL493" s="46"/>
      <c r="AM493" s="182" t="str">
        <f t="shared" si="20"/>
        <v/>
      </c>
      <c r="AN493" s="46"/>
    </row>
    <row r="494" spans="1:40" s="206" customFormat="1" ht="45" customHeight="1" x14ac:dyDescent="0.3">
      <c r="A494" s="248"/>
      <c r="B494" s="248"/>
      <c r="C494" s="248"/>
      <c r="D494" s="246"/>
      <c r="E494" s="46"/>
      <c r="F494" s="323" t="str">
        <f t="shared" si="18"/>
        <v/>
      </c>
      <c r="G494" s="235"/>
      <c r="H494" s="223"/>
      <c r="I494" s="215"/>
      <c r="J494" s="122"/>
      <c r="K494" s="225"/>
      <c r="L494" s="225"/>
      <c r="M494" s="225"/>
      <c r="N494" s="122"/>
      <c r="O494" s="209"/>
      <c r="P494" s="209"/>
      <c r="Q494" s="209"/>
      <c r="R494" s="223"/>
      <c r="S494" s="122"/>
      <c r="T494" s="217"/>
      <c r="U494" s="233"/>
      <c r="V494" s="249"/>
      <c r="W494" s="215"/>
      <c r="X494" s="217"/>
      <c r="Y494" s="217"/>
      <c r="Z494" s="235"/>
      <c r="AA494" s="182" t="str">
        <f t="shared" si="19"/>
        <v/>
      </c>
      <c r="AB494" s="225"/>
      <c r="AC494" s="217"/>
      <c r="AD494" s="217"/>
      <c r="AE494" s="209"/>
      <c r="AF494" s="48"/>
      <c r="AG494" s="209"/>
      <c r="AH494" s="407"/>
      <c r="AI494" s="408"/>
      <c r="AJ494" s="246"/>
      <c r="AK494" s="350"/>
      <c r="AL494" s="46"/>
      <c r="AM494" s="182" t="str">
        <f t="shared" si="20"/>
        <v/>
      </c>
      <c r="AN494" s="46"/>
    </row>
    <row r="495" spans="1:40" ht="45" customHeight="1" x14ac:dyDescent="0.3">
      <c r="A495" s="70"/>
      <c r="B495" s="70"/>
      <c r="C495" s="70"/>
      <c r="D495" s="68"/>
      <c r="E495" s="46"/>
      <c r="F495" s="323" t="str">
        <f t="shared" si="18"/>
        <v/>
      </c>
      <c r="G495" s="89"/>
      <c r="H495" s="86"/>
      <c r="I495" s="215"/>
      <c r="J495" s="48"/>
      <c r="K495" s="46"/>
      <c r="L495" s="46"/>
      <c r="M495" s="46"/>
      <c r="N495" s="48"/>
      <c r="O495" s="43"/>
      <c r="P495" s="209"/>
      <c r="Q495" s="43"/>
      <c r="R495" s="86"/>
      <c r="S495" s="122"/>
      <c r="T495" s="217"/>
      <c r="U495" s="233"/>
      <c r="V495" s="16"/>
      <c r="W495" s="215"/>
      <c r="X495" s="217"/>
      <c r="Y495" s="217"/>
      <c r="Z495" s="235"/>
      <c r="AA495" s="182" t="str">
        <f t="shared" si="19"/>
        <v/>
      </c>
      <c r="AB495" s="46"/>
      <c r="AC495" s="216"/>
      <c r="AD495" s="216"/>
      <c r="AE495" s="43"/>
      <c r="AF495" s="48"/>
      <c r="AG495" s="43"/>
      <c r="AH495" s="407"/>
      <c r="AI495" s="408"/>
      <c r="AJ495" s="44"/>
      <c r="AK495" s="350"/>
      <c r="AL495" s="46"/>
      <c r="AM495" s="182" t="str">
        <f t="shared" si="20"/>
        <v/>
      </c>
      <c r="AN495" s="46"/>
    </row>
    <row r="496" spans="1:40" ht="45" customHeight="1" x14ac:dyDescent="0.3">
      <c r="A496" s="70"/>
      <c r="B496" s="70"/>
      <c r="C496" s="70"/>
      <c r="D496" s="68"/>
      <c r="E496" s="46"/>
      <c r="F496" s="323" t="str">
        <f t="shared" si="18"/>
        <v/>
      </c>
      <c r="G496" s="89"/>
      <c r="H496" s="86"/>
      <c r="I496" s="86"/>
      <c r="J496" s="48"/>
      <c r="K496" s="46"/>
      <c r="L496" s="46"/>
      <c r="M496" s="46"/>
      <c r="N496" s="48"/>
      <c r="O496" s="43"/>
      <c r="P496" s="209"/>
      <c r="Q496" s="43"/>
      <c r="R496" s="86"/>
      <c r="S496" s="122"/>
      <c r="T496" s="217"/>
      <c r="U496" s="233"/>
      <c r="V496" s="16"/>
      <c r="W496" s="91"/>
      <c r="X496" s="216"/>
      <c r="Y496" s="216"/>
      <c r="Z496" s="89"/>
      <c r="AA496" s="182" t="str">
        <f t="shared" si="19"/>
        <v/>
      </c>
      <c r="AB496" s="46"/>
      <c r="AC496" s="216"/>
      <c r="AD496" s="216"/>
      <c r="AE496" s="43"/>
      <c r="AF496" s="48"/>
      <c r="AG496" s="43"/>
      <c r="AH496" s="407"/>
      <c r="AI496" s="408"/>
      <c r="AJ496" s="44"/>
      <c r="AK496" s="350"/>
      <c r="AL496" s="46"/>
      <c r="AM496" s="182" t="str">
        <f t="shared" si="20"/>
        <v/>
      </c>
      <c r="AN496" s="46"/>
    </row>
    <row r="497" spans="1:40" ht="45" customHeight="1" x14ac:dyDescent="0.3">
      <c r="A497" s="70"/>
      <c r="B497" s="70"/>
      <c r="C497" s="70"/>
      <c r="D497" s="68"/>
      <c r="E497" s="46"/>
      <c r="F497" s="323" t="str">
        <f t="shared" si="18"/>
        <v/>
      </c>
      <c r="G497" s="89"/>
      <c r="H497" s="86"/>
      <c r="I497" s="86"/>
      <c r="J497" s="48"/>
      <c r="K497" s="46"/>
      <c r="L497" s="46"/>
      <c r="M497" s="46"/>
      <c r="N497" s="48"/>
      <c r="O497" s="43"/>
      <c r="P497" s="209"/>
      <c r="Q497" s="43"/>
      <c r="R497" s="86"/>
      <c r="S497" s="122"/>
      <c r="T497" s="217"/>
      <c r="U497" s="233"/>
      <c r="V497" s="16"/>
      <c r="W497" s="91"/>
      <c r="X497" s="216"/>
      <c r="Y497" s="216"/>
      <c r="Z497" s="89"/>
      <c r="AA497" s="182" t="str">
        <f t="shared" si="19"/>
        <v/>
      </c>
      <c r="AB497" s="46"/>
      <c r="AC497" s="216"/>
      <c r="AD497" s="216"/>
      <c r="AE497" s="43"/>
      <c r="AF497" s="48"/>
      <c r="AG497" s="43"/>
      <c r="AH497" s="407"/>
      <c r="AI497" s="408"/>
      <c r="AJ497" s="44"/>
      <c r="AK497" s="350"/>
      <c r="AL497" s="46"/>
      <c r="AM497" s="182" t="str">
        <f t="shared" si="20"/>
        <v/>
      </c>
      <c r="AN497" s="46"/>
    </row>
    <row r="498" spans="1:40" ht="45" customHeight="1" x14ac:dyDescent="0.3">
      <c r="A498" s="70"/>
      <c r="B498" s="70"/>
      <c r="C498" s="70"/>
      <c r="D498" s="68"/>
      <c r="E498" s="46"/>
      <c r="F498" s="323" t="str">
        <f t="shared" si="18"/>
        <v/>
      </c>
      <c r="G498" s="89"/>
      <c r="H498" s="86"/>
      <c r="I498" s="86"/>
      <c r="J498" s="48"/>
      <c r="K498" s="46"/>
      <c r="L498" s="46"/>
      <c r="M498" s="46"/>
      <c r="N498" s="48"/>
      <c r="O498" s="43"/>
      <c r="P498" s="209"/>
      <c r="Q498" s="43"/>
      <c r="R498" s="86"/>
      <c r="S498" s="122"/>
      <c r="T498" s="217"/>
      <c r="U498" s="233"/>
      <c r="V498" s="16"/>
      <c r="W498" s="91"/>
      <c r="X498" s="216"/>
      <c r="Y498" s="216"/>
      <c r="Z498" s="89"/>
      <c r="AA498" s="182" t="str">
        <f t="shared" si="19"/>
        <v/>
      </c>
      <c r="AB498" s="46"/>
      <c r="AC498" s="216"/>
      <c r="AD498" s="216"/>
      <c r="AE498" s="43"/>
      <c r="AF498" s="48"/>
      <c r="AG498" s="43"/>
      <c r="AH498" s="407"/>
      <c r="AI498" s="408"/>
      <c r="AJ498" s="44"/>
      <c r="AK498" s="350"/>
      <c r="AL498" s="46"/>
      <c r="AM498" s="182" t="str">
        <f t="shared" si="20"/>
        <v/>
      </c>
      <c r="AN498" s="46"/>
    </row>
    <row r="499" spans="1:40" ht="45" customHeight="1" x14ac:dyDescent="0.3">
      <c r="A499" s="70"/>
      <c r="B499" s="70"/>
      <c r="C499" s="70"/>
      <c r="D499" s="68"/>
      <c r="E499" s="46"/>
      <c r="F499" s="323" t="str">
        <f t="shared" si="18"/>
        <v/>
      </c>
      <c r="G499" s="89"/>
      <c r="H499" s="86"/>
      <c r="I499" s="86"/>
      <c r="J499" s="48"/>
      <c r="K499" s="46"/>
      <c r="L499" s="46"/>
      <c r="M499" s="46"/>
      <c r="N499" s="48"/>
      <c r="O499" s="43"/>
      <c r="P499" s="209"/>
      <c r="Q499" s="43"/>
      <c r="R499" s="86"/>
      <c r="S499" s="122"/>
      <c r="T499" s="217"/>
      <c r="U499" s="233"/>
      <c r="V499" s="16"/>
      <c r="W499" s="91"/>
      <c r="X499" s="216"/>
      <c r="Y499" s="216"/>
      <c r="Z499" s="89"/>
      <c r="AA499" s="182" t="str">
        <f t="shared" si="19"/>
        <v/>
      </c>
      <c r="AB499" s="46"/>
      <c r="AC499" s="216"/>
      <c r="AD499" s="216"/>
      <c r="AE499" s="43"/>
      <c r="AF499" s="48"/>
      <c r="AG499" s="43"/>
      <c r="AH499" s="407"/>
      <c r="AI499" s="408"/>
      <c r="AJ499" s="44"/>
      <c r="AK499" s="350"/>
      <c r="AL499" s="46"/>
      <c r="AM499" s="182" t="str">
        <f t="shared" si="20"/>
        <v/>
      </c>
      <c r="AN499" s="46"/>
    </row>
    <row r="500" spans="1:40" ht="45" customHeight="1" x14ac:dyDescent="0.3">
      <c r="A500" s="70"/>
      <c r="B500" s="70"/>
      <c r="C500" s="70"/>
      <c r="D500" s="68"/>
      <c r="E500" s="46"/>
      <c r="F500" s="323" t="str">
        <f t="shared" si="18"/>
        <v/>
      </c>
      <c r="G500" s="89"/>
      <c r="H500" s="86"/>
      <c r="I500" s="91"/>
      <c r="J500" s="48"/>
      <c r="K500" s="46"/>
      <c r="L500" s="46"/>
      <c r="M500" s="46"/>
      <c r="N500" s="48"/>
      <c r="O500" s="43"/>
      <c r="P500" s="209"/>
      <c r="Q500" s="43"/>
      <c r="R500" s="86"/>
      <c r="S500" s="122"/>
      <c r="T500" s="217"/>
      <c r="U500" s="233"/>
      <c r="V500" s="16"/>
      <c r="W500" s="91"/>
      <c r="X500" s="216"/>
      <c r="Y500" s="216"/>
      <c r="Z500" s="89"/>
      <c r="AA500" s="182" t="str">
        <f t="shared" si="19"/>
        <v/>
      </c>
      <c r="AB500" s="46"/>
      <c r="AC500" s="216"/>
      <c r="AD500" s="216"/>
      <c r="AE500" s="43"/>
      <c r="AF500" s="48"/>
      <c r="AG500" s="43"/>
      <c r="AH500" s="407"/>
      <c r="AI500" s="408"/>
      <c r="AJ500" s="44"/>
      <c r="AK500" s="350"/>
      <c r="AL500" s="46"/>
      <c r="AM500" s="182" t="str">
        <f t="shared" si="20"/>
        <v/>
      </c>
      <c r="AN500" s="46"/>
    </row>
    <row r="501" spans="1:40" x14ac:dyDescent="0.3">
      <c r="AF501" s="48"/>
      <c r="AN501" s="46"/>
    </row>
    <row r="502" spans="1:40" x14ac:dyDescent="0.3">
      <c r="AF502" s="48"/>
      <c r="AN502" s="46"/>
    </row>
    <row r="503" spans="1:40" x14ac:dyDescent="0.3">
      <c r="AF503" s="48"/>
      <c r="AK503" s="30"/>
      <c r="AL503" s="30"/>
      <c r="AM503" s="30"/>
      <c r="AN503" s="46"/>
    </row>
    <row r="504" spans="1:40" x14ac:dyDescent="0.3">
      <c r="AF504" s="48"/>
      <c r="AN504" s="46"/>
    </row>
    <row r="505" spans="1:40" x14ac:dyDescent="0.3">
      <c r="AF505" s="48"/>
      <c r="AN505" s="46"/>
    </row>
    <row r="506" spans="1:40" x14ac:dyDescent="0.3">
      <c r="AF506" s="48"/>
      <c r="AL506" s="29"/>
      <c r="AM506" s="29"/>
      <c r="AN506" s="46"/>
    </row>
    <row r="507" spans="1:40" x14ac:dyDescent="0.3">
      <c r="AF507" s="48"/>
      <c r="AN507" s="46"/>
    </row>
    <row r="508" spans="1:40" x14ac:dyDescent="0.3">
      <c r="AF508" s="48"/>
      <c r="AN508" s="46"/>
    </row>
    <row r="509" spans="1:40" x14ac:dyDescent="0.3">
      <c r="AF509" s="48"/>
      <c r="AN509" s="46"/>
    </row>
    <row r="510" spans="1:40" x14ac:dyDescent="0.3">
      <c r="AF510" s="48"/>
      <c r="AN510" s="46"/>
    </row>
    <row r="511" spans="1:40" x14ac:dyDescent="0.3">
      <c r="AF511" s="48"/>
      <c r="AN511" s="46"/>
    </row>
    <row r="512" spans="1:40" x14ac:dyDescent="0.3">
      <c r="AF512" s="48"/>
      <c r="AN512" s="46"/>
    </row>
    <row r="513" spans="32:40" x14ac:dyDescent="0.3">
      <c r="AF513" s="48"/>
      <c r="AN513" s="46"/>
    </row>
    <row r="514" spans="32:40" x14ac:dyDescent="0.3">
      <c r="AF514" s="48"/>
      <c r="AN514" s="46"/>
    </row>
    <row r="515" spans="32:40" x14ac:dyDescent="0.3">
      <c r="AF515" s="48"/>
      <c r="AN515" s="46"/>
    </row>
    <row r="516" spans="32:40" x14ac:dyDescent="0.3">
      <c r="AF516" s="48"/>
      <c r="AN516" s="46"/>
    </row>
    <row r="517" spans="32:40" x14ac:dyDescent="0.3">
      <c r="AF517" s="48"/>
      <c r="AN517" s="46"/>
    </row>
    <row r="518" spans="32:40" x14ac:dyDescent="0.3">
      <c r="AF518" s="48"/>
      <c r="AN518" s="46"/>
    </row>
    <row r="519" spans="32:40" x14ac:dyDescent="0.3">
      <c r="AF519" s="48"/>
      <c r="AN519" s="46"/>
    </row>
    <row r="520" spans="32:40" x14ac:dyDescent="0.3">
      <c r="AF520" s="48"/>
      <c r="AN520" s="46"/>
    </row>
    <row r="521" spans="32:40" x14ac:dyDescent="0.3">
      <c r="AF521" s="48"/>
      <c r="AN521" s="46"/>
    </row>
    <row r="522" spans="32:40" x14ac:dyDescent="0.3">
      <c r="AF522" s="48"/>
      <c r="AN522" s="46"/>
    </row>
    <row r="523" spans="32:40" x14ac:dyDescent="0.3">
      <c r="AF523" s="48"/>
      <c r="AN523" s="46"/>
    </row>
    <row r="524" spans="32:40" x14ac:dyDescent="0.3">
      <c r="AF524" s="48"/>
      <c r="AN524" s="46"/>
    </row>
    <row r="525" spans="32:40" x14ac:dyDescent="0.3">
      <c r="AF525" s="48"/>
      <c r="AN525" s="46"/>
    </row>
    <row r="526" spans="32:40" x14ac:dyDescent="0.3">
      <c r="AF526" s="48"/>
      <c r="AN526" s="46"/>
    </row>
    <row r="527" spans="32:40" x14ac:dyDescent="0.3">
      <c r="AF527" s="48"/>
      <c r="AN527" s="46"/>
    </row>
    <row r="528" spans="32:40" x14ac:dyDescent="0.3">
      <c r="AF528" s="48"/>
      <c r="AN528" s="46"/>
    </row>
    <row r="529" spans="32:40" x14ac:dyDescent="0.3">
      <c r="AF529" s="48"/>
      <c r="AN529" s="46"/>
    </row>
    <row r="530" spans="32:40" x14ac:dyDescent="0.3">
      <c r="AF530" s="48"/>
      <c r="AN530" s="46"/>
    </row>
    <row r="531" spans="32:40" x14ac:dyDescent="0.3">
      <c r="AF531" s="48"/>
      <c r="AN531" s="46"/>
    </row>
    <row r="532" spans="32:40" x14ac:dyDescent="0.3">
      <c r="AF532" s="48"/>
      <c r="AN532" s="46"/>
    </row>
    <row r="533" spans="32:40" x14ac:dyDescent="0.3">
      <c r="AF533" s="48"/>
      <c r="AN533" s="46"/>
    </row>
    <row r="534" spans="32:40" x14ac:dyDescent="0.3">
      <c r="AF534" s="48"/>
      <c r="AN534" s="46"/>
    </row>
    <row r="535" spans="32:40" x14ac:dyDescent="0.3">
      <c r="AF535" s="48"/>
      <c r="AN535" s="46"/>
    </row>
    <row r="536" spans="32:40" x14ac:dyDescent="0.3">
      <c r="AF536" s="48"/>
      <c r="AN536" s="46"/>
    </row>
    <row r="537" spans="32:40" x14ac:dyDescent="0.3">
      <c r="AF537" s="48"/>
      <c r="AN537" s="46"/>
    </row>
    <row r="538" spans="32:40" x14ac:dyDescent="0.3">
      <c r="AF538" s="122"/>
      <c r="AN538" s="46"/>
    </row>
    <row r="539" spans="32:40" x14ac:dyDescent="0.3">
      <c r="AF539" s="48"/>
      <c r="AN539" s="46"/>
    </row>
    <row r="540" spans="32:40" x14ac:dyDescent="0.3">
      <c r="AF540" s="48"/>
      <c r="AN540" s="46"/>
    </row>
    <row r="541" spans="32:40" x14ac:dyDescent="0.3">
      <c r="AF541" s="48"/>
      <c r="AN541" s="46"/>
    </row>
    <row r="542" spans="32:40" x14ac:dyDescent="0.3">
      <c r="AF542" s="48"/>
      <c r="AN542" s="46"/>
    </row>
    <row r="543" spans="32:40" x14ac:dyDescent="0.3">
      <c r="AF543" s="48"/>
      <c r="AN543" s="46"/>
    </row>
    <row r="544" spans="32:40" x14ac:dyDescent="0.3">
      <c r="AF544" s="48"/>
      <c r="AN544" s="46"/>
    </row>
    <row r="545" spans="32:40" x14ac:dyDescent="0.3">
      <c r="AF545" s="48"/>
      <c r="AN545" s="46"/>
    </row>
    <row r="546" spans="32:40" x14ac:dyDescent="0.3">
      <c r="AF546" s="48"/>
      <c r="AN546" s="46"/>
    </row>
    <row r="547" spans="32:40" x14ac:dyDescent="0.3">
      <c r="AF547" s="48"/>
      <c r="AN547" s="46"/>
    </row>
    <row r="548" spans="32:40" x14ac:dyDescent="0.3">
      <c r="AF548" s="48"/>
      <c r="AN548" s="46"/>
    </row>
    <row r="549" spans="32:40" x14ac:dyDescent="0.3">
      <c r="AF549" s="48"/>
      <c r="AN549" s="46"/>
    </row>
    <row r="550" spans="32:40" x14ac:dyDescent="0.3">
      <c r="AF550" s="48"/>
      <c r="AN550" s="46"/>
    </row>
    <row r="551" spans="32:40" x14ac:dyDescent="0.3">
      <c r="AF551" s="48"/>
      <c r="AN551" s="46"/>
    </row>
    <row r="552" spans="32:40" x14ac:dyDescent="0.3">
      <c r="AF552" s="48"/>
      <c r="AN552" s="46"/>
    </row>
    <row r="553" spans="32:40" x14ac:dyDescent="0.3">
      <c r="AF553" s="48"/>
      <c r="AN553" s="46"/>
    </row>
    <row r="554" spans="32:40" x14ac:dyDescent="0.3">
      <c r="AF554" s="48"/>
      <c r="AN554" s="46"/>
    </row>
    <row r="555" spans="32:40" x14ac:dyDescent="0.3">
      <c r="AF555" s="48"/>
      <c r="AN555" s="46"/>
    </row>
    <row r="556" spans="32:40" x14ac:dyDescent="0.3">
      <c r="AF556" s="48"/>
      <c r="AN556" s="46"/>
    </row>
    <row r="557" spans="32:40" x14ac:dyDescent="0.3">
      <c r="AF557" s="48"/>
      <c r="AN557" s="46"/>
    </row>
    <row r="558" spans="32:40" x14ac:dyDescent="0.3">
      <c r="AF558" s="48"/>
      <c r="AN558" s="46"/>
    </row>
    <row r="559" spans="32:40" x14ac:dyDescent="0.3">
      <c r="AF559" s="48"/>
      <c r="AN559" s="46"/>
    </row>
    <row r="560" spans="32:40" x14ac:dyDescent="0.3">
      <c r="AF560" s="48"/>
      <c r="AN560" s="46"/>
    </row>
    <row r="561" spans="32:40" x14ac:dyDescent="0.3">
      <c r="AF561" s="48"/>
      <c r="AN561" s="46"/>
    </row>
    <row r="562" spans="32:40" x14ac:dyDescent="0.3">
      <c r="AF562" s="48"/>
      <c r="AN562" s="46"/>
    </row>
    <row r="563" spans="32:40" x14ac:dyDescent="0.3">
      <c r="AF563" s="48"/>
      <c r="AN563" s="46"/>
    </row>
    <row r="564" spans="32:40" x14ac:dyDescent="0.3">
      <c r="AF564" s="48"/>
      <c r="AN564" s="46"/>
    </row>
    <row r="565" spans="32:40" x14ac:dyDescent="0.3">
      <c r="AF565" s="48"/>
      <c r="AN565" s="46"/>
    </row>
    <row r="566" spans="32:40" x14ac:dyDescent="0.3">
      <c r="AF566" s="48"/>
      <c r="AN566" s="46"/>
    </row>
    <row r="567" spans="32:40" x14ac:dyDescent="0.3">
      <c r="AF567" s="48"/>
      <c r="AN567" s="46"/>
    </row>
    <row r="568" spans="32:40" x14ac:dyDescent="0.3">
      <c r="AF568" s="48"/>
      <c r="AN568" s="46"/>
    </row>
    <row r="569" spans="32:40" x14ac:dyDescent="0.3">
      <c r="AF569" s="48"/>
      <c r="AN569" s="46"/>
    </row>
    <row r="570" spans="32:40" x14ac:dyDescent="0.3">
      <c r="AF570" s="48"/>
      <c r="AN570" s="46"/>
    </row>
    <row r="571" spans="32:40" x14ac:dyDescent="0.3">
      <c r="AF571" s="48"/>
      <c r="AN571" s="46"/>
    </row>
    <row r="572" spans="32:40" x14ac:dyDescent="0.3">
      <c r="AF572" s="48"/>
      <c r="AN572" s="46"/>
    </row>
    <row r="573" spans="32:40" x14ac:dyDescent="0.3">
      <c r="AF573" s="48"/>
      <c r="AN573" s="46"/>
    </row>
    <row r="574" spans="32:40" x14ac:dyDescent="0.3">
      <c r="AF574" s="48"/>
      <c r="AN574" s="46"/>
    </row>
    <row r="575" spans="32:40" x14ac:dyDescent="0.3">
      <c r="AF575" s="48"/>
      <c r="AN575" s="46"/>
    </row>
    <row r="576" spans="32:40" x14ac:dyDescent="0.3">
      <c r="AF576" s="48"/>
      <c r="AN576" s="46"/>
    </row>
    <row r="577" spans="32:40" x14ac:dyDescent="0.3">
      <c r="AF577" s="48"/>
      <c r="AN577" s="46"/>
    </row>
    <row r="578" spans="32:40" x14ac:dyDescent="0.3">
      <c r="AF578" s="48"/>
      <c r="AN578" s="46"/>
    </row>
    <row r="579" spans="32:40" x14ac:dyDescent="0.3">
      <c r="AF579" s="48"/>
      <c r="AN579" s="46"/>
    </row>
    <row r="580" spans="32:40" x14ac:dyDescent="0.3">
      <c r="AF580" s="48"/>
      <c r="AN580" s="46"/>
    </row>
    <row r="581" spans="32:40" x14ac:dyDescent="0.3">
      <c r="AF581" s="48"/>
      <c r="AN581" s="46"/>
    </row>
    <row r="582" spans="32:40" x14ac:dyDescent="0.3">
      <c r="AF582" s="48"/>
      <c r="AN582" s="46"/>
    </row>
    <row r="583" spans="32:40" x14ac:dyDescent="0.3">
      <c r="AF583" s="48"/>
      <c r="AN583" s="46"/>
    </row>
    <row r="584" spans="32:40" x14ac:dyDescent="0.3">
      <c r="AF584" s="48"/>
      <c r="AN584" s="46"/>
    </row>
    <row r="585" spans="32:40" x14ac:dyDescent="0.3">
      <c r="AF585" s="48"/>
      <c r="AN585" s="46"/>
    </row>
    <row r="586" spans="32:40" x14ac:dyDescent="0.3">
      <c r="AF586" s="48"/>
      <c r="AN586" s="46"/>
    </row>
    <row r="587" spans="32:40" x14ac:dyDescent="0.3">
      <c r="AF587" s="48"/>
      <c r="AN587" s="46"/>
    </row>
    <row r="588" spans="32:40" x14ac:dyDescent="0.3">
      <c r="AF588" s="48"/>
      <c r="AN588" s="46"/>
    </row>
    <row r="589" spans="32:40" x14ac:dyDescent="0.3">
      <c r="AF589" s="48"/>
      <c r="AN589" s="46"/>
    </row>
    <row r="590" spans="32:40" x14ac:dyDescent="0.3">
      <c r="AF590" s="48"/>
      <c r="AN590" s="46"/>
    </row>
    <row r="591" spans="32:40" x14ac:dyDescent="0.3">
      <c r="AF591" s="48"/>
      <c r="AN591" s="46"/>
    </row>
    <row r="592" spans="32:40" x14ac:dyDescent="0.3">
      <c r="AF592" s="48"/>
      <c r="AN592" s="46"/>
    </row>
    <row r="593" spans="32:40" x14ac:dyDescent="0.3">
      <c r="AF593" s="48"/>
      <c r="AN593" s="46"/>
    </row>
    <row r="594" spans="32:40" x14ac:dyDescent="0.3">
      <c r="AF594" s="48"/>
      <c r="AN594" s="46"/>
    </row>
    <row r="595" spans="32:40" x14ac:dyDescent="0.3">
      <c r="AF595" s="48"/>
      <c r="AN595" s="46"/>
    </row>
    <row r="596" spans="32:40" x14ac:dyDescent="0.3">
      <c r="AF596" s="48"/>
      <c r="AN596" s="46"/>
    </row>
    <row r="597" spans="32:40" x14ac:dyDescent="0.3">
      <c r="AF597" s="48"/>
      <c r="AN597" s="46"/>
    </row>
    <row r="598" spans="32:40" x14ac:dyDescent="0.3">
      <c r="AF598" s="48"/>
      <c r="AN598" s="46"/>
    </row>
    <row r="599" spans="32:40" x14ac:dyDescent="0.3">
      <c r="AF599" s="48"/>
      <c r="AN599" s="46"/>
    </row>
    <row r="600" spans="32:40" x14ac:dyDescent="0.3">
      <c r="AF600" s="48"/>
      <c r="AN600" s="46"/>
    </row>
    <row r="601" spans="32:40" x14ac:dyDescent="0.3">
      <c r="AF601" s="48"/>
      <c r="AN601" s="46"/>
    </row>
    <row r="602" spans="32:40" x14ac:dyDescent="0.3">
      <c r="AF602" s="48"/>
      <c r="AN602" s="46"/>
    </row>
    <row r="603" spans="32:40" x14ac:dyDescent="0.3">
      <c r="AF603" s="48"/>
      <c r="AN603" s="46"/>
    </row>
    <row r="604" spans="32:40" x14ac:dyDescent="0.3">
      <c r="AF604" s="48"/>
      <c r="AN604" s="46"/>
    </row>
    <row r="605" spans="32:40" x14ac:dyDescent="0.3">
      <c r="AF605" s="48"/>
      <c r="AN605" s="46"/>
    </row>
    <row r="606" spans="32:40" x14ac:dyDescent="0.3">
      <c r="AF606" s="48"/>
      <c r="AN606" s="46"/>
    </row>
    <row r="607" spans="32:40" x14ac:dyDescent="0.3">
      <c r="AF607" s="48"/>
      <c r="AN607" s="46"/>
    </row>
    <row r="608" spans="32:40" x14ac:dyDescent="0.3">
      <c r="AF608" s="48"/>
      <c r="AN608" s="46"/>
    </row>
    <row r="609" spans="32:40" x14ac:dyDescent="0.3">
      <c r="AF609" s="48"/>
      <c r="AN609" s="46"/>
    </row>
    <row r="610" spans="32:40" x14ac:dyDescent="0.3">
      <c r="AF610" s="48"/>
      <c r="AN610" s="46"/>
    </row>
    <row r="611" spans="32:40" x14ac:dyDescent="0.3">
      <c r="AF611" s="48"/>
      <c r="AN611" s="46"/>
    </row>
    <row r="612" spans="32:40" x14ac:dyDescent="0.3">
      <c r="AF612" s="48"/>
      <c r="AN612" s="46"/>
    </row>
    <row r="613" spans="32:40" x14ac:dyDescent="0.3">
      <c r="AF613" s="48"/>
      <c r="AN613" s="46"/>
    </row>
    <row r="614" spans="32:40" x14ac:dyDescent="0.3">
      <c r="AF614" s="48"/>
      <c r="AN614" s="46"/>
    </row>
    <row r="615" spans="32:40" x14ac:dyDescent="0.3">
      <c r="AF615" s="48"/>
      <c r="AN615" s="46"/>
    </row>
    <row r="616" spans="32:40" x14ac:dyDescent="0.3">
      <c r="AF616" s="48"/>
      <c r="AN616" s="46"/>
    </row>
    <row r="617" spans="32:40" x14ac:dyDescent="0.3">
      <c r="AF617" s="48"/>
      <c r="AN617" s="46"/>
    </row>
    <row r="618" spans="32:40" x14ac:dyDescent="0.3">
      <c r="AF618" s="48"/>
      <c r="AN618" s="46"/>
    </row>
    <row r="619" spans="32:40" x14ac:dyDescent="0.3">
      <c r="AF619" s="48"/>
      <c r="AN619" s="46"/>
    </row>
    <row r="620" spans="32:40" x14ac:dyDescent="0.3">
      <c r="AF620" s="48"/>
      <c r="AN620" s="46"/>
    </row>
    <row r="621" spans="32:40" x14ac:dyDescent="0.3">
      <c r="AF621" s="48"/>
      <c r="AN621" s="46"/>
    </row>
    <row r="622" spans="32:40" x14ac:dyDescent="0.3">
      <c r="AF622" s="48"/>
      <c r="AN622" s="46"/>
    </row>
    <row r="623" spans="32:40" x14ac:dyDescent="0.3">
      <c r="AF623" s="48"/>
      <c r="AN623" s="46"/>
    </row>
    <row r="624" spans="32:40" x14ac:dyDescent="0.3">
      <c r="AF624" s="48"/>
      <c r="AN624" s="46"/>
    </row>
    <row r="625" spans="32:40" x14ac:dyDescent="0.3">
      <c r="AF625" s="48"/>
      <c r="AN625" s="46"/>
    </row>
    <row r="626" spans="32:40" x14ac:dyDescent="0.3">
      <c r="AF626" s="48"/>
      <c r="AN626" s="46"/>
    </row>
    <row r="627" spans="32:40" x14ac:dyDescent="0.3">
      <c r="AF627" s="48"/>
      <c r="AN627" s="46"/>
    </row>
    <row r="628" spans="32:40" x14ac:dyDescent="0.3">
      <c r="AF628" s="48"/>
      <c r="AN628" s="46"/>
    </row>
    <row r="629" spans="32:40" x14ac:dyDescent="0.3">
      <c r="AF629" s="48"/>
      <c r="AN629" s="46"/>
    </row>
    <row r="630" spans="32:40" x14ac:dyDescent="0.3">
      <c r="AF630" s="48"/>
      <c r="AN630" s="46"/>
    </row>
    <row r="631" spans="32:40" x14ac:dyDescent="0.3">
      <c r="AF631" s="48"/>
      <c r="AN631" s="46"/>
    </row>
    <row r="632" spans="32:40" x14ac:dyDescent="0.3">
      <c r="AF632" s="48"/>
      <c r="AN632" s="46"/>
    </row>
    <row r="633" spans="32:40" x14ac:dyDescent="0.3">
      <c r="AF633" s="48"/>
      <c r="AN633" s="46"/>
    </row>
    <row r="634" spans="32:40" x14ac:dyDescent="0.3">
      <c r="AF634" s="48"/>
      <c r="AN634" s="46"/>
    </row>
    <row r="635" spans="32:40" x14ac:dyDescent="0.3">
      <c r="AF635" s="48"/>
      <c r="AN635" s="46"/>
    </row>
    <row r="636" spans="32:40" x14ac:dyDescent="0.3">
      <c r="AF636" s="48"/>
      <c r="AN636" s="46"/>
    </row>
    <row r="637" spans="32:40" x14ac:dyDescent="0.3">
      <c r="AF637" s="48"/>
      <c r="AN637" s="46"/>
    </row>
    <row r="638" spans="32:40" x14ac:dyDescent="0.3">
      <c r="AF638" s="48"/>
      <c r="AN638" s="46"/>
    </row>
    <row r="639" spans="32:40" x14ac:dyDescent="0.3">
      <c r="AF639" s="48"/>
      <c r="AN639" s="46"/>
    </row>
    <row r="640" spans="32:40" x14ac:dyDescent="0.3">
      <c r="AF640" s="48"/>
      <c r="AN640" s="46"/>
    </row>
    <row r="641" spans="32:40" x14ac:dyDescent="0.3">
      <c r="AF641" s="48"/>
      <c r="AN641" s="46"/>
    </row>
    <row r="642" spans="32:40" x14ac:dyDescent="0.3">
      <c r="AF642" s="48"/>
      <c r="AN642" s="46"/>
    </row>
    <row r="643" spans="32:40" x14ac:dyDescent="0.3">
      <c r="AF643" s="48"/>
      <c r="AN643" s="46"/>
    </row>
    <row r="644" spans="32:40" x14ac:dyDescent="0.3">
      <c r="AF644" s="48"/>
      <c r="AN644" s="46"/>
    </row>
    <row r="645" spans="32:40" x14ac:dyDescent="0.3">
      <c r="AF645" s="48"/>
      <c r="AN645" s="46"/>
    </row>
    <row r="646" spans="32:40" x14ac:dyDescent="0.3">
      <c r="AF646" s="48"/>
      <c r="AN646" s="46"/>
    </row>
    <row r="647" spans="32:40" x14ac:dyDescent="0.3">
      <c r="AF647" s="48"/>
      <c r="AN647" s="46"/>
    </row>
    <row r="648" spans="32:40" x14ac:dyDescent="0.3">
      <c r="AF648" s="48"/>
      <c r="AN648" s="46"/>
    </row>
    <row r="649" spans="32:40" x14ac:dyDescent="0.3">
      <c r="AF649" s="48"/>
      <c r="AN649" s="46"/>
    </row>
    <row r="650" spans="32:40" x14ac:dyDescent="0.3">
      <c r="AF650" s="48"/>
      <c r="AN650" s="46"/>
    </row>
    <row r="651" spans="32:40" x14ac:dyDescent="0.3">
      <c r="AF651" s="48"/>
      <c r="AN651" s="46"/>
    </row>
    <row r="652" spans="32:40" x14ac:dyDescent="0.3">
      <c r="AF652" s="48"/>
      <c r="AN652" s="46"/>
    </row>
    <row r="653" spans="32:40" x14ac:dyDescent="0.3">
      <c r="AF653" s="48"/>
      <c r="AN653" s="46"/>
    </row>
    <row r="654" spans="32:40" x14ac:dyDescent="0.3">
      <c r="AF654" s="48"/>
      <c r="AN654" s="46"/>
    </row>
    <row r="655" spans="32:40" x14ac:dyDescent="0.3">
      <c r="AF655" s="48"/>
      <c r="AN655" s="46"/>
    </row>
    <row r="656" spans="32:40" x14ac:dyDescent="0.3">
      <c r="AF656" s="48"/>
      <c r="AN656" s="46"/>
    </row>
    <row r="657" spans="32:40" x14ac:dyDescent="0.3">
      <c r="AF657" s="48"/>
      <c r="AN657" s="46"/>
    </row>
    <row r="658" spans="32:40" x14ac:dyDescent="0.3">
      <c r="AF658" s="48"/>
      <c r="AN658" s="46"/>
    </row>
    <row r="659" spans="32:40" x14ac:dyDescent="0.3">
      <c r="AF659" s="48"/>
      <c r="AN659" s="46"/>
    </row>
    <row r="660" spans="32:40" x14ac:dyDescent="0.3">
      <c r="AF660" s="48"/>
      <c r="AN660" s="46"/>
    </row>
    <row r="661" spans="32:40" x14ac:dyDescent="0.3">
      <c r="AF661" s="48"/>
      <c r="AN661" s="46"/>
    </row>
    <row r="662" spans="32:40" x14ac:dyDescent="0.3">
      <c r="AF662" s="48"/>
      <c r="AN662" s="46"/>
    </row>
    <row r="663" spans="32:40" x14ac:dyDescent="0.3">
      <c r="AF663" s="48"/>
      <c r="AN663" s="46"/>
    </row>
    <row r="664" spans="32:40" x14ac:dyDescent="0.3">
      <c r="AF664" s="48"/>
      <c r="AN664" s="46"/>
    </row>
    <row r="665" spans="32:40" x14ac:dyDescent="0.3">
      <c r="AF665" s="48"/>
      <c r="AN665" s="46"/>
    </row>
    <row r="666" spans="32:40" x14ac:dyDescent="0.3">
      <c r="AF666" s="48"/>
      <c r="AN666" s="46"/>
    </row>
    <row r="667" spans="32:40" x14ac:dyDescent="0.3">
      <c r="AF667" s="48"/>
      <c r="AN667" s="46"/>
    </row>
    <row r="668" spans="32:40" x14ac:dyDescent="0.3">
      <c r="AF668" s="48"/>
      <c r="AN668" s="46"/>
    </row>
    <row r="669" spans="32:40" x14ac:dyDescent="0.3">
      <c r="AF669" s="48"/>
      <c r="AN669" s="46"/>
    </row>
    <row r="670" spans="32:40" x14ac:dyDescent="0.3">
      <c r="AF670" s="48"/>
      <c r="AN670" s="46"/>
    </row>
    <row r="671" spans="32:40" x14ac:dyDescent="0.3">
      <c r="AF671" s="48"/>
      <c r="AN671" s="46"/>
    </row>
    <row r="672" spans="32:40" x14ac:dyDescent="0.3">
      <c r="AF672" s="48"/>
      <c r="AN672" s="46"/>
    </row>
    <row r="673" spans="32:40" x14ac:dyDescent="0.3">
      <c r="AF673" s="48"/>
      <c r="AN673" s="46"/>
    </row>
    <row r="674" spans="32:40" x14ac:dyDescent="0.3">
      <c r="AF674" s="48"/>
      <c r="AN674" s="46"/>
    </row>
    <row r="675" spans="32:40" x14ac:dyDescent="0.3">
      <c r="AF675" s="48"/>
      <c r="AN675" s="46"/>
    </row>
    <row r="676" spans="32:40" x14ac:dyDescent="0.3">
      <c r="AF676" s="48"/>
      <c r="AN676" s="46"/>
    </row>
    <row r="677" spans="32:40" x14ac:dyDescent="0.3">
      <c r="AF677" s="48"/>
      <c r="AN677" s="46"/>
    </row>
    <row r="678" spans="32:40" x14ac:dyDescent="0.3">
      <c r="AF678" s="48"/>
      <c r="AN678" s="46"/>
    </row>
    <row r="679" spans="32:40" x14ac:dyDescent="0.3">
      <c r="AF679" s="48"/>
      <c r="AN679" s="46"/>
    </row>
    <row r="680" spans="32:40" x14ac:dyDescent="0.3">
      <c r="AF680" s="48"/>
      <c r="AN680" s="46"/>
    </row>
    <row r="681" spans="32:40" x14ac:dyDescent="0.3">
      <c r="AF681" s="48"/>
      <c r="AN681" s="46"/>
    </row>
    <row r="682" spans="32:40" x14ac:dyDescent="0.3">
      <c r="AF682" s="48"/>
      <c r="AN682" s="46"/>
    </row>
    <row r="683" spans="32:40" x14ac:dyDescent="0.3">
      <c r="AF683" s="48"/>
      <c r="AN683" s="46"/>
    </row>
    <row r="684" spans="32:40" x14ac:dyDescent="0.3">
      <c r="AF684" s="48"/>
      <c r="AN684" s="46"/>
    </row>
    <row r="685" spans="32:40" x14ac:dyDescent="0.3">
      <c r="AF685" s="48"/>
      <c r="AN685" s="46"/>
    </row>
    <row r="686" spans="32:40" x14ac:dyDescent="0.3">
      <c r="AF686" s="48"/>
      <c r="AN686" s="46"/>
    </row>
    <row r="687" spans="32:40" x14ac:dyDescent="0.3">
      <c r="AF687" s="48"/>
      <c r="AN687" s="46"/>
    </row>
    <row r="688" spans="32:40" x14ac:dyDescent="0.3">
      <c r="AF688" s="48"/>
      <c r="AN688" s="46"/>
    </row>
    <row r="689" spans="32:40" x14ac:dyDescent="0.3">
      <c r="AF689" s="48"/>
      <c r="AN689" s="46"/>
    </row>
    <row r="690" spans="32:40" x14ac:dyDescent="0.3">
      <c r="AF690" s="48"/>
      <c r="AN690" s="46"/>
    </row>
    <row r="691" spans="32:40" x14ac:dyDescent="0.3">
      <c r="AF691" s="48"/>
      <c r="AN691" s="46"/>
    </row>
    <row r="692" spans="32:40" x14ac:dyDescent="0.3">
      <c r="AF692" s="48"/>
      <c r="AN692" s="46"/>
    </row>
    <row r="693" spans="32:40" x14ac:dyDescent="0.3">
      <c r="AF693" s="48"/>
      <c r="AN693" s="46"/>
    </row>
    <row r="694" spans="32:40" x14ac:dyDescent="0.3">
      <c r="AF694" s="48"/>
      <c r="AN694" s="46"/>
    </row>
    <row r="695" spans="32:40" x14ac:dyDescent="0.3">
      <c r="AF695" s="48"/>
      <c r="AN695" s="46"/>
    </row>
    <row r="696" spans="32:40" x14ac:dyDescent="0.3">
      <c r="AF696" s="48"/>
      <c r="AN696" s="46"/>
    </row>
    <row r="697" spans="32:40" x14ac:dyDescent="0.3">
      <c r="AF697" s="48"/>
      <c r="AN697" s="46"/>
    </row>
    <row r="698" spans="32:40" x14ac:dyDescent="0.3">
      <c r="AF698" s="48"/>
      <c r="AN698" s="46"/>
    </row>
    <row r="699" spans="32:40" x14ac:dyDescent="0.3">
      <c r="AF699" s="48"/>
      <c r="AN699" s="46"/>
    </row>
    <row r="700" spans="32:40" x14ac:dyDescent="0.3">
      <c r="AF700" s="48"/>
      <c r="AN700" s="46"/>
    </row>
    <row r="701" spans="32:40" x14ac:dyDescent="0.3">
      <c r="AF701" s="48"/>
      <c r="AN701" s="46"/>
    </row>
    <row r="702" spans="32:40" x14ac:dyDescent="0.3">
      <c r="AF702" s="48"/>
      <c r="AN702" s="46"/>
    </row>
    <row r="703" spans="32:40" x14ac:dyDescent="0.3">
      <c r="AF703" s="48"/>
      <c r="AN703" s="46"/>
    </row>
    <row r="704" spans="32:40" x14ac:dyDescent="0.3">
      <c r="AF704" s="48"/>
      <c r="AN704" s="46"/>
    </row>
    <row r="705" spans="32:40" x14ac:dyDescent="0.3">
      <c r="AF705" s="48"/>
      <c r="AN705" s="46"/>
    </row>
    <row r="706" spans="32:40" x14ac:dyDescent="0.3">
      <c r="AF706" s="48"/>
      <c r="AN706" s="46"/>
    </row>
    <row r="707" spans="32:40" x14ac:dyDescent="0.3">
      <c r="AF707" s="48"/>
      <c r="AN707" s="46"/>
    </row>
    <row r="708" spans="32:40" x14ac:dyDescent="0.3">
      <c r="AF708" s="48"/>
      <c r="AN708" s="46"/>
    </row>
    <row r="709" spans="32:40" x14ac:dyDescent="0.3">
      <c r="AF709" s="48"/>
      <c r="AN709" s="46"/>
    </row>
    <row r="710" spans="32:40" x14ac:dyDescent="0.3">
      <c r="AF710" s="48"/>
      <c r="AN710" s="46"/>
    </row>
    <row r="711" spans="32:40" x14ac:dyDescent="0.3">
      <c r="AF711" s="48"/>
      <c r="AN711" s="46"/>
    </row>
    <row r="712" spans="32:40" x14ac:dyDescent="0.3">
      <c r="AF712" s="48"/>
      <c r="AN712" s="46"/>
    </row>
    <row r="713" spans="32:40" x14ac:dyDescent="0.3">
      <c r="AF713" s="48"/>
      <c r="AN713" s="46"/>
    </row>
    <row r="714" spans="32:40" x14ac:dyDescent="0.3">
      <c r="AF714" s="48"/>
      <c r="AN714" s="46"/>
    </row>
    <row r="715" spans="32:40" x14ac:dyDescent="0.3">
      <c r="AF715" s="48"/>
      <c r="AN715" s="46"/>
    </row>
    <row r="716" spans="32:40" x14ac:dyDescent="0.3">
      <c r="AF716" s="48"/>
      <c r="AN716" s="46"/>
    </row>
    <row r="717" spans="32:40" x14ac:dyDescent="0.3">
      <c r="AF717" s="48"/>
      <c r="AN717" s="46"/>
    </row>
    <row r="718" spans="32:40" x14ac:dyDescent="0.3">
      <c r="AF718" s="48"/>
      <c r="AN718" s="46"/>
    </row>
    <row r="719" spans="32:40" x14ac:dyDescent="0.3">
      <c r="AF719" s="48"/>
      <c r="AN719" s="46"/>
    </row>
    <row r="720" spans="32:40" x14ac:dyDescent="0.3">
      <c r="AF720" s="48"/>
      <c r="AN720" s="46"/>
    </row>
    <row r="721" spans="32:40" x14ac:dyDescent="0.3">
      <c r="AF721" s="48"/>
      <c r="AN721" s="46"/>
    </row>
    <row r="722" spans="32:40" x14ac:dyDescent="0.3">
      <c r="AF722" s="48"/>
      <c r="AN722" s="46"/>
    </row>
    <row r="723" spans="32:40" x14ac:dyDescent="0.3">
      <c r="AF723" s="48"/>
      <c r="AN723" s="46"/>
    </row>
    <row r="724" spans="32:40" x14ac:dyDescent="0.3">
      <c r="AF724" s="48"/>
      <c r="AN724" s="46"/>
    </row>
    <row r="725" spans="32:40" x14ac:dyDescent="0.3">
      <c r="AF725" s="48"/>
      <c r="AN725" s="46"/>
    </row>
    <row r="726" spans="32:40" x14ac:dyDescent="0.3">
      <c r="AF726" s="48"/>
      <c r="AN726" s="46"/>
    </row>
    <row r="727" spans="32:40" x14ac:dyDescent="0.3">
      <c r="AF727" s="48"/>
      <c r="AN727" s="46"/>
    </row>
    <row r="728" spans="32:40" x14ac:dyDescent="0.3">
      <c r="AF728" s="48"/>
      <c r="AN728" s="46"/>
    </row>
    <row r="729" spans="32:40" x14ac:dyDescent="0.3">
      <c r="AF729" s="48"/>
      <c r="AN729" s="46"/>
    </row>
    <row r="730" spans="32:40" x14ac:dyDescent="0.3">
      <c r="AF730" s="48"/>
      <c r="AN730" s="46"/>
    </row>
    <row r="731" spans="32:40" x14ac:dyDescent="0.3">
      <c r="AF731" s="48"/>
      <c r="AN731" s="46"/>
    </row>
    <row r="732" spans="32:40" x14ac:dyDescent="0.3">
      <c r="AF732" s="48"/>
      <c r="AN732" s="46"/>
    </row>
    <row r="733" spans="32:40" x14ac:dyDescent="0.3">
      <c r="AF733" s="48"/>
      <c r="AN733" s="46"/>
    </row>
    <row r="734" spans="32:40" x14ac:dyDescent="0.3">
      <c r="AF734" s="48"/>
      <c r="AN734" s="46"/>
    </row>
    <row r="735" spans="32:40" x14ac:dyDescent="0.3">
      <c r="AF735" s="48"/>
      <c r="AN735" s="46"/>
    </row>
    <row r="736" spans="32:40" x14ac:dyDescent="0.3">
      <c r="AF736" s="48"/>
      <c r="AN736" s="46"/>
    </row>
    <row r="737" spans="32:40" x14ac:dyDescent="0.3">
      <c r="AF737" s="48"/>
      <c r="AN737" s="46"/>
    </row>
    <row r="738" spans="32:40" x14ac:dyDescent="0.3">
      <c r="AF738" s="48"/>
      <c r="AN738" s="46"/>
    </row>
    <row r="739" spans="32:40" x14ac:dyDescent="0.3">
      <c r="AF739" s="48"/>
      <c r="AN739" s="46"/>
    </row>
    <row r="740" spans="32:40" x14ac:dyDescent="0.3">
      <c r="AF740" s="48"/>
      <c r="AN740" s="46"/>
    </row>
    <row r="741" spans="32:40" x14ac:dyDescent="0.3">
      <c r="AF741" s="48"/>
      <c r="AN741" s="46"/>
    </row>
    <row r="742" spans="32:40" x14ac:dyDescent="0.3">
      <c r="AF742" s="48"/>
      <c r="AN742" s="46"/>
    </row>
    <row r="743" spans="32:40" x14ac:dyDescent="0.3">
      <c r="AF743" s="48"/>
      <c r="AN743" s="46"/>
    </row>
    <row r="744" spans="32:40" x14ac:dyDescent="0.3">
      <c r="AF744" s="48"/>
      <c r="AN744" s="46"/>
    </row>
    <row r="745" spans="32:40" x14ac:dyDescent="0.3">
      <c r="AF745" s="48"/>
      <c r="AN745" s="46"/>
    </row>
    <row r="746" spans="32:40" x14ac:dyDescent="0.3">
      <c r="AF746" s="48"/>
      <c r="AN746" s="46"/>
    </row>
    <row r="747" spans="32:40" x14ac:dyDescent="0.3">
      <c r="AF747" s="48"/>
      <c r="AN747" s="46"/>
    </row>
    <row r="748" spans="32:40" x14ac:dyDescent="0.3">
      <c r="AF748" s="48"/>
      <c r="AN748" s="46"/>
    </row>
    <row r="749" spans="32:40" x14ac:dyDescent="0.3">
      <c r="AF749" s="48"/>
      <c r="AN749" s="46"/>
    </row>
    <row r="750" spans="32:40" x14ac:dyDescent="0.3">
      <c r="AF750" s="48"/>
      <c r="AN750" s="46"/>
    </row>
    <row r="751" spans="32:40" x14ac:dyDescent="0.3">
      <c r="AF751" s="48"/>
      <c r="AN751" s="46"/>
    </row>
    <row r="752" spans="32:40" x14ac:dyDescent="0.3">
      <c r="AF752" s="48"/>
      <c r="AN752" s="46"/>
    </row>
    <row r="753" spans="32:40" x14ac:dyDescent="0.3">
      <c r="AF753" s="48"/>
      <c r="AN753" s="46"/>
    </row>
    <row r="754" spans="32:40" x14ac:dyDescent="0.3">
      <c r="AF754" s="48"/>
      <c r="AN754" s="46"/>
    </row>
    <row r="755" spans="32:40" x14ac:dyDescent="0.3">
      <c r="AF755" s="48"/>
      <c r="AN755" s="46"/>
    </row>
    <row r="756" spans="32:40" x14ac:dyDescent="0.3">
      <c r="AF756" s="48"/>
      <c r="AN756" s="46"/>
    </row>
    <row r="757" spans="32:40" x14ac:dyDescent="0.3">
      <c r="AF757" s="48"/>
      <c r="AN757" s="46"/>
    </row>
    <row r="758" spans="32:40" x14ac:dyDescent="0.3">
      <c r="AF758" s="48"/>
      <c r="AN758" s="46"/>
    </row>
    <row r="759" spans="32:40" x14ac:dyDescent="0.3">
      <c r="AF759" s="48"/>
      <c r="AN759" s="46"/>
    </row>
    <row r="760" spans="32:40" x14ac:dyDescent="0.3">
      <c r="AF760" s="48"/>
      <c r="AN760" s="46"/>
    </row>
    <row r="761" spans="32:40" x14ac:dyDescent="0.3">
      <c r="AF761" s="48"/>
      <c r="AN761" s="46"/>
    </row>
    <row r="762" spans="32:40" x14ac:dyDescent="0.3">
      <c r="AF762" s="48"/>
      <c r="AN762" s="46"/>
    </row>
    <row r="763" spans="32:40" x14ac:dyDescent="0.3">
      <c r="AF763" s="48"/>
      <c r="AN763" s="46"/>
    </row>
    <row r="764" spans="32:40" x14ac:dyDescent="0.3">
      <c r="AF764" s="48"/>
      <c r="AN764" s="46"/>
    </row>
    <row r="765" spans="32:40" x14ac:dyDescent="0.3">
      <c r="AF765" s="48"/>
      <c r="AN765" s="46"/>
    </row>
    <row r="766" spans="32:40" x14ac:dyDescent="0.3">
      <c r="AF766" s="48"/>
      <c r="AN766" s="46"/>
    </row>
    <row r="767" spans="32:40" x14ac:dyDescent="0.3">
      <c r="AF767" s="48"/>
      <c r="AN767" s="46"/>
    </row>
    <row r="768" spans="32:40" x14ac:dyDescent="0.3">
      <c r="AF768" s="48"/>
      <c r="AN768" s="46"/>
    </row>
    <row r="769" spans="32:40" x14ac:dyDescent="0.3">
      <c r="AF769" s="48"/>
      <c r="AN769" s="46"/>
    </row>
    <row r="770" spans="32:40" x14ac:dyDescent="0.3">
      <c r="AF770" s="48"/>
      <c r="AN770" s="46"/>
    </row>
    <row r="771" spans="32:40" x14ac:dyDescent="0.3">
      <c r="AF771" s="48"/>
      <c r="AN771" s="46"/>
    </row>
    <row r="772" spans="32:40" x14ac:dyDescent="0.3">
      <c r="AF772" s="48"/>
      <c r="AN772" s="46"/>
    </row>
    <row r="773" spans="32:40" x14ac:dyDescent="0.3">
      <c r="AF773" s="48"/>
      <c r="AN773" s="46"/>
    </row>
    <row r="774" spans="32:40" x14ac:dyDescent="0.3">
      <c r="AF774" s="48"/>
      <c r="AN774" s="46"/>
    </row>
    <row r="775" spans="32:40" x14ac:dyDescent="0.3">
      <c r="AF775" s="48"/>
      <c r="AN775" s="46"/>
    </row>
    <row r="776" spans="32:40" x14ac:dyDescent="0.3">
      <c r="AF776" s="48"/>
      <c r="AN776" s="46"/>
    </row>
    <row r="777" spans="32:40" x14ac:dyDescent="0.3">
      <c r="AF777" s="48"/>
      <c r="AN777" s="46"/>
    </row>
    <row r="778" spans="32:40" x14ac:dyDescent="0.3">
      <c r="AF778" s="48"/>
      <c r="AN778" s="46"/>
    </row>
    <row r="779" spans="32:40" x14ac:dyDescent="0.3">
      <c r="AF779" s="48"/>
      <c r="AN779" s="46"/>
    </row>
    <row r="780" spans="32:40" x14ac:dyDescent="0.3">
      <c r="AF780" s="48"/>
      <c r="AN780" s="46"/>
    </row>
    <row r="781" spans="32:40" x14ac:dyDescent="0.3">
      <c r="AF781" s="48"/>
      <c r="AN781" s="46"/>
    </row>
    <row r="782" spans="32:40" x14ac:dyDescent="0.3">
      <c r="AF782" s="48"/>
      <c r="AN782" s="46"/>
    </row>
    <row r="783" spans="32:40" x14ac:dyDescent="0.3">
      <c r="AF783" s="48"/>
      <c r="AN783" s="46"/>
    </row>
    <row r="784" spans="32:40" x14ac:dyDescent="0.3">
      <c r="AF784" s="48"/>
      <c r="AN784" s="46"/>
    </row>
    <row r="785" spans="32:40" x14ac:dyDescent="0.3">
      <c r="AF785" s="48"/>
      <c r="AN785" s="46"/>
    </row>
    <row r="786" spans="32:40" x14ac:dyDescent="0.3">
      <c r="AF786" s="48"/>
      <c r="AN786" s="46"/>
    </row>
    <row r="787" spans="32:40" x14ac:dyDescent="0.3">
      <c r="AF787" s="48"/>
      <c r="AN787" s="46"/>
    </row>
    <row r="788" spans="32:40" x14ac:dyDescent="0.3">
      <c r="AF788" s="48"/>
      <c r="AN788" s="46"/>
    </row>
    <row r="789" spans="32:40" x14ac:dyDescent="0.3">
      <c r="AF789" s="48"/>
      <c r="AN789" s="46"/>
    </row>
    <row r="790" spans="32:40" x14ac:dyDescent="0.3">
      <c r="AF790" s="48"/>
      <c r="AN790" s="46"/>
    </row>
    <row r="791" spans="32:40" x14ac:dyDescent="0.3">
      <c r="AF791" s="48"/>
      <c r="AN791" s="46"/>
    </row>
    <row r="792" spans="32:40" x14ac:dyDescent="0.3">
      <c r="AF792" s="48"/>
      <c r="AN792" s="46"/>
    </row>
    <row r="793" spans="32:40" x14ac:dyDescent="0.3">
      <c r="AF793" s="48"/>
      <c r="AN793" s="46"/>
    </row>
    <row r="794" spans="32:40" x14ac:dyDescent="0.3">
      <c r="AF794" s="48"/>
      <c r="AN794" s="46"/>
    </row>
    <row r="795" spans="32:40" x14ac:dyDescent="0.3">
      <c r="AF795" s="48"/>
      <c r="AN795" s="46"/>
    </row>
    <row r="796" spans="32:40" x14ac:dyDescent="0.3">
      <c r="AF796" s="48"/>
      <c r="AN796" s="46"/>
    </row>
    <row r="797" spans="32:40" x14ac:dyDescent="0.3">
      <c r="AF797" s="48"/>
      <c r="AN797" s="46"/>
    </row>
    <row r="798" spans="32:40" x14ac:dyDescent="0.3">
      <c r="AF798" s="48"/>
      <c r="AN798" s="46"/>
    </row>
    <row r="799" spans="32:40" x14ac:dyDescent="0.3">
      <c r="AF799" s="48"/>
      <c r="AN799" s="46"/>
    </row>
    <row r="800" spans="32:40" x14ac:dyDescent="0.3">
      <c r="AF800" s="48"/>
      <c r="AN800" s="46"/>
    </row>
    <row r="801" spans="32:40" x14ac:dyDescent="0.3">
      <c r="AF801" s="48"/>
      <c r="AN801" s="46"/>
    </row>
    <row r="802" spans="32:40" x14ac:dyDescent="0.3">
      <c r="AF802" s="48"/>
      <c r="AN802" s="46"/>
    </row>
    <row r="803" spans="32:40" x14ac:dyDescent="0.3">
      <c r="AF803" s="48"/>
      <c r="AN803" s="46"/>
    </row>
    <row r="804" spans="32:40" x14ac:dyDescent="0.3">
      <c r="AF804" s="122"/>
      <c r="AN804" s="46"/>
    </row>
    <row r="805" spans="32:40" x14ac:dyDescent="0.3">
      <c r="AF805" s="48"/>
      <c r="AN805" s="46"/>
    </row>
    <row r="806" spans="32:40" x14ac:dyDescent="0.3">
      <c r="AF806" s="48"/>
      <c r="AN806" s="46"/>
    </row>
    <row r="807" spans="32:40" x14ac:dyDescent="0.3">
      <c r="AF807" s="48"/>
      <c r="AN807" s="46"/>
    </row>
    <row r="808" spans="32:40" x14ac:dyDescent="0.3">
      <c r="AF808" s="48"/>
      <c r="AN808" s="46"/>
    </row>
    <row r="809" spans="32:40" x14ac:dyDescent="0.3">
      <c r="AF809" s="48"/>
      <c r="AN809" s="46"/>
    </row>
    <row r="810" spans="32:40" x14ac:dyDescent="0.3">
      <c r="AF810" s="48"/>
      <c r="AN810" s="46"/>
    </row>
    <row r="811" spans="32:40" x14ac:dyDescent="0.3">
      <c r="AF811" s="48"/>
      <c r="AN811" s="46"/>
    </row>
    <row r="812" spans="32:40" x14ac:dyDescent="0.3">
      <c r="AF812" s="48"/>
      <c r="AN812" s="46"/>
    </row>
    <row r="813" spans="32:40" x14ac:dyDescent="0.3">
      <c r="AF813" s="48"/>
      <c r="AN813" s="46"/>
    </row>
    <row r="814" spans="32:40" x14ac:dyDescent="0.3">
      <c r="AF814" s="48"/>
      <c r="AN814" s="46"/>
    </row>
    <row r="815" spans="32:40" x14ac:dyDescent="0.3">
      <c r="AF815" s="48"/>
      <c r="AN815" s="46"/>
    </row>
    <row r="816" spans="32:40" x14ac:dyDescent="0.3">
      <c r="AF816" s="48"/>
      <c r="AN816" s="46"/>
    </row>
    <row r="817" spans="32:40" x14ac:dyDescent="0.3">
      <c r="AF817" s="48"/>
      <c r="AN817" s="46"/>
    </row>
    <row r="818" spans="32:40" x14ac:dyDescent="0.3">
      <c r="AF818" s="48"/>
      <c r="AN818" s="46"/>
    </row>
    <row r="819" spans="32:40" x14ac:dyDescent="0.3">
      <c r="AF819" s="48"/>
      <c r="AN819" s="46"/>
    </row>
    <row r="820" spans="32:40" x14ac:dyDescent="0.3">
      <c r="AF820" s="48"/>
      <c r="AN820" s="46"/>
    </row>
    <row r="821" spans="32:40" x14ac:dyDescent="0.3">
      <c r="AF821" s="48"/>
      <c r="AN821" s="46"/>
    </row>
    <row r="822" spans="32:40" x14ac:dyDescent="0.3">
      <c r="AF822" s="48"/>
      <c r="AN822" s="46"/>
    </row>
    <row r="823" spans="32:40" x14ac:dyDescent="0.3">
      <c r="AF823" s="48"/>
      <c r="AN823" s="46"/>
    </row>
    <row r="824" spans="32:40" x14ac:dyDescent="0.3">
      <c r="AF824" s="48"/>
      <c r="AN824" s="46"/>
    </row>
    <row r="825" spans="32:40" x14ac:dyDescent="0.3">
      <c r="AF825" s="48"/>
      <c r="AN825" s="46"/>
    </row>
    <row r="826" spans="32:40" x14ac:dyDescent="0.3">
      <c r="AF826" s="48"/>
      <c r="AN826" s="46"/>
    </row>
    <row r="827" spans="32:40" x14ac:dyDescent="0.3">
      <c r="AF827" s="48"/>
      <c r="AN827" s="46"/>
    </row>
    <row r="828" spans="32:40" x14ac:dyDescent="0.3">
      <c r="AF828" s="122"/>
      <c r="AN828" s="46"/>
    </row>
    <row r="829" spans="32:40" x14ac:dyDescent="0.3">
      <c r="AF829" s="48"/>
      <c r="AN829" s="46"/>
    </row>
    <row r="830" spans="32:40" x14ac:dyDescent="0.3">
      <c r="AF830" s="48"/>
      <c r="AN830" s="46"/>
    </row>
    <row r="831" spans="32:40" x14ac:dyDescent="0.3">
      <c r="AF831" s="48"/>
      <c r="AN831" s="46"/>
    </row>
    <row r="832" spans="32:40" x14ac:dyDescent="0.3">
      <c r="AF832" s="48"/>
      <c r="AN832" s="46"/>
    </row>
    <row r="833" spans="32:40" x14ac:dyDescent="0.3">
      <c r="AF833" s="48"/>
      <c r="AN833" s="46"/>
    </row>
    <row r="834" spans="32:40" x14ac:dyDescent="0.3">
      <c r="AF834" s="48"/>
      <c r="AN834" s="46"/>
    </row>
    <row r="835" spans="32:40" x14ac:dyDescent="0.3">
      <c r="AF835" s="48"/>
      <c r="AN835" s="46"/>
    </row>
    <row r="836" spans="32:40" x14ac:dyDescent="0.3">
      <c r="AF836" s="48"/>
      <c r="AN836" s="46"/>
    </row>
    <row r="837" spans="32:40" x14ac:dyDescent="0.3">
      <c r="AF837" s="48"/>
      <c r="AN837" s="46"/>
    </row>
    <row r="838" spans="32:40" x14ac:dyDescent="0.3">
      <c r="AF838" s="48"/>
      <c r="AN838" s="46"/>
    </row>
    <row r="839" spans="32:40" x14ac:dyDescent="0.3">
      <c r="AF839" s="48"/>
      <c r="AN839" s="46"/>
    </row>
    <row r="840" spans="32:40" x14ac:dyDescent="0.3">
      <c r="AF840" s="48"/>
      <c r="AN840" s="46"/>
    </row>
    <row r="841" spans="32:40" x14ac:dyDescent="0.3">
      <c r="AF841" s="48"/>
      <c r="AN841" s="46"/>
    </row>
    <row r="842" spans="32:40" x14ac:dyDescent="0.3">
      <c r="AF842" s="48"/>
      <c r="AN842" s="46"/>
    </row>
    <row r="843" spans="32:40" x14ac:dyDescent="0.3">
      <c r="AF843" s="48"/>
      <c r="AN843" s="46"/>
    </row>
    <row r="844" spans="32:40" x14ac:dyDescent="0.3">
      <c r="AF844" s="48"/>
      <c r="AN844" s="46"/>
    </row>
    <row r="845" spans="32:40" x14ac:dyDescent="0.3">
      <c r="AF845" s="48"/>
      <c r="AN845" s="46"/>
    </row>
    <row r="846" spans="32:40" x14ac:dyDescent="0.3">
      <c r="AF846" s="48"/>
      <c r="AN846" s="46"/>
    </row>
    <row r="847" spans="32:40" x14ac:dyDescent="0.3">
      <c r="AF847" s="48"/>
      <c r="AN847" s="46"/>
    </row>
    <row r="848" spans="32:40" x14ac:dyDescent="0.3">
      <c r="AF848" s="48"/>
      <c r="AN848" s="46"/>
    </row>
    <row r="849" spans="32:40" x14ac:dyDescent="0.3">
      <c r="AF849" s="48"/>
      <c r="AN849" s="46"/>
    </row>
    <row r="850" spans="32:40" x14ac:dyDescent="0.3">
      <c r="AF850" s="48"/>
      <c r="AN850" s="46"/>
    </row>
    <row r="851" spans="32:40" x14ac:dyDescent="0.3">
      <c r="AF851" s="48"/>
      <c r="AN851" s="46"/>
    </row>
    <row r="852" spans="32:40" x14ac:dyDescent="0.3">
      <c r="AF852" s="48"/>
      <c r="AN852" s="46"/>
    </row>
    <row r="853" spans="32:40" x14ac:dyDescent="0.3">
      <c r="AF853" s="48"/>
      <c r="AN853" s="46"/>
    </row>
    <row r="854" spans="32:40" x14ac:dyDescent="0.3">
      <c r="AF854" s="48"/>
      <c r="AN854" s="46"/>
    </row>
    <row r="855" spans="32:40" x14ac:dyDescent="0.3">
      <c r="AF855" s="48"/>
      <c r="AN855" s="46"/>
    </row>
    <row r="856" spans="32:40" x14ac:dyDescent="0.3">
      <c r="AF856" s="48"/>
      <c r="AN856" s="46"/>
    </row>
    <row r="857" spans="32:40" x14ac:dyDescent="0.3">
      <c r="AF857" s="48"/>
      <c r="AN857" s="46"/>
    </row>
    <row r="858" spans="32:40" x14ac:dyDescent="0.3">
      <c r="AF858" s="48"/>
      <c r="AN858" s="46"/>
    </row>
    <row r="859" spans="32:40" x14ac:dyDescent="0.3">
      <c r="AF859" s="48"/>
      <c r="AN859" s="46"/>
    </row>
    <row r="860" spans="32:40" x14ac:dyDescent="0.3">
      <c r="AF860" s="48"/>
      <c r="AN860" s="46"/>
    </row>
    <row r="861" spans="32:40" x14ac:dyDescent="0.3">
      <c r="AF861" s="48"/>
      <c r="AN861" s="46"/>
    </row>
    <row r="862" spans="32:40" x14ac:dyDescent="0.3">
      <c r="AF862" s="48"/>
      <c r="AN862" s="46"/>
    </row>
    <row r="863" spans="32:40" x14ac:dyDescent="0.3">
      <c r="AF863" s="48"/>
      <c r="AN863" s="46"/>
    </row>
    <row r="864" spans="32:40" x14ac:dyDescent="0.3">
      <c r="AF864" s="48"/>
      <c r="AN864" s="46"/>
    </row>
    <row r="865" spans="32:40" x14ac:dyDescent="0.3">
      <c r="AF865" s="48"/>
      <c r="AN865" s="46"/>
    </row>
    <row r="866" spans="32:40" x14ac:dyDescent="0.3">
      <c r="AF866" s="48"/>
      <c r="AN866" s="46"/>
    </row>
    <row r="867" spans="32:40" x14ac:dyDescent="0.3">
      <c r="AF867" s="48"/>
      <c r="AN867" s="46"/>
    </row>
    <row r="868" spans="32:40" x14ac:dyDescent="0.3">
      <c r="AF868" s="48"/>
      <c r="AN868" s="46"/>
    </row>
    <row r="869" spans="32:40" x14ac:dyDescent="0.3">
      <c r="AF869" s="48"/>
      <c r="AN869" s="46"/>
    </row>
    <row r="870" spans="32:40" x14ac:dyDescent="0.3">
      <c r="AF870" s="48"/>
      <c r="AN870" s="46"/>
    </row>
    <row r="871" spans="32:40" x14ac:dyDescent="0.3">
      <c r="AF871" s="48"/>
      <c r="AN871" s="46"/>
    </row>
    <row r="872" spans="32:40" x14ac:dyDescent="0.3">
      <c r="AF872" s="48"/>
      <c r="AN872" s="46"/>
    </row>
    <row r="873" spans="32:40" x14ac:dyDescent="0.3">
      <c r="AF873" s="48"/>
      <c r="AN873" s="46"/>
    </row>
    <row r="874" spans="32:40" x14ac:dyDescent="0.3">
      <c r="AF874" s="48"/>
      <c r="AN874" s="46"/>
    </row>
    <row r="875" spans="32:40" x14ac:dyDescent="0.3">
      <c r="AF875" s="48"/>
      <c r="AN875" s="46"/>
    </row>
    <row r="876" spans="32:40" x14ac:dyDescent="0.3">
      <c r="AF876" s="48"/>
      <c r="AN876" s="46"/>
    </row>
    <row r="877" spans="32:40" x14ac:dyDescent="0.3">
      <c r="AF877" s="48"/>
      <c r="AN877" s="46"/>
    </row>
    <row r="878" spans="32:40" x14ac:dyDescent="0.3">
      <c r="AF878" s="48"/>
      <c r="AN878" s="46"/>
    </row>
    <row r="879" spans="32:40" x14ac:dyDescent="0.3">
      <c r="AF879" s="48"/>
      <c r="AN879" s="46"/>
    </row>
    <row r="880" spans="32:40" x14ac:dyDescent="0.3">
      <c r="AF880" s="48"/>
      <c r="AN880" s="46"/>
    </row>
    <row r="881" spans="32:40" x14ac:dyDescent="0.3">
      <c r="AF881" s="48"/>
      <c r="AN881" s="46"/>
    </row>
    <row r="882" spans="32:40" x14ac:dyDescent="0.3">
      <c r="AF882" s="48"/>
      <c r="AN882" s="46"/>
    </row>
    <row r="883" spans="32:40" x14ac:dyDescent="0.3">
      <c r="AF883" s="48"/>
      <c r="AN883" s="46"/>
    </row>
    <row r="884" spans="32:40" x14ac:dyDescent="0.3">
      <c r="AF884" s="48"/>
      <c r="AN884" s="46"/>
    </row>
    <row r="885" spans="32:40" x14ac:dyDescent="0.3">
      <c r="AF885" s="48"/>
      <c r="AN885" s="46"/>
    </row>
    <row r="886" spans="32:40" x14ac:dyDescent="0.3">
      <c r="AF886" s="48"/>
      <c r="AN886" s="46"/>
    </row>
    <row r="887" spans="32:40" x14ac:dyDescent="0.3">
      <c r="AF887" s="48"/>
      <c r="AN887" s="46"/>
    </row>
    <row r="888" spans="32:40" x14ac:dyDescent="0.3">
      <c r="AF888" s="48"/>
      <c r="AN888" s="46"/>
    </row>
    <row r="889" spans="32:40" x14ac:dyDescent="0.3">
      <c r="AF889" s="48"/>
      <c r="AN889" s="46"/>
    </row>
    <row r="890" spans="32:40" x14ac:dyDescent="0.3">
      <c r="AF890" s="48"/>
      <c r="AN890" s="46"/>
    </row>
    <row r="891" spans="32:40" x14ac:dyDescent="0.3">
      <c r="AF891" s="48"/>
      <c r="AN891" s="46"/>
    </row>
    <row r="892" spans="32:40" x14ac:dyDescent="0.3">
      <c r="AF892" s="48"/>
      <c r="AN892" s="46"/>
    </row>
    <row r="893" spans="32:40" x14ac:dyDescent="0.3">
      <c r="AF893" s="48"/>
      <c r="AN893" s="46"/>
    </row>
    <row r="894" spans="32:40" x14ac:dyDescent="0.3">
      <c r="AF894" s="48"/>
      <c r="AN894" s="46"/>
    </row>
    <row r="895" spans="32:40" x14ac:dyDescent="0.3">
      <c r="AF895" s="48"/>
      <c r="AN895" s="46"/>
    </row>
    <row r="896" spans="32:40" x14ac:dyDescent="0.3">
      <c r="AF896" s="48"/>
      <c r="AN896" s="46"/>
    </row>
    <row r="897" spans="32:40" x14ac:dyDescent="0.3">
      <c r="AF897" s="48"/>
      <c r="AN897" s="46"/>
    </row>
    <row r="898" spans="32:40" x14ac:dyDescent="0.3">
      <c r="AF898" s="48"/>
      <c r="AN898" s="46"/>
    </row>
    <row r="899" spans="32:40" x14ac:dyDescent="0.3">
      <c r="AF899" s="48"/>
      <c r="AN899" s="46"/>
    </row>
    <row r="900" spans="32:40" x14ac:dyDescent="0.3">
      <c r="AF900" s="48"/>
      <c r="AN900" s="46"/>
    </row>
    <row r="901" spans="32:40" x14ac:dyDescent="0.3">
      <c r="AF901" s="48"/>
      <c r="AN901" s="46"/>
    </row>
    <row r="902" spans="32:40" x14ac:dyDescent="0.3">
      <c r="AF902" s="48"/>
      <c r="AN902" s="46"/>
    </row>
    <row r="903" spans="32:40" x14ac:dyDescent="0.3">
      <c r="AF903" s="48"/>
      <c r="AN903" s="46"/>
    </row>
    <row r="904" spans="32:40" x14ac:dyDescent="0.3">
      <c r="AF904" s="48"/>
      <c r="AN904" s="46"/>
    </row>
    <row r="905" spans="32:40" x14ac:dyDescent="0.3">
      <c r="AF905" s="48"/>
      <c r="AN905" s="46"/>
    </row>
    <row r="906" spans="32:40" x14ac:dyDescent="0.3">
      <c r="AF906" s="48"/>
      <c r="AN906" s="46"/>
    </row>
    <row r="907" spans="32:40" x14ac:dyDescent="0.3">
      <c r="AF907" s="48"/>
      <c r="AN907" s="46"/>
    </row>
    <row r="908" spans="32:40" x14ac:dyDescent="0.3">
      <c r="AF908" s="48"/>
      <c r="AN908" s="46"/>
    </row>
    <row r="909" spans="32:40" x14ac:dyDescent="0.3">
      <c r="AF909" s="48"/>
      <c r="AN909" s="46"/>
    </row>
    <row r="910" spans="32:40" x14ac:dyDescent="0.3">
      <c r="AF910" s="48"/>
      <c r="AN910" s="46"/>
    </row>
    <row r="911" spans="32:40" x14ac:dyDescent="0.3">
      <c r="AF911" s="48"/>
      <c r="AN911" s="46"/>
    </row>
    <row r="912" spans="32:40" x14ac:dyDescent="0.3">
      <c r="AF912" s="48"/>
      <c r="AN912" s="46"/>
    </row>
    <row r="913" spans="32:40" x14ac:dyDescent="0.3">
      <c r="AF913" s="48"/>
      <c r="AN913" s="46"/>
    </row>
    <row r="914" spans="32:40" x14ac:dyDescent="0.3">
      <c r="AF914" s="48"/>
      <c r="AN914" s="46"/>
    </row>
    <row r="915" spans="32:40" x14ac:dyDescent="0.3">
      <c r="AF915" s="48"/>
      <c r="AN915" s="46"/>
    </row>
    <row r="916" spans="32:40" x14ac:dyDescent="0.3">
      <c r="AF916" s="48"/>
      <c r="AN916" s="46"/>
    </row>
    <row r="917" spans="32:40" x14ac:dyDescent="0.3">
      <c r="AF917" s="48"/>
      <c r="AN917" s="46"/>
    </row>
    <row r="918" spans="32:40" x14ac:dyDescent="0.3">
      <c r="AF918" s="48"/>
      <c r="AN918" s="46"/>
    </row>
    <row r="919" spans="32:40" x14ac:dyDescent="0.3">
      <c r="AF919" s="48"/>
      <c r="AN919" s="46"/>
    </row>
    <row r="920" spans="32:40" x14ac:dyDescent="0.3">
      <c r="AF920" s="48"/>
      <c r="AN920" s="46"/>
    </row>
    <row r="921" spans="32:40" x14ac:dyDescent="0.3">
      <c r="AF921" s="48"/>
      <c r="AN921" s="46"/>
    </row>
    <row r="922" spans="32:40" x14ac:dyDescent="0.3">
      <c r="AF922" s="48"/>
      <c r="AN922" s="46"/>
    </row>
    <row r="923" spans="32:40" x14ac:dyDescent="0.3">
      <c r="AF923" s="48"/>
      <c r="AN923" s="46"/>
    </row>
    <row r="924" spans="32:40" x14ac:dyDescent="0.3">
      <c r="AF924" s="48"/>
      <c r="AN924" s="46"/>
    </row>
    <row r="925" spans="32:40" x14ac:dyDescent="0.3">
      <c r="AF925" s="48"/>
      <c r="AN925" s="46"/>
    </row>
    <row r="926" spans="32:40" x14ac:dyDescent="0.3">
      <c r="AF926" s="48"/>
      <c r="AN926" s="46"/>
    </row>
    <row r="927" spans="32:40" x14ac:dyDescent="0.3">
      <c r="AF927" s="48"/>
      <c r="AN927" s="46"/>
    </row>
    <row r="928" spans="32:40" x14ac:dyDescent="0.3">
      <c r="AF928" s="48"/>
      <c r="AN928" s="46"/>
    </row>
    <row r="929" spans="32:40" x14ac:dyDescent="0.3">
      <c r="AF929" s="48"/>
      <c r="AN929" s="46"/>
    </row>
    <row r="930" spans="32:40" x14ac:dyDescent="0.3">
      <c r="AF930" s="48"/>
      <c r="AN930" s="46"/>
    </row>
    <row r="931" spans="32:40" x14ac:dyDescent="0.3">
      <c r="AF931" s="48"/>
      <c r="AN931" s="46"/>
    </row>
    <row r="932" spans="32:40" x14ac:dyDescent="0.3">
      <c r="AF932" s="48"/>
      <c r="AN932" s="46"/>
    </row>
    <row r="933" spans="32:40" x14ac:dyDescent="0.3">
      <c r="AF933" s="48"/>
      <c r="AN933" s="46"/>
    </row>
    <row r="934" spans="32:40" x14ac:dyDescent="0.3">
      <c r="AF934" s="48"/>
      <c r="AN934" s="46"/>
    </row>
    <row r="935" spans="32:40" x14ac:dyDescent="0.3">
      <c r="AF935" s="48"/>
      <c r="AN935" s="46"/>
    </row>
    <row r="936" spans="32:40" x14ac:dyDescent="0.3">
      <c r="AF936" s="48"/>
      <c r="AN936" s="46"/>
    </row>
    <row r="937" spans="32:40" x14ac:dyDescent="0.3">
      <c r="AF937" s="48"/>
      <c r="AN937" s="46"/>
    </row>
    <row r="938" spans="32:40" x14ac:dyDescent="0.3">
      <c r="AF938" s="48"/>
      <c r="AN938" s="46"/>
    </row>
    <row r="939" spans="32:40" x14ac:dyDescent="0.3">
      <c r="AF939" s="48"/>
      <c r="AN939" s="46"/>
    </row>
    <row r="940" spans="32:40" x14ac:dyDescent="0.3">
      <c r="AF940" s="48"/>
      <c r="AN940" s="46"/>
    </row>
    <row r="941" spans="32:40" x14ac:dyDescent="0.3">
      <c r="AF941" s="48"/>
      <c r="AN941" s="46"/>
    </row>
    <row r="942" spans="32:40" x14ac:dyDescent="0.3">
      <c r="AF942" s="48"/>
      <c r="AN942" s="46"/>
    </row>
    <row r="943" spans="32:40" x14ac:dyDescent="0.3">
      <c r="AF943" s="48"/>
      <c r="AN943" s="46"/>
    </row>
    <row r="944" spans="32:40" x14ac:dyDescent="0.3">
      <c r="AF944" s="48"/>
      <c r="AN944" s="46"/>
    </row>
    <row r="945" spans="32:40" x14ac:dyDescent="0.3">
      <c r="AF945" s="48"/>
      <c r="AN945" s="46"/>
    </row>
    <row r="946" spans="32:40" x14ac:dyDescent="0.3">
      <c r="AF946" s="48"/>
      <c r="AN946" s="46"/>
    </row>
    <row r="947" spans="32:40" x14ac:dyDescent="0.3">
      <c r="AF947" s="48"/>
      <c r="AN947" s="46"/>
    </row>
    <row r="948" spans="32:40" x14ac:dyDescent="0.3">
      <c r="AF948" s="48"/>
      <c r="AN948" s="46"/>
    </row>
    <row r="949" spans="32:40" x14ac:dyDescent="0.3">
      <c r="AF949" s="48"/>
      <c r="AN949" s="46"/>
    </row>
    <row r="950" spans="32:40" x14ac:dyDescent="0.3">
      <c r="AF950" s="48"/>
      <c r="AN950" s="46"/>
    </row>
    <row r="951" spans="32:40" x14ac:dyDescent="0.3">
      <c r="AF951" s="48"/>
      <c r="AN951" s="46"/>
    </row>
    <row r="952" spans="32:40" x14ac:dyDescent="0.3">
      <c r="AF952" s="48"/>
      <c r="AN952" s="46"/>
    </row>
    <row r="953" spans="32:40" x14ac:dyDescent="0.3">
      <c r="AF953" s="48"/>
      <c r="AN953" s="46"/>
    </row>
    <row r="954" spans="32:40" x14ac:dyDescent="0.3">
      <c r="AF954" s="48"/>
      <c r="AN954" s="46"/>
    </row>
    <row r="955" spans="32:40" x14ac:dyDescent="0.3">
      <c r="AF955" s="48"/>
      <c r="AN955" s="46"/>
    </row>
    <row r="956" spans="32:40" x14ac:dyDescent="0.3">
      <c r="AF956" s="48"/>
      <c r="AN956" s="46"/>
    </row>
    <row r="957" spans="32:40" x14ac:dyDescent="0.3">
      <c r="AF957" s="48"/>
      <c r="AN957" s="46"/>
    </row>
    <row r="958" spans="32:40" x14ac:dyDescent="0.3">
      <c r="AF958" s="48"/>
      <c r="AN958" s="46"/>
    </row>
    <row r="959" spans="32:40" x14ac:dyDescent="0.3">
      <c r="AF959" s="48"/>
      <c r="AN959" s="46"/>
    </row>
    <row r="960" spans="32:40" x14ac:dyDescent="0.3">
      <c r="AF960" s="48"/>
      <c r="AN960" s="46"/>
    </row>
    <row r="961" spans="32:40" x14ac:dyDescent="0.3">
      <c r="AF961" s="48"/>
      <c r="AN961" s="46"/>
    </row>
    <row r="962" spans="32:40" x14ac:dyDescent="0.3">
      <c r="AF962" s="48"/>
      <c r="AN962" s="46"/>
    </row>
    <row r="963" spans="32:40" x14ac:dyDescent="0.3">
      <c r="AF963" s="48"/>
      <c r="AN963" s="46"/>
    </row>
    <row r="964" spans="32:40" x14ac:dyDescent="0.3">
      <c r="AF964" s="48"/>
      <c r="AN964" s="46"/>
    </row>
    <row r="965" spans="32:40" x14ac:dyDescent="0.3">
      <c r="AF965" s="48"/>
      <c r="AN965" s="46"/>
    </row>
    <row r="966" spans="32:40" x14ac:dyDescent="0.3">
      <c r="AF966" s="48"/>
      <c r="AN966" s="46"/>
    </row>
    <row r="967" spans="32:40" x14ac:dyDescent="0.3">
      <c r="AF967" s="48"/>
      <c r="AN967" s="46"/>
    </row>
    <row r="968" spans="32:40" x14ac:dyDescent="0.3">
      <c r="AF968" s="48"/>
      <c r="AN968" s="46"/>
    </row>
    <row r="969" spans="32:40" x14ac:dyDescent="0.3">
      <c r="AF969" s="48"/>
      <c r="AN969" s="46"/>
    </row>
    <row r="970" spans="32:40" x14ac:dyDescent="0.3">
      <c r="AF970" s="48"/>
      <c r="AN970" s="46"/>
    </row>
    <row r="971" spans="32:40" x14ac:dyDescent="0.3">
      <c r="AF971" s="48"/>
      <c r="AN971" s="46"/>
    </row>
    <row r="972" spans="32:40" x14ac:dyDescent="0.3">
      <c r="AF972" s="48"/>
      <c r="AN972" s="46"/>
    </row>
    <row r="973" spans="32:40" x14ac:dyDescent="0.3">
      <c r="AF973" s="48"/>
      <c r="AN973" s="46"/>
    </row>
    <row r="974" spans="32:40" x14ac:dyDescent="0.3">
      <c r="AF974" s="48"/>
      <c r="AN974" s="46"/>
    </row>
    <row r="975" spans="32:40" x14ac:dyDescent="0.3">
      <c r="AF975" s="48"/>
      <c r="AN975" s="46"/>
    </row>
    <row r="976" spans="32:40" x14ac:dyDescent="0.3">
      <c r="AF976" s="48"/>
      <c r="AN976" s="46"/>
    </row>
    <row r="977" spans="32:40" x14ac:dyDescent="0.3">
      <c r="AF977" s="48"/>
      <c r="AN977" s="46"/>
    </row>
    <row r="978" spans="32:40" x14ac:dyDescent="0.3">
      <c r="AF978" s="48"/>
      <c r="AN978" s="46"/>
    </row>
    <row r="979" spans="32:40" x14ac:dyDescent="0.3">
      <c r="AF979" s="48"/>
      <c r="AN979" s="46"/>
    </row>
    <row r="980" spans="32:40" x14ac:dyDescent="0.3">
      <c r="AF980" s="48"/>
      <c r="AN980" s="46"/>
    </row>
    <row r="981" spans="32:40" x14ac:dyDescent="0.3">
      <c r="AF981" s="48"/>
      <c r="AN981" s="46"/>
    </row>
    <row r="982" spans="32:40" x14ac:dyDescent="0.3">
      <c r="AF982" s="48"/>
      <c r="AN982" s="46"/>
    </row>
    <row r="983" spans="32:40" x14ac:dyDescent="0.3">
      <c r="AF983" s="48"/>
      <c r="AN983" s="46"/>
    </row>
    <row r="984" spans="32:40" x14ac:dyDescent="0.3">
      <c r="AF984" s="48"/>
      <c r="AN984" s="46"/>
    </row>
    <row r="985" spans="32:40" x14ac:dyDescent="0.3">
      <c r="AF985" s="48"/>
      <c r="AN985" s="46"/>
    </row>
    <row r="986" spans="32:40" x14ac:dyDescent="0.3">
      <c r="AF986" s="48"/>
      <c r="AN986" s="46"/>
    </row>
    <row r="987" spans="32:40" x14ac:dyDescent="0.3">
      <c r="AF987" s="48"/>
      <c r="AN987" s="46"/>
    </row>
    <row r="988" spans="32:40" x14ac:dyDescent="0.3">
      <c r="AF988" s="48"/>
      <c r="AN988" s="46"/>
    </row>
    <row r="989" spans="32:40" x14ac:dyDescent="0.3">
      <c r="AF989" s="48"/>
      <c r="AN989" s="46"/>
    </row>
    <row r="990" spans="32:40" x14ac:dyDescent="0.3">
      <c r="AF990" s="48"/>
      <c r="AN990" s="46"/>
    </row>
    <row r="991" spans="32:40" x14ac:dyDescent="0.3">
      <c r="AF991" s="48"/>
      <c r="AN991" s="46"/>
    </row>
    <row r="992" spans="32:40" x14ac:dyDescent="0.3">
      <c r="AF992" s="48"/>
      <c r="AN992" s="46"/>
    </row>
    <row r="993" spans="32:40" x14ac:dyDescent="0.3">
      <c r="AF993" s="48"/>
      <c r="AN993" s="46"/>
    </row>
    <row r="994" spans="32:40" x14ac:dyDescent="0.3">
      <c r="AF994" s="48"/>
      <c r="AN994" s="46"/>
    </row>
    <row r="995" spans="32:40" x14ac:dyDescent="0.3">
      <c r="AF995" s="48"/>
      <c r="AN995" s="46"/>
    </row>
    <row r="996" spans="32:40" x14ac:dyDescent="0.3">
      <c r="AF996" s="48"/>
      <c r="AN996" s="46"/>
    </row>
    <row r="997" spans="32:40" x14ac:dyDescent="0.3">
      <c r="AF997" s="48"/>
      <c r="AN997" s="46"/>
    </row>
    <row r="998" spans="32:40" x14ac:dyDescent="0.3">
      <c r="AF998" s="48"/>
      <c r="AN998" s="46"/>
    </row>
    <row r="999" spans="32:40" x14ac:dyDescent="0.3">
      <c r="AF999" s="48"/>
      <c r="AN999" s="46"/>
    </row>
    <row r="1000" spans="32:40" x14ac:dyDescent="0.3">
      <c r="AF1000" s="48"/>
      <c r="AN1000" s="46"/>
    </row>
    <row r="1005" spans="32:40" x14ac:dyDescent="0.3">
      <c r="AN1005" s="30"/>
    </row>
    <row r="1007" spans="32:40" x14ac:dyDescent="0.3">
      <c r="AF1007" s="29"/>
    </row>
    <row r="1008" spans="32:40" x14ac:dyDescent="0.3">
      <c r="AN1008" s="29"/>
    </row>
  </sheetData>
  <sheetProtection formatRows="0" insertRows="0" deleteRows="0" selectLockedCells="1"/>
  <sortState ref="A35:AP63">
    <sortCondition ref="R35:R63"/>
  </sortState>
  <mergeCells count="503">
    <mergeCell ref="AN3:AN4"/>
    <mergeCell ref="AH496:AI496"/>
    <mergeCell ref="AH497:AI497"/>
    <mergeCell ref="AH498:AI498"/>
    <mergeCell ref="AH499:AI499"/>
    <mergeCell ref="AH500:AI500"/>
    <mergeCell ref="AH491:AI491"/>
    <mergeCell ref="AH492:AI492"/>
    <mergeCell ref="AH493:AI493"/>
    <mergeCell ref="AH494:AI494"/>
    <mergeCell ref="AH495:AI495"/>
    <mergeCell ref="AH486:AI486"/>
    <mergeCell ref="AH487:AI487"/>
    <mergeCell ref="AH488:AI488"/>
    <mergeCell ref="AH489:AI489"/>
    <mergeCell ref="AH490:AI490"/>
    <mergeCell ref="AH481:AI481"/>
    <mergeCell ref="AH482:AI482"/>
    <mergeCell ref="AH483:AI483"/>
    <mergeCell ref="AH484:AI484"/>
    <mergeCell ref="AH485:AI485"/>
    <mergeCell ref="AH476:AI476"/>
    <mergeCell ref="AH477:AI477"/>
    <mergeCell ref="AH478:AI478"/>
    <mergeCell ref="AH479:AI479"/>
    <mergeCell ref="AH480:AI480"/>
    <mergeCell ref="AH471:AI471"/>
    <mergeCell ref="AH472:AI472"/>
    <mergeCell ref="AH473:AI473"/>
    <mergeCell ref="AH474:AI474"/>
    <mergeCell ref="AH475:AI475"/>
    <mergeCell ref="AH466:AI466"/>
    <mergeCell ref="AH467:AI467"/>
    <mergeCell ref="AH468:AI468"/>
    <mergeCell ref="AH469:AI469"/>
    <mergeCell ref="AH470:AI470"/>
    <mergeCell ref="AH461:AI461"/>
    <mergeCell ref="AH462:AI462"/>
    <mergeCell ref="AH463:AI463"/>
    <mergeCell ref="AH464:AI464"/>
    <mergeCell ref="AH465:AI465"/>
    <mergeCell ref="AH456:AI456"/>
    <mergeCell ref="AH457:AI457"/>
    <mergeCell ref="AH458:AI458"/>
    <mergeCell ref="AH459:AI459"/>
    <mergeCell ref="AH460:AI460"/>
    <mergeCell ref="AH451:AI451"/>
    <mergeCell ref="AH452:AI452"/>
    <mergeCell ref="AH453:AI453"/>
    <mergeCell ref="AH454:AI454"/>
    <mergeCell ref="AH455:AI455"/>
    <mergeCell ref="AH446:AI446"/>
    <mergeCell ref="AH447:AI447"/>
    <mergeCell ref="AH448:AI448"/>
    <mergeCell ref="AH449:AI449"/>
    <mergeCell ref="AH450:AI450"/>
    <mergeCell ref="AH441:AI441"/>
    <mergeCell ref="AH442:AI442"/>
    <mergeCell ref="AH443:AI443"/>
    <mergeCell ref="AH444:AI444"/>
    <mergeCell ref="AH445:AI445"/>
    <mergeCell ref="AH436:AI436"/>
    <mergeCell ref="AH437:AI437"/>
    <mergeCell ref="AH438:AI438"/>
    <mergeCell ref="AH439:AI439"/>
    <mergeCell ref="AH440:AI440"/>
    <mergeCell ref="AH431:AI431"/>
    <mergeCell ref="AH432:AI432"/>
    <mergeCell ref="AH433:AI433"/>
    <mergeCell ref="AH434:AI434"/>
    <mergeCell ref="AH435:AI435"/>
    <mergeCell ref="AH426:AI426"/>
    <mergeCell ref="AH427:AI427"/>
    <mergeCell ref="AH428:AI428"/>
    <mergeCell ref="AH429:AI429"/>
    <mergeCell ref="AH430:AI430"/>
    <mergeCell ref="AH421:AI421"/>
    <mergeCell ref="AH422:AI422"/>
    <mergeCell ref="AH423:AI423"/>
    <mergeCell ref="AH424:AI424"/>
    <mergeCell ref="AH425:AI425"/>
    <mergeCell ref="AH416:AI416"/>
    <mergeCell ref="AH417:AI417"/>
    <mergeCell ref="AH418:AI418"/>
    <mergeCell ref="AH419:AI419"/>
    <mergeCell ref="AH420:AI420"/>
    <mergeCell ref="AH411:AI411"/>
    <mergeCell ref="AH412:AI412"/>
    <mergeCell ref="AH413:AI413"/>
    <mergeCell ref="AH414:AI414"/>
    <mergeCell ref="AH415:AI415"/>
    <mergeCell ref="AH406:AI406"/>
    <mergeCell ref="AH407:AI407"/>
    <mergeCell ref="AH408:AI408"/>
    <mergeCell ref="AH409:AI409"/>
    <mergeCell ref="AH410:AI410"/>
    <mergeCell ref="AH401:AI401"/>
    <mergeCell ref="AH402:AI402"/>
    <mergeCell ref="AH403:AI403"/>
    <mergeCell ref="AH404:AI404"/>
    <mergeCell ref="AH405:AI405"/>
    <mergeCell ref="AH396:AI396"/>
    <mergeCell ref="AH397:AI397"/>
    <mergeCell ref="AH398:AI398"/>
    <mergeCell ref="AH399:AI399"/>
    <mergeCell ref="AH400:AI400"/>
    <mergeCell ref="AH391:AI391"/>
    <mergeCell ref="AH392:AI392"/>
    <mergeCell ref="AH393:AI393"/>
    <mergeCell ref="AH394:AI394"/>
    <mergeCell ref="AH395:AI395"/>
    <mergeCell ref="AH386:AI386"/>
    <mergeCell ref="AH387:AI387"/>
    <mergeCell ref="AH388:AI388"/>
    <mergeCell ref="AH389:AI389"/>
    <mergeCell ref="AH390:AI390"/>
    <mergeCell ref="AH381:AI381"/>
    <mergeCell ref="AH382:AI382"/>
    <mergeCell ref="AH383:AI383"/>
    <mergeCell ref="AH384:AI384"/>
    <mergeCell ref="AH385:AI385"/>
    <mergeCell ref="AH376:AI376"/>
    <mergeCell ref="AH377:AI377"/>
    <mergeCell ref="AH378:AI378"/>
    <mergeCell ref="AH379:AI379"/>
    <mergeCell ref="AH380:AI380"/>
    <mergeCell ref="AH371:AI371"/>
    <mergeCell ref="AH372:AI372"/>
    <mergeCell ref="AH373:AI373"/>
    <mergeCell ref="AH374:AI374"/>
    <mergeCell ref="AH375:AI375"/>
    <mergeCell ref="AH366:AI366"/>
    <mergeCell ref="AH367:AI367"/>
    <mergeCell ref="AH368:AI368"/>
    <mergeCell ref="AH369:AI369"/>
    <mergeCell ref="AH370:AI370"/>
    <mergeCell ref="AH361:AI361"/>
    <mergeCell ref="AH362:AI362"/>
    <mergeCell ref="AH363:AI363"/>
    <mergeCell ref="AH364:AI364"/>
    <mergeCell ref="AH365:AI365"/>
    <mergeCell ref="AH356:AI356"/>
    <mergeCell ref="AH357:AI357"/>
    <mergeCell ref="AH358:AI358"/>
    <mergeCell ref="AH359:AI359"/>
    <mergeCell ref="AH360:AI360"/>
    <mergeCell ref="AH351:AI351"/>
    <mergeCell ref="AH352:AI352"/>
    <mergeCell ref="AH353:AI353"/>
    <mergeCell ref="AH354:AI354"/>
    <mergeCell ref="AH355:AI355"/>
    <mergeCell ref="AH346:AI346"/>
    <mergeCell ref="AH347:AI347"/>
    <mergeCell ref="AH348:AI348"/>
    <mergeCell ref="AH349:AI349"/>
    <mergeCell ref="AH350:AI350"/>
    <mergeCell ref="AH341:AI341"/>
    <mergeCell ref="AH342:AI342"/>
    <mergeCell ref="AH343:AI343"/>
    <mergeCell ref="AH344:AI344"/>
    <mergeCell ref="AH345:AI345"/>
    <mergeCell ref="AH336:AI336"/>
    <mergeCell ref="AH337:AI337"/>
    <mergeCell ref="AH338:AI338"/>
    <mergeCell ref="AH339:AI339"/>
    <mergeCell ref="AH340:AI340"/>
    <mergeCell ref="AH331:AI331"/>
    <mergeCell ref="AH332:AI332"/>
    <mergeCell ref="AH333:AI333"/>
    <mergeCell ref="AH334:AI334"/>
    <mergeCell ref="AH335:AI335"/>
    <mergeCell ref="AH326:AI326"/>
    <mergeCell ref="AH327:AI327"/>
    <mergeCell ref="AH328:AI328"/>
    <mergeCell ref="AH329:AI329"/>
    <mergeCell ref="AH330:AI330"/>
    <mergeCell ref="AH321:AI321"/>
    <mergeCell ref="AH322:AI322"/>
    <mergeCell ref="AH323:AI323"/>
    <mergeCell ref="AH324:AI324"/>
    <mergeCell ref="AH325:AI325"/>
    <mergeCell ref="AH316:AI316"/>
    <mergeCell ref="AH317:AI317"/>
    <mergeCell ref="AH318:AI318"/>
    <mergeCell ref="AH319:AI319"/>
    <mergeCell ref="AH320:AI320"/>
    <mergeCell ref="AH311:AI311"/>
    <mergeCell ref="AH312:AI312"/>
    <mergeCell ref="AH313:AI313"/>
    <mergeCell ref="AH314:AI314"/>
    <mergeCell ref="AH315:AI315"/>
    <mergeCell ref="AH306:AI306"/>
    <mergeCell ref="AH307:AI307"/>
    <mergeCell ref="AH308:AI308"/>
    <mergeCell ref="AH309:AI309"/>
    <mergeCell ref="AH310:AI310"/>
    <mergeCell ref="AH301:AI301"/>
    <mergeCell ref="AH302:AI302"/>
    <mergeCell ref="AH303:AI303"/>
    <mergeCell ref="AH304:AI304"/>
    <mergeCell ref="AH305:AI305"/>
    <mergeCell ref="AH296:AI296"/>
    <mergeCell ref="AH297:AI297"/>
    <mergeCell ref="AH298:AI298"/>
    <mergeCell ref="AH299:AI299"/>
    <mergeCell ref="AH300:AI300"/>
    <mergeCell ref="AH291:AI291"/>
    <mergeCell ref="AH292:AI292"/>
    <mergeCell ref="AH293:AI293"/>
    <mergeCell ref="AH294:AI294"/>
    <mergeCell ref="AH295:AI295"/>
    <mergeCell ref="AH286:AI286"/>
    <mergeCell ref="AH287:AI287"/>
    <mergeCell ref="AH288:AI288"/>
    <mergeCell ref="AH289:AI289"/>
    <mergeCell ref="AH290:AI290"/>
    <mergeCell ref="AH281:AI281"/>
    <mergeCell ref="AH282:AI282"/>
    <mergeCell ref="AH283:AI283"/>
    <mergeCell ref="AH284:AI284"/>
    <mergeCell ref="AH285:AI285"/>
    <mergeCell ref="AH276:AI276"/>
    <mergeCell ref="AH277:AI277"/>
    <mergeCell ref="AH278:AI278"/>
    <mergeCell ref="AH279:AI279"/>
    <mergeCell ref="AH280:AI280"/>
    <mergeCell ref="AH271:AI271"/>
    <mergeCell ref="AH272:AI272"/>
    <mergeCell ref="AH273:AI273"/>
    <mergeCell ref="AH274:AI274"/>
    <mergeCell ref="AH275:AI275"/>
    <mergeCell ref="AH266:AI266"/>
    <mergeCell ref="AH267:AI267"/>
    <mergeCell ref="AH268:AI268"/>
    <mergeCell ref="AH269:AI269"/>
    <mergeCell ref="AH270:AI270"/>
    <mergeCell ref="AH261:AI261"/>
    <mergeCell ref="AH262:AI262"/>
    <mergeCell ref="AH263:AI263"/>
    <mergeCell ref="AH264:AI264"/>
    <mergeCell ref="AH265:AI265"/>
    <mergeCell ref="AH256:AI256"/>
    <mergeCell ref="AH257:AI257"/>
    <mergeCell ref="AH258:AI258"/>
    <mergeCell ref="AH259:AI259"/>
    <mergeCell ref="AH260:AI260"/>
    <mergeCell ref="AH251:AI251"/>
    <mergeCell ref="AH252:AI252"/>
    <mergeCell ref="AH253:AI253"/>
    <mergeCell ref="AH254:AI254"/>
    <mergeCell ref="AH255:AI255"/>
    <mergeCell ref="AH246:AI246"/>
    <mergeCell ref="AH247:AI247"/>
    <mergeCell ref="AH248:AI248"/>
    <mergeCell ref="AH249:AI249"/>
    <mergeCell ref="AH250:AI250"/>
    <mergeCell ref="AH241:AI241"/>
    <mergeCell ref="AH242:AI242"/>
    <mergeCell ref="AH243:AI243"/>
    <mergeCell ref="AH244:AI244"/>
    <mergeCell ref="AH245:AI245"/>
    <mergeCell ref="AH236:AI236"/>
    <mergeCell ref="AH237:AI237"/>
    <mergeCell ref="AH238:AI238"/>
    <mergeCell ref="AH239:AI239"/>
    <mergeCell ref="AH240:AI240"/>
    <mergeCell ref="AH231:AI231"/>
    <mergeCell ref="AH232:AI232"/>
    <mergeCell ref="AH233:AI233"/>
    <mergeCell ref="AH234:AI234"/>
    <mergeCell ref="AH235:AI235"/>
    <mergeCell ref="AH226:AI226"/>
    <mergeCell ref="AH227:AI227"/>
    <mergeCell ref="AH228:AI228"/>
    <mergeCell ref="AH229:AI229"/>
    <mergeCell ref="AH230:AI230"/>
    <mergeCell ref="AH221:AI221"/>
    <mergeCell ref="AH222:AI222"/>
    <mergeCell ref="AH223:AI223"/>
    <mergeCell ref="AH224:AI224"/>
    <mergeCell ref="AH225:AI225"/>
    <mergeCell ref="AH216:AI216"/>
    <mergeCell ref="AH217:AI217"/>
    <mergeCell ref="AH218:AI218"/>
    <mergeCell ref="AH219:AI219"/>
    <mergeCell ref="AH220:AI220"/>
    <mergeCell ref="AH211:AI211"/>
    <mergeCell ref="AH212:AI212"/>
    <mergeCell ref="AH213:AI213"/>
    <mergeCell ref="AH214:AI214"/>
    <mergeCell ref="AH215:AI215"/>
    <mergeCell ref="AH206:AI206"/>
    <mergeCell ref="AH207:AI207"/>
    <mergeCell ref="AH208:AI208"/>
    <mergeCell ref="AH209:AI209"/>
    <mergeCell ref="AH210:AI210"/>
    <mergeCell ref="AH201:AI201"/>
    <mergeCell ref="AH202:AI202"/>
    <mergeCell ref="AH203:AI203"/>
    <mergeCell ref="AH204:AI204"/>
    <mergeCell ref="AH205:AI205"/>
    <mergeCell ref="AH196:AI196"/>
    <mergeCell ref="AH197:AI197"/>
    <mergeCell ref="AH198:AI198"/>
    <mergeCell ref="AH199:AI199"/>
    <mergeCell ref="AH200:AI200"/>
    <mergeCell ref="AH191:AI191"/>
    <mergeCell ref="AH192:AI192"/>
    <mergeCell ref="AH193:AI193"/>
    <mergeCell ref="AH194:AI194"/>
    <mergeCell ref="AH195:AI195"/>
    <mergeCell ref="AH186:AI186"/>
    <mergeCell ref="AH187:AI187"/>
    <mergeCell ref="AH188:AI188"/>
    <mergeCell ref="AH189:AI189"/>
    <mergeCell ref="AH190:AI190"/>
    <mergeCell ref="AH181:AI181"/>
    <mergeCell ref="AH182:AI182"/>
    <mergeCell ref="AH183:AI183"/>
    <mergeCell ref="AH184:AI184"/>
    <mergeCell ref="AH185:AI185"/>
    <mergeCell ref="AH176:AI176"/>
    <mergeCell ref="AH177:AI177"/>
    <mergeCell ref="AH178:AI178"/>
    <mergeCell ref="AH179:AI179"/>
    <mergeCell ref="AH180:AI180"/>
    <mergeCell ref="AH171:AI171"/>
    <mergeCell ref="AH172:AI172"/>
    <mergeCell ref="AH173:AI173"/>
    <mergeCell ref="AH174:AI174"/>
    <mergeCell ref="AH175:AI175"/>
    <mergeCell ref="AH166:AI166"/>
    <mergeCell ref="AH167:AI167"/>
    <mergeCell ref="AH168:AI168"/>
    <mergeCell ref="AH169:AI169"/>
    <mergeCell ref="AH170:AI170"/>
    <mergeCell ref="AH161:AI161"/>
    <mergeCell ref="AH162:AI162"/>
    <mergeCell ref="AH163:AI163"/>
    <mergeCell ref="AH164:AI164"/>
    <mergeCell ref="AH165:AI165"/>
    <mergeCell ref="AH156:AI156"/>
    <mergeCell ref="AH157:AI157"/>
    <mergeCell ref="AH158:AI158"/>
    <mergeCell ref="AH159:AI159"/>
    <mergeCell ref="AH160:AI160"/>
    <mergeCell ref="AH151:AI151"/>
    <mergeCell ref="AH152:AI152"/>
    <mergeCell ref="AH153:AI153"/>
    <mergeCell ref="AH154:AI154"/>
    <mergeCell ref="AH155:AI155"/>
    <mergeCell ref="AH146:AI146"/>
    <mergeCell ref="AH147:AI147"/>
    <mergeCell ref="AH148:AI148"/>
    <mergeCell ref="AH149:AI149"/>
    <mergeCell ref="AH150:AI150"/>
    <mergeCell ref="AH141:AI141"/>
    <mergeCell ref="AH142:AI142"/>
    <mergeCell ref="AH143:AI143"/>
    <mergeCell ref="AH144:AI144"/>
    <mergeCell ref="AH145:AI145"/>
    <mergeCell ref="AH136:AI136"/>
    <mergeCell ref="AH137:AI137"/>
    <mergeCell ref="AH138:AI138"/>
    <mergeCell ref="AH139:AI139"/>
    <mergeCell ref="AH140:AI140"/>
    <mergeCell ref="AH131:AI131"/>
    <mergeCell ref="AH132:AI132"/>
    <mergeCell ref="AH133:AI133"/>
    <mergeCell ref="AH134:AI134"/>
    <mergeCell ref="AH135:AI135"/>
    <mergeCell ref="AH126:AI126"/>
    <mergeCell ref="AH127:AI127"/>
    <mergeCell ref="AH128:AI128"/>
    <mergeCell ref="AH129:AI129"/>
    <mergeCell ref="AH130:AI130"/>
    <mergeCell ref="AH121:AI121"/>
    <mergeCell ref="AH122:AI122"/>
    <mergeCell ref="AH123:AI123"/>
    <mergeCell ref="AH124:AI124"/>
    <mergeCell ref="AH125:AI125"/>
    <mergeCell ref="AH116:AI116"/>
    <mergeCell ref="AH117:AI117"/>
    <mergeCell ref="AH118:AI118"/>
    <mergeCell ref="AH119:AI119"/>
    <mergeCell ref="AH120:AI120"/>
    <mergeCell ref="AH111:AI111"/>
    <mergeCell ref="AH112:AI112"/>
    <mergeCell ref="AH113:AI113"/>
    <mergeCell ref="AH114:AI114"/>
    <mergeCell ref="AH115:AI115"/>
    <mergeCell ref="AH106:AI106"/>
    <mergeCell ref="AH107:AI107"/>
    <mergeCell ref="AH108:AI108"/>
    <mergeCell ref="AH109:AI109"/>
    <mergeCell ref="AH110:AI110"/>
    <mergeCell ref="AH101:AI101"/>
    <mergeCell ref="AH102:AI102"/>
    <mergeCell ref="AH103:AI103"/>
    <mergeCell ref="AH104:AI104"/>
    <mergeCell ref="AH105:AI105"/>
    <mergeCell ref="AH96:AI96"/>
    <mergeCell ref="AH97:AI97"/>
    <mergeCell ref="AH98:AI98"/>
    <mergeCell ref="AH99:AI99"/>
    <mergeCell ref="AH100:AI100"/>
    <mergeCell ref="AH91:AI91"/>
    <mergeCell ref="AH92:AI92"/>
    <mergeCell ref="AH93:AI93"/>
    <mergeCell ref="AH94:AI94"/>
    <mergeCell ref="AH95:AI95"/>
    <mergeCell ref="AH86:AI86"/>
    <mergeCell ref="AH87:AI87"/>
    <mergeCell ref="AH88:AI88"/>
    <mergeCell ref="AH89:AI89"/>
    <mergeCell ref="AH90:AI90"/>
    <mergeCell ref="AH81:AI81"/>
    <mergeCell ref="AH82:AI82"/>
    <mergeCell ref="AH83:AI83"/>
    <mergeCell ref="AH84:AI84"/>
    <mergeCell ref="AH85:AI85"/>
    <mergeCell ref="AH76:AI76"/>
    <mergeCell ref="AH77:AI77"/>
    <mergeCell ref="AH78:AI78"/>
    <mergeCell ref="AH79:AI79"/>
    <mergeCell ref="AH80:AI80"/>
    <mergeCell ref="AH71:AI71"/>
    <mergeCell ref="AH72:AI72"/>
    <mergeCell ref="AH73:AI73"/>
    <mergeCell ref="AH74:AI74"/>
    <mergeCell ref="AH75:AI75"/>
    <mergeCell ref="AH66:AI66"/>
    <mergeCell ref="AH67:AI67"/>
    <mergeCell ref="AH68:AI68"/>
    <mergeCell ref="AH69:AI69"/>
    <mergeCell ref="AH70:AI70"/>
    <mergeCell ref="AH61:AI61"/>
    <mergeCell ref="AH62:AI62"/>
    <mergeCell ref="AH63:AI63"/>
    <mergeCell ref="AH64:AI64"/>
    <mergeCell ref="AH65:AI65"/>
    <mergeCell ref="AH56:AI56"/>
    <mergeCell ref="AH57:AI57"/>
    <mergeCell ref="AH58:AI58"/>
    <mergeCell ref="AH59:AI59"/>
    <mergeCell ref="AH60:AI60"/>
    <mergeCell ref="AH51:AI51"/>
    <mergeCell ref="AH52:AI52"/>
    <mergeCell ref="AH53:AI53"/>
    <mergeCell ref="AH54:AI54"/>
    <mergeCell ref="AH55:AI55"/>
    <mergeCell ref="AH46:AI46"/>
    <mergeCell ref="AH47:AI47"/>
    <mergeCell ref="AH48:AI48"/>
    <mergeCell ref="AH49:AI49"/>
    <mergeCell ref="AH50:AI50"/>
    <mergeCell ref="AH41:AI41"/>
    <mergeCell ref="AH42:AI42"/>
    <mergeCell ref="AH43:AI43"/>
    <mergeCell ref="AH44:AI44"/>
    <mergeCell ref="AH45:AI45"/>
    <mergeCell ref="AH36:AI36"/>
    <mergeCell ref="AH37:AI37"/>
    <mergeCell ref="AH38:AI38"/>
    <mergeCell ref="AH39:AI39"/>
    <mergeCell ref="AH40:AI40"/>
    <mergeCell ref="AH31:AI31"/>
    <mergeCell ref="AH32:AI32"/>
    <mergeCell ref="AH33:AI33"/>
    <mergeCell ref="AH34:AI34"/>
    <mergeCell ref="AH35:AI35"/>
    <mergeCell ref="AH26:AI26"/>
    <mergeCell ref="AH27:AI27"/>
    <mergeCell ref="AH28:AI28"/>
    <mergeCell ref="AH29:AI29"/>
    <mergeCell ref="AH30:AI30"/>
    <mergeCell ref="AH21:AI21"/>
    <mergeCell ref="AH22:AI22"/>
    <mergeCell ref="AH23:AI23"/>
    <mergeCell ref="AH24:AI24"/>
    <mergeCell ref="AH25:AI25"/>
    <mergeCell ref="AH16:AI16"/>
    <mergeCell ref="AH17:AI17"/>
    <mergeCell ref="AH18:AI18"/>
    <mergeCell ref="AH19:AI19"/>
    <mergeCell ref="AH20:AI20"/>
    <mergeCell ref="AH11:AI11"/>
    <mergeCell ref="AH12:AI12"/>
    <mergeCell ref="AH13:AI13"/>
    <mergeCell ref="AH14:AI14"/>
    <mergeCell ref="AH15:AI15"/>
    <mergeCell ref="AK3:AK4"/>
    <mergeCell ref="AL3:AL4"/>
    <mergeCell ref="AM3:AM4"/>
    <mergeCell ref="E3:F3"/>
    <mergeCell ref="G3:M3"/>
    <mergeCell ref="N3:V3"/>
    <mergeCell ref="AH3:AJ3"/>
    <mergeCell ref="AB3:AE3"/>
    <mergeCell ref="AG3:AG4"/>
    <mergeCell ref="W3:AA3"/>
    <mergeCell ref="AH4:AI4"/>
    <mergeCell ref="AF3:AF4"/>
  </mergeCells>
  <phoneticPr fontId="1" type="noConversion"/>
  <dataValidations count="10">
    <dataValidation type="date" allowBlank="1" showInputMessage="1" showErrorMessage="1" error="연월일을 입력" sqref="AL506 W11:W458 R11:R477 R499:R500 W485:W486 I485:I486 R489:R490 W489:W490 H489:I490 I496 H496:H497 W492:W493 H492:I493 W496 R496:R497 W460:W474 W477 R492:R493 H499:H500 H11:I477">
      <formula1>1</formula1>
      <formula2>2958465</formula2>
    </dataValidation>
    <dataValidation type="list" allowBlank="1" showInputMessage="1" showErrorMessage="1" error="목록에서 선택" sqref="AL504:AM505 AL507:AM1048576 AL501:AM502 AL11:AL500 AB11:AB500 K11:M500">
      <formula1>여부</formula1>
    </dataValidation>
    <dataValidation type="list" allowBlank="1" showInputMessage="1" showErrorMessage="1" sqref="P11:P500">
      <formula1>참여인력투자법인유형</formula1>
    </dataValidation>
    <dataValidation type="date" allowBlank="1" showInputMessage="1" showErrorMessage="1" error="제안서작성일 이전 연월일을 입력" sqref="W494:W495 I494:I495 W499:W500 I499:I500">
      <formula1>1</formula1>
      <formula2>제안서작성기준일</formula2>
    </dataValidation>
    <dataValidation type="list" allowBlank="1" showInputMessage="1" showErrorMessage="1" error="목록에서 선택" sqref="Z483 Z11:Z481 Z485:Z500">
      <formula1>회수유형</formula1>
    </dataValidation>
    <dataValidation type="list" allowBlank="1" showInputMessage="1" showErrorMessage="1" sqref="N11:N500">
      <formula1>투자계정구분</formula1>
    </dataValidation>
    <dataValidation type="list" allowBlank="1" showInputMessage="1" showErrorMessage="1" error="목록에서 선택" sqref="J11:J500">
      <formula1>운용인력직무구분</formula1>
    </dataValidation>
    <dataValidation type="list" allowBlank="1" showInputMessage="1" showErrorMessage="1" error="목록에서 선택" sqref="U11:U500">
      <formula1>회수구분</formula1>
    </dataValidation>
    <dataValidation type="list" allowBlank="1" showInputMessage="1" showErrorMessage="1" error="목록에서 선택" sqref="S11:S500">
      <formula1>투자유형</formula1>
    </dataValidation>
    <dataValidation type="list" allowBlank="1" showInputMessage="1" showErrorMessage="1" sqref="AF11:AF28">
      <formula1>#REF!</formula1>
    </dataValidation>
  </dataValidations>
  <pageMargins left="0.19685039370078741" right="0.19685039370078741" top="1.1023622047244095" bottom="0.39370078740157483" header="0.78740157480314965" footer="0.19685039370078741"/>
  <pageSetup paperSize="9" scale="48" orientation="landscape" r:id="rId1"/>
  <headerFooter>
    <oddHeader>&amp;L&amp;"-,굵게"&amp;18 3.2. 참여인력 투자현황 (&amp;P쪽/&amp;N쪽)&amp;R
(단위 : 백만원,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N1008"/>
  <sheetViews>
    <sheetView showGridLines="0" zoomScale="85" zoomScaleNormal="85" zoomScaleSheetLayoutView="70" workbookViewId="0">
      <pane xSplit="5" ySplit="10" topLeftCell="F11" activePane="bottomRight" state="frozen"/>
      <selection activeCell="A8" sqref="A8:F8"/>
      <selection pane="topRight" activeCell="A8" sqref="A8:F8"/>
      <selection pane="bottomLeft" activeCell="A8" sqref="A8:F8"/>
      <selection pane="bottomRight" activeCell="V11" sqref="V11"/>
    </sheetView>
  </sheetViews>
  <sheetFormatPr defaultColWidth="8.875" defaultRowHeight="13.5" x14ac:dyDescent="0.3"/>
  <cols>
    <col min="1" max="1" width="9.625" style="69" hidden="1" customWidth="1"/>
    <col min="2" max="2" width="8" style="69" hidden="1" customWidth="1"/>
    <col min="3" max="3" width="10" style="69" hidden="1" customWidth="1"/>
    <col min="4" max="4" width="5.25" style="69" hidden="1" customWidth="1"/>
    <col min="5" max="5" width="10.5" style="2" customWidth="1"/>
    <col min="6" max="6" width="10.625" style="184" customWidth="1"/>
    <col min="7" max="7" width="10.625" style="176" customWidth="1"/>
    <col min="8" max="9" width="10.625" style="50" customWidth="1"/>
    <col min="10" max="10" width="4.625" style="52" customWidth="1"/>
    <col min="11" max="13" width="6.625" style="2" customWidth="1"/>
    <col min="14" max="14" width="4.625" style="52" customWidth="1"/>
    <col min="15" max="15" width="8.5" style="29" customWidth="1"/>
    <col min="16" max="16" width="10.75" style="29" customWidth="1"/>
    <col min="17" max="17" width="12.625" style="29" customWidth="1"/>
    <col min="18" max="18" width="10.625" style="50" customWidth="1"/>
    <col min="19" max="19" width="8.375" style="52" customWidth="1"/>
    <col min="20" max="20" width="7.625" style="30" customWidth="1"/>
    <col min="21" max="21" width="4.625" style="173" customWidth="1"/>
    <col min="22" max="22" width="7.625" style="174" customWidth="1"/>
    <col min="23" max="23" width="10.625" style="185" customWidth="1"/>
    <col min="24" max="25" width="7.625" style="30" customWidth="1"/>
    <col min="26" max="26" width="8.625" style="176" customWidth="1"/>
    <col min="27" max="27" width="5.375" style="176" customWidth="1"/>
    <col min="28" max="28" width="4.625" style="2" customWidth="1"/>
    <col min="29" max="30" width="7.625" style="30" customWidth="1"/>
    <col min="31" max="31" width="18.625" style="29" customWidth="1"/>
    <col min="32" max="32" width="8.25" style="52" bestFit="1" customWidth="1"/>
    <col min="33" max="33" width="9" style="29" customWidth="1"/>
    <col min="34" max="34" width="6.625" style="2" customWidth="1"/>
    <col min="35" max="35" width="10.625" style="29" customWidth="1"/>
    <col min="36" max="36" width="13.75" style="30" customWidth="1"/>
    <col min="37" max="37" width="11.875" style="29" customWidth="1"/>
    <col min="38" max="38" width="4.625" style="2" customWidth="1"/>
    <col min="39" max="39" width="9.5" style="2" customWidth="1"/>
    <col min="40" max="40" width="15" style="2" customWidth="1"/>
    <col min="41" max="16384" width="8.875" style="30"/>
  </cols>
  <sheetData>
    <row r="1" spans="1:40" s="4" customFormat="1" ht="13.5" hidden="1" customHeight="1" x14ac:dyDescent="0.3">
      <c r="A1" s="93" t="s">
        <v>135</v>
      </c>
      <c r="B1" s="93" t="s">
        <v>176</v>
      </c>
      <c r="C1" s="93" t="s">
        <v>281</v>
      </c>
      <c r="D1" s="93" t="s">
        <v>169</v>
      </c>
      <c r="E1" s="56" t="s">
        <v>282</v>
      </c>
      <c r="F1" s="102" t="s">
        <v>283</v>
      </c>
      <c r="G1" s="95" t="s">
        <v>308</v>
      </c>
      <c r="H1" s="94" t="s">
        <v>309</v>
      </c>
      <c r="I1" s="94" t="s">
        <v>310</v>
      </c>
      <c r="J1" s="96" t="s">
        <v>311</v>
      </c>
      <c r="K1" s="56" t="s">
        <v>312</v>
      </c>
      <c r="L1" s="56" t="s">
        <v>313</v>
      </c>
      <c r="M1" s="56" t="s">
        <v>314</v>
      </c>
      <c r="N1" s="96" t="s">
        <v>265</v>
      </c>
      <c r="O1" s="96" t="s">
        <v>266</v>
      </c>
      <c r="P1" s="96"/>
      <c r="Q1" s="96" t="s">
        <v>267</v>
      </c>
      <c r="R1" s="94" t="s">
        <v>268</v>
      </c>
      <c r="S1" s="96" t="s">
        <v>269</v>
      </c>
      <c r="T1" s="56" t="s">
        <v>226</v>
      </c>
      <c r="U1" s="95" t="s">
        <v>270</v>
      </c>
      <c r="V1" s="97" t="s">
        <v>315</v>
      </c>
      <c r="W1" s="98" t="s">
        <v>273</v>
      </c>
      <c r="X1" s="56" t="s">
        <v>227</v>
      </c>
      <c r="Y1" s="56" t="s">
        <v>274</v>
      </c>
      <c r="Z1" s="95" t="s">
        <v>275</v>
      </c>
      <c r="AA1" s="95"/>
      <c r="AB1" s="56" t="s">
        <v>276</v>
      </c>
      <c r="AC1" s="56" t="s">
        <v>277</v>
      </c>
      <c r="AD1" s="56" t="s">
        <v>278</v>
      </c>
      <c r="AE1" s="96" t="s">
        <v>279</v>
      </c>
      <c r="AF1" s="79"/>
      <c r="AG1" s="96" t="s">
        <v>280</v>
      </c>
      <c r="AH1" s="56" t="s">
        <v>316</v>
      </c>
      <c r="AI1" s="96" t="s">
        <v>317</v>
      </c>
      <c r="AJ1" s="56" t="s">
        <v>318</v>
      </c>
      <c r="AK1" s="77" t="s">
        <v>654</v>
      </c>
      <c r="AL1" s="77" t="s">
        <v>655</v>
      </c>
      <c r="AM1" s="76" t="s">
        <v>656</v>
      </c>
      <c r="AN1" s="77" t="s">
        <v>655</v>
      </c>
    </row>
    <row r="2" spans="1:40" s="5" customFormat="1" ht="13.5" hidden="1" customHeight="1" x14ac:dyDescent="0.3">
      <c r="A2" s="68"/>
      <c r="B2" s="68"/>
      <c r="C2" s="68"/>
      <c r="D2" s="68"/>
      <c r="E2" s="46"/>
      <c r="F2" s="103"/>
      <c r="G2" s="89"/>
      <c r="H2" s="86"/>
      <c r="I2" s="86"/>
      <c r="J2" s="48"/>
      <c r="K2" s="46"/>
      <c r="L2" s="46"/>
      <c r="M2" s="46"/>
      <c r="N2" s="48"/>
      <c r="O2" s="43"/>
      <c r="P2" s="43"/>
      <c r="Q2" s="43"/>
      <c r="R2" s="86"/>
      <c r="S2" s="48"/>
      <c r="T2" s="44"/>
      <c r="U2" s="87"/>
      <c r="V2" s="88"/>
      <c r="W2" s="91"/>
      <c r="X2" s="44"/>
      <c r="Y2" s="44"/>
      <c r="Z2" s="89"/>
      <c r="AA2" s="89"/>
      <c r="AB2" s="46"/>
      <c r="AC2" s="44"/>
      <c r="AD2" s="44"/>
      <c r="AE2" s="43"/>
      <c r="AF2" s="79"/>
      <c r="AG2" s="197"/>
      <c r="AH2" s="46"/>
      <c r="AI2" s="43"/>
      <c r="AJ2" s="44"/>
      <c r="AK2" s="77"/>
      <c r="AL2" s="76"/>
      <c r="AM2" s="76"/>
      <c r="AN2" s="76"/>
    </row>
    <row r="3" spans="1:40" s="2" customFormat="1" ht="30" customHeight="1" x14ac:dyDescent="0.3">
      <c r="A3" s="92"/>
      <c r="B3" s="92"/>
      <c r="C3" s="92"/>
      <c r="D3" s="92"/>
      <c r="E3" s="409" t="s">
        <v>505</v>
      </c>
      <c r="F3" s="409"/>
      <c r="G3" s="378" t="s">
        <v>434</v>
      </c>
      <c r="H3" s="378"/>
      <c r="I3" s="378"/>
      <c r="J3" s="378"/>
      <c r="K3" s="378"/>
      <c r="L3" s="378"/>
      <c r="M3" s="378"/>
      <c r="N3" s="388" t="s">
        <v>435</v>
      </c>
      <c r="O3" s="388"/>
      <c r="P3" s="388"/>
      <c r="Q3" s="388"/>
      <c r="R3" s="388"/>
      <c r="S3" s="388"/>
      <c r="T3" s="388"/>
      <c r="U3" s="388"/>
      <c r="V3" s="388"/>
      <c r="W3" s="396" t="s">
        <v>436</v>
      </c>
      <c r="X3" s="397"/>
      <c r="Y3" s="397"/>
      <c r="Z3" s="397"/>
      <c r="AA3" s="398"/>
      <c r="AB3" s="409" t="s">
        <v>437</v>
      </c>
      <c r="AC3" s="409"/>
      <c r="AD3" s="409"/>
      <c r="AE3" s="409"/>
      <c r="AF3" s="384" t="s">
        <v>692</v>
      </c>
      <c r="AG3" s="410" t="s">
        <v>471</v>
      </c>
      <c r="AH3" s="409" t="s">
        <v>640</v>
      </c>
      <c r="AI3" s="409"/>
      <c r="AJ3" s="409"/>
      <c r="AK3" s="384" t="s">
        <v>657</v>
      </c>
      <c r="AL3" s="384" t="s">
        <v>658</v>
      </c>
      <c r="AM3" s="391" t="s">
        <v>659</v>
      </c>
      <c r="AN3" s="384" t="s">
        <v>672</v>
      </c>
    </row>
    <row r="4" spans="1:40" s="2" customFormat="1" ht="45" customHeight="1" x14ac:dyDescent="0.3">
      <c r="A4" s="92" t="s">
        <v>411</v>
      </c>
      <c r="B4" s="92" t="s">
        <v>412</v>
      </c>
      <c r="C4" s="92" t="s">
        <v>413</v>
      </c>
      <c r="D4" s="92" t="s">
        <v>438</v>
      </c>
      <c r="E4" s="290" t="s">
        <v>439</v>
      </c>
      <c r="F4" s="101" t="s">
        <v>638</v>
      </c>
      <c r="G4" s="289" t="s">
        <v>440</v>
      </c>
      <c r="H4" s="45" t="s">
        <v>441</v>
      </c>
      <c r="I4" s="45" t="s">
        <v>442</v>
      </c>
      <c r="J4" s="290" t="s">
        <v>443</v>
      </c>
      <c r="K4" s="290" t="s">
        <v>444</v>
      </c>
      <c r="L4" s="290" t="s">
        <v>445</v>
      </c>
      <c r="M4" s="290" t="s">
        <v>446</v>
      </c>
      <c r="N4" s="290" t="s">
        <v>447</v>
      </c>
      <c r="O4" s="290" t="s">
        <v>448</v>
      </c>
      <c r="P4" s="290" t="s">
        <v>482</v>
      </c>
      <c r="Q4" s="290" t="s">
        <v>449</v>
      </c>
      <c r="R4" s="55" t="s">
        <v>450</v>
      </c>
      <c r="S4" s="290" t="s">
        <v>451</v>
      </c>
      <c r="T4" s="290" t="s">
        <v>452</v>
      </c>
      <c r="U4" s="289" t="s">
        <v>453</v>
      </c>
      <c r="V4" s="340" t="s">
        <v>706</v>
      </c>
      <c r="W4" s="45" t="s">
        <v>454</v>
      </c>
      <c r="X4" s="290" t="s">
        <v>428</v>
      </c>
      <c r="Y4" s="290" t="s">
        <v>455</v>
      </c>
      <c r="Z4" s="289" t="s">
        <v>456</v>
      </c>
      <c r="AA4" s="289" t="s">
        <v>483</v>
      </c>
      <c r="AB4" s="290" t="s">
        <v>457</v>
      </c>
      <c r="AC4" s="290" t="s">
        <v>455</v>
      </c>
      <c r="AD4" s="290" t="s">
        <v>458</v>
      </c>
      <c r="AE4" s="290" t="s">
        <v>459</v>
      </c>
      <c r="AF4" s="385"/>
      <c r="AG4" s="411"/>
      <c r="AH4" s="402" t="s">
        <v>641</v>
      </c>
      <c r="AI4" s="390"/>
      <c r="AJ4" s="290" t="s">
        <v>460</v>
      </c>
      <c r="AK4" s="385"/>
      <c r="AL4" s="385"/>
      <c r="AM4" s="392"/>
      <c r="AN4" s="385"/>
    </row>
    <row r="5" spans="1:40" ht="13.5" hidden="1" customHeight="1" x14ac:dyDescent="0.3">
      <c r="E5" s="8"/>
      <c r="F5" s="104"/>
      <c r="G5" s="17"/>
      <c r="H5" s="23"/>
      <c r="I5" s="23"/>
      <c r="J5" s="12"/>
      <c r="K5" s="8"/>
      <c r="L5" s="8"/>
      <c r="M5" s="8"/>
      <c r="N5" s="12"/>
      <c r="O5" s="10"/>
      <c r="P5" s="10"/>
      <c r="Q5" s="10"/>
      <c r="R5" s="23"/>
      <c r="S5" s="12"/>
      <c r="T5" s="5"/>
      <c r="U5" s="14"/>
      <c r="V5" s="15"/>
      <c r="W5" s="54"/>
      <c r="X5" s="5"/>
      <c r="Y5" s="5"/>
      <c r="Z5" s="17"/>
      <c r="AA5" s="17"/>
      <c r="AB5" s="8"/>
      <c r="AC5" s="5"/>
      <c r="AD5" s="5"/>
      <c r="AE5" s="10"/>
      <c r="AG5" s="10"/>
      <c r="AH5" s="198"/>
      <c r="AI5" s="199"/>
      <c r="AJ5" s="200"/>
    </row>
    <row r="6" spans="1:40" ht="13.5" hidden="1" customHeight="1" x14ac:dyDescent="0.3">
      <c r="E6" s="8"/>
      <c r="F6" s="104"/>
      <c r="G6" s="17"/>
      <c r="H6" s="23"/>
      <c r="I6" s="23"/>
      <c r="J6" s="12"/>
      <c r="K6" s="8"/>
      <c r="L6" s="8"/>
      <c r="M6" s="8"/>
      <c r="N6" s="12"/>
      <c r="O6" s="10"/>
      <c r="P6" s="10"/>
      <c r="Q6" s="10"/>
      <c r="R6" s="23"/>
      <c r="S6" s="12"/>
      <c r="T6" s="5"/>
      <c r="U6" s="14"/>
      <c r="V6" s="15"/>
      <c r="W6" s="54"/>
      <c r="X6" s="5"/>
      <c r="Y6" s="5"/>
      <c r="Z6" s="17"/>
      <c r="AA6" s="17"/>
      <c r="AB6" s="8"/>
      <c r="AC6" s="5"/>
      <c r="AD6" s="5"/>
      <c r="AE6" s="10"/>
      <c r="AG6" s="10"/>
      <c r="AH6" s="198"/>
      <c r="AI6" s="199"/>
      <c r="AJ6" s="200"/>
    </row>
    <row r="7" spans="1:40" ht="13.5" hidden="1" customHeight="1" x14ac:dyDescent="0.3">
      <c r="E7" s="8"/>
      <c r="F7" s="104"/>
      <c r="G7" s="17"/>
      <c r="H7" s="23"/>
      <c r="I7" s="23"/>
      <c r="J7" s="12"/>
      <c r="K7" s="8"/>
      <c r="L7" s="8"/>
      <c r="M7" s="8"/>
      <c r="N7" s="12"/>
      <c r="O7" s="10"/>
      <c r="P7" s="10"/>
      <c r="Q7" s="10"/>
      <c r="R7" s="23"/>
      <c r="S7" s="12"/>
      <c r="T7" s="5"/>
      <c r="U7" s="14"/>
      <c r="V7" s="15"/>
      <c r="W7" s="54"/>
      <c r="X7" s="5"/>
      <c r="Y7" s="5"/>
      <c r="Z7" s="17"/>
      <c r="AA7" s="17"/>
      <c r="AB7" s="8"/>
      <c r="AC7" s="5"/>
      <c r="AD7" s="5"/>
      <c r="AE7" s="10"/>
      <c r="AG7" s="10"/>
      <c r="AH7" s="198"/>
      <c r="AI7" s="199"/>
      <c r="AJ7" s="200"/>
    </row>
    <row r="8" spans="1:40" ht="13.5" hidden="1" customHeight="1" x14ac:dyDescent="0.3">
      <c r="E8" s="8"/>
      <c r="F8" s="104"/>
      <c r="G8" s="17"/>
      <c r="H8" s="23"/>
      <c r="I8" s="23"/>
      <c r="J8" s="12"/>
      <c r="K8" s="8"/>
      <c r="L8" s="8"/>
      <c r="M8" s="8"/>
      <c r="N8" s="12"/>
      <c r="O8" s="10"/>
      <c r="P8" s="10"/>
      <c r="Q8" s="10"/>
      <c r="R8" s="23"/>
      <c r="S8" s="12"/>
      <c r="T8" s="5"/>
      <c r="U8" s="14"/>
      <c r="V8" s="15"/>
      <c r="W8" s="54"/>
      <c r="X8" s="5"/>
      <c r="Y8" s="5"/>
      <c r="Z8" s="17"/>
      <c r="AA8" s="17"/>
      <c r="AB8" s="8"/>
      <c r="AC8" s="5"/>
      <c r="AD8" s="5"/>
      <c r="AE8" s="10"/>
      <c r="AG8" s="10"/>
      <c r="AH8" s="198"/>
      <c r="AI8" s="199"/>
      <c r="AJ8" s="200"/>
    </row>
    <row r="9" spans="1:40" ht="13.5" hidden="1" customHeight="1" x14ac:dyDescent="0.3">
      <c r="E9" s="8"/>
      <c r="F9" s="104"/>
      <c r="G9" s="17"/>
      <c r="H9" s="23"/>
      <c r="I9" s="23"/>
      <c r="J9" s="12"/>
      <c r="K9" s="8"/>
      <c r="L9" s="8"/>
      <c r="M9" s="8"/>
      <c r="N9" s="12"/>
      <c r="O9" s="10"/>
      <c r="P9" s="10"/>
      <c r="Q9" s="10"/>
      <c r="R9" s="23"/>
      <c r="S9" s="12"/>
      <c r="T9" s="5"/>
      <c r="U9" s="14"/>
      <c r="V9" s="15"/>
      <c r="W9" s="54"/>
      <c r="X9" s="5"/>
      <c r="Y9" s="5"/>
      <c r="Z9" s="17"/>
      <c r="AA9" s="17"/>
      <c r="AB9" s="8"/>
      <c r="AC9" s="5"/>
      <c r="AD9" s="5"/>
      <c r="AE9" s="10"/>
      <c r="AG9" s="10"/>
      <c r="AH9" s="198"/>
      <c r="AI9" s="199"/>
      <c r="AJ9" s="200"/>
    </row>
    <row r="10" spans="1:40" ht="13.5" hidden="1" customHeight="1" x14ac:dyDescent="0.3">
      <c r="E10" s="8"/>
      <c r="F10" s="104"/>
      <c r="G10" s="17"/>
      <c r="H10" s="23"/>
      <c r="I10" s="23"/>
      <c r="J10" s="12"/>
      <c r="K10" s="8"/>
      <c r="L10" s="8"/>
      <c r="M10" s="8"/>
      <c r="N10" s="12"/>
      <c r="O10" s="10"/>
      <c r="P10" s="10"/>
      <c r="Q10" s="10"/>
      <c r="R10" s="23"/>
      <c r="S10" s="12"/>
      <c r="T10" s="5"/>
      <c r="U10" s="14"/>
      <c r="V10" s="15"/>
      <c r="W10" s="54"/>
      <c r="X10" s="5"/>
      <c r="Y10" s="5"/>
      <c r="Z10" s="17"/>
      <c r="AA10" s="17"/>
      <c r="AB10" s="8"/>
      <c r="AC10" s="5"/>
      <c r="AD10" s="5"/>
      <c r="AE10" s="10"/>
      <c r="AG10" s="10"/>
      <c r="AH10" s="198"/>
      <c r="AI10" s="199"/>
      <c r="AJ10" s="200"/>
    </row>
    <row r="11" spans="1:40" ht="45" customHeight="1" x14ac:dyDescent="0.3">
      <c r="A11" s="70"/>
      <c r="B11" s="70"/>
      <c r="C11" s="70"/>
      <c r="D11" s="68"/>
      <c r="E11" s="46" t="s">
        <v>602</v>
      </c>
      <c r="F11" s="323">
        <f t="shared" ref="F11:F246" si="0">IF(ISBLANK($E11), "", VLOOKUP($E11,참여인력_개요,2,FALSE))</f>
        <v>28773</v>
      </c>
      <c r="G11" s="89" t="s">
        <v>614</v>
      </c>
      <c r="H11" s="86">
        <v>39630</v>
      </c>
      <c r="I11" s="86">
        <v>40179</v>
      </c>
      <c r="J11" s="48" t="s">
        <v>545</v>
      </c>
      <c r="K11" s="46" t="s">
        <v>42</v>
      </c>
      <c r="L11" s="46" t="s">
        <v>39</v>
      </c>
      <c r="M11" s="46" t="s">
        <v>39</v>
      </c>
      <c r="N11" s="48" t="s">
        <v>534</v>
      </c>
      <c r="O11" s="43" t="s">
        <v>606</v>
      </c>
      <c r="P11" s="209" t="s">
        <v>531</v>
      </c>
      <c r="Q11" s="43" t="s">
        <v>539</v>
      </c>
      <c r="R11" s="86">
        <v>39007</v>
      </c>
      <c r="S11" s="48" t="s">
        <v>40</v>
      </c>
      <c r="T11" s="216">
        <v>500</v>
      </c>
      <c r="U11" s="87" t="s">
        <v>536</v>
      </c>
      <c r="V11" s="16">
        <v>0.12</v>
      </c>
      <c r="W11" s="91">
        <v>40725</v>
      </c>
      <c r="X11" s="216">
        <v>400</v>
      </c>
      <c r="Y11" s="216">
        <v>500</v>
      </c>
      <c r="Z11" s="89" t="s">
        <v>90</v>
      </c>
      <c r="AA11" s="182">
        <f>IF(ISBLANK(W11),"",DATEDIF(R11,W11,"d")/365)</f>
        <v>4.7068493150684931</v>
      </c>
      <c r="AB11" s="46" t="s">
        <v>42</v>
      </c>
      <c r="AC11" s="216"/>
      <c r="AD11" s="216"/>
      <c r="AE11" s="43"/>
      <c r="AF11" s="48" t="s">
        <v>693</v>
      </c>
      <c r="AG11" s="43"/>
      <c r="AH11" s="403" t="s">
        <v>605</v>
      </c>
      <c r="AI11" s="404"/>
      <c r="AJ11" s="44" t="s">
        <v>611</v>
      </c>
      <c r="AK11" s="350">
        <v>36330</v>
      </c>
      <c r="AL11" s="46" t="s">
        <v>39</v>
      </c>
      <c r="AM11" s="182" t="str">
        <f>IF(AL11="YES",(R11-AK11)/365,"")</f>
        <v/>
      </c>
      <c r="AN11" s="46"/>
    </row>
    <row r="12" spans="1:40" ht="45" customHeight="1" x14ac:dyDescent="0.3">
      <c r="A12" s="70"/>
      <c r="B12" s="70"/>
      <c r="C12" s="70"/>
      <c r="D12" s="68"/>
      <c r="E12" s="46" t="s">
        <v>603</v>
      </c>
      <c r="F12" s="323">
        <f t="shared" si="0"/>
        <v>27677</v>
      </c>
      <c r="G12" s="89" t="s">
        <v>615</v>
      </c>
      <c r="H12" s="86">
        <v>38169</v>
      </c>
      <c r="I12" s="86">
        <v>37986</v>
      </c>
      <c r="J12" s="48" t="s">
        <v>545</v>
      </c>
      <c r="K12" s="46" t="s">
        <v>39</v>
      </c>
      <c r="L12" s="46" t="s">
        <v>39</v>
      </c>
      <c r="M12" s="46" t="s">
        <v>42</v>
      </c>
      <c r="N12" s="48" t="s">
        <v>534</v>
      </c>
      <c r="O12" s="43" t="s">
        <v>610</v>
      </c>
      <c r="P12" s="209" t="s">
        <v>480</v>
      </c>
      <c r="Q12" s="43" t="s">
        <v>609</v>
      </c>
      <c r="R12" s="86">
        <v>41457</v>
      </c>
      <c r="S12" s="48" t="s">
        <v>547</v>
      </c>
      <c r="T12" s="216">
        <v>700</v>
      </c>
      <c r="U12" s="87" t="s">
        <v>536</v>
      </c>
      <c r="V12" s="16">
        <v>0.08</v>
      </c>
      <c r="W12" s="91">
        <v>41906</v>
      </c>
      <c r="X12" s="216">
        <v>300</v>
      </c>
      <c r="Y12" s="216">
        <v>700</v>
      </c>
      <c r="Z12" s="89" t="s">
        <v>548</v>
      </c>
      <c r="AA12" s="182">
        <f t="shared" ref="AA12:AA75" si="1">IF(ISBLANK(W12),"",DATEDIF(R12,W12,"d")/365)</f>
        <v>1.2301369863013698</v>
      </c>
      <c r="AB12" s="46" t="s">
        <v>42</v>
      </c>
      <c r="AC12" s="216">
        <v>200</v>
      </c>
      <c r="AD12" s="216">
        <v>300</v>
      </c>
      <c r="AE12" s="43" t="s">
        <v>612</v>
      </c>
      <c r="AF12" s="48" t="s">
        <v>693</v>
      </c>
      <c r="AG12" s="43"/>
      <c r="AH12" s="405" t="s">
        <v>607</v>
      </c>
      <c r="AI12" s="406"/>
      <c r="AJ12" s="44" t="s">
        <v>611</v>
      </c>
      <c r="AK12" s="350">
        <v>40544</v>
      </c>
      <c r="AL12" s="46" t="s">
        <v>42</v>
      </c>
      <c r="AM12" s="182">
        <f>IF(AL12="YES",(R12-AK12)/365,"")</f>
        <v>2.5013698630136987</v>
      </c>
      <c r="AN12" s="46"/>
    </row>
    <row r="13" spans="1:40" ht="45" customHeight="1" x14ac:dyDescent="0.3">
      <c r="A13" s="70"/>
      <c r="B13" s="70"/>
      <c r="C13" s="70"/>
      <c r="D13" s="68"/>
      <c r="E13" s="46"/>
      <c r="F13" s="323" t="str">
        <f t="shared" si="0"/>
        <v/>
      </c>
      <c r="G13" s="89"/>
      <c r="H13" s="86"/>
      <c r="I13" s="86"/>
      <c r="J13" s="48"/>
      <c r="K13" s="46"/>
      <c r="L13" s="46"/>
      <c r="M13" s="46"/>
      <c r="N13" s="48"/>
      <c r="O13" s="43"/>
      <c r="P13" s="209"/>
      <c r="Q13" s="43"/>
      <c r="R13" s="86"/>
      <c r="S13" s="48"/>
      <c r="T13" s="216"/>
      <c r="U13" s="87"/>
      <c r="V13" s="16"/>
      <c r="W13" s="91"/>
      <c r="X13" s="216"/>
      <c r="Y13" s="216"/>
      <c r="Z13" s="89"/>
      <c r="AA13" s="182" t="str">
        <f t="shared" si="1"/>
        <v/>
      </c>
      <c r="AB13" s="46"/>
      <c r="AC13" s="216"/>
      <c r="AD13" s="216"/>
      <c r="AE13" s="43"/>
      <c r="AF13" s="48" t="s">
        <v>693</v>
      </c>
      <c r="AG13" s="43"/>
      <c r="AH13" s="405"/>
      <c r="AI13" s="406"/>
      <c r="AJ13" s="44"/>
      <c r="AK13" s="350"/>
      <c r="AL13" s="46"/>
      <c r="AM13" s="182" t="str">
        <f>IF(AL13="YES",(R13-AK13)/365,"")</f>
        <v/>
      </c>
      <c r="AN13" s="46"/>
    </row>
    <row r="14" spans="1:40" ht="45" customHeight="1" x14ac:dyDescent="0.3">
      <c r="A14" s="68"/>
      <c r="B14" s="68"/>
      <c r="C14" s="68"/>
      <c r="D14" s="68"/>
      <c r="E14" s="46"/>
      <c r="F14" s="323" t="str">
        <f t="shared" si="0"/>
        <v/>
      </c>
      <c r="G14" s="89"/>
      <c r="H14" s="86"/>
      <c r="I14" s="86"/>
      <c r="J14" s="48"/>
      <c r="K14" s="46"/>
      <c r="L14" s="46"/>
      <c r="M14" s="46"/>
      <c r="N14" s="48"/>
      <c r="O14" s="43"/>
      <c r="P14" s="209"/>
      <c r="Q14" s="43"/>
      <c r="R14" s="86"/>
      <c r="S14" s="48"/>
      <c r="T14" s="216"/>
      <c r="U14" s="87"/>
      <c r="V14" s="88"/>
      <c r="W14" s="91"/>
      <c r="X14" s="216"/>
      <c r="Y14" s="216"/>
      <c r="Z14" s="89"/>
      <c r="AA14" s="182" t="str">
        <f t="shared" si="1"/>
        <v/>
      </c>
      <c r="AB14" s="46"/>
      <c r="AC14" s="216"/>
      <c r="AD14" s="216"/>
      <c r="AE14" s="43"/>
      <c r="AF14" s="48"/>
      <c r="AG14" s="43"/>
      <c r="AH14" s="405"/>
      <c r="AI14" s="406"/>
      <c r="AJ14" s="44"/>
      <c r="AK14" s="350"/>
      <c r="AL14" s="46"/>
      <c r="AM14" s="182" t="str">
        <f>IF(AL14="YES",(R14-AK14)/365,"")</f>
        <v/>
      </c>
      <c r="AN14" s="46"/>
    </row>
    <row r="15" spans="1:40" ht="45" customHeight="1" x14ac:dyDescent="0.3">
      <c r="A15" s="68"/>
      <c r="B15" s="68"/>
      <c r="C15" s="68"/>
      <c r="D15" s="68"/>
      <c r="E15" s="46"/>
      <c r="F15" s="323" t="str">
        <f t="shared" si="0"/>
        <v/>
      </c>
      <c r="G15" s="89"/>
      <c r="H15" s="86"/>
      <c r="I15" s="86"/>
      <c r="J15" s="48"/>
      <c r="K15" s="46"/>
      <c r="L15" s="46"/>
      <c r="M15" s="46"/>
      <c r="N15" s="48"/>
      <c r="O15" s="43"/>
      <c r="P15" s="209"/>
      <c r="Q15" s="43"/>
      <c r="R15" s="86"/>
      <c r="S15" s="48"/>
      <c r="T15" s="216"/>
      <c r="U15" s="87"/>
      <c r="V15" s="88"/>
      <c r="W15" s="91"/>
      <c r="X15" s="216"/>
      <c r="Y15" s="216"/>
      <c r="Z15" s="89"/>
      <c r="AA15" s="182" t="str">
        <f t="shared" si="1"/>
        <v/>
      </c>
      <c r="AB15" s="46"/>
      <c r="AC15" s="216"/>
      <c r="AD15" s="216"/>
      <c r="AE15" s="43"/>
      <c r="AF15" s="48"/>
      <c r="AG15" s="43"/>
      <c r="AH15" s="405"/>
      <c r="AI15" s="406"/>
      <c r="AJ15" s="44"/>
      <c r="AK15" s="350"/>
      <c r="AL15" s="46"/>
      <c r="AM15" s="182" t="str">
        <f t="shared" ref="AM15:AM78" si="2">IF(AL15="YES",(R15-AK15)/365,"")</f>
        <v/>
      </c>
      <c r="AN15" s="46"/>
    </row>
    <row r="16" spans="1:40" ht="45" customHeight="1" x14ac:dyDescent="0.3">
      <c r="A16" s="68"/>
      <c r="B16" s="68"/>
      <c r="C16" s="68"/>
      <c r="D16" s="68"/>
      <c r="E16" s="46"/>
      <c r="F16" s="323" t="str">
        <f t="shared" si="0"/>
        <v/>
      </c>
      <c r="G16" s="89"/>
      <c r="H16" s="86"/>
      <c r="I16" s="86"/>
      <c r="J16" s="48"/>
      <c r="K16" s="46"/>
      <c r="L16" s="46"/>
      <c r="M16" s="46"/>
      <c r="N16" s="48"/>
      <c r="O16" s="43"/>
      <c r="P16" s="209"/>
      <c r="Q16" s="43"/>
      <c r="R16" s="86"/>
      <c r="S16" s="48"/>
      <c r="T16" s="216"/>
      <c r="U16" s="87"/>
      <c r="V16" s="88"/>
      <c r="W16" s="91"/>
      <c r="X16" s="216"/>
      <c r="Y16" s="216"/>
      <c r="Z16" s="89"/>
      <c r="AA16" s="182" t="str">
        <f t="shared" si="1"/>
        <v/>
      </c>
      <c r="AB16" s="46"/>
      <c r="AC16" s="216"/>
      <c r="AD16" s="216"/>
      <c r="AE16" s="43"/>
      <c r="AF16" s="48"/>
      <c r="AG16" s="43"/>
      <c r="AH16" s="405"/>
      <c r="AI16" s="406"/>
      <c r="AJ16" s="44"/>
      <c r="AK16" s="350"/>
      <c r="AL16" s="46"/>
      <c r="AM16" s="182" t="str">
        <f t="shared" si="2"/>
        <v/>
      </c>
      <c r="AN16" s="46"/>
    </row>
    <row r="17" spans="1:40" ht="45" customHeight="1" x14ac:dyDescent="0.3">
      <c r="A17" s="68"/>
      <c r="B17" s="68"/>
      <c r="C17" s="68"/>
      <c r="D17" s="68"/>
      <c r="E17" s="46"/>
      <c r="F17" s="323" t="str">
        <f t="shared" si="0"/>
        <v/>
      </c>
      <c r="G17" s="89"/>
      <c r="H17" s="86"/>
      <c r="I17" s="86"/>
      <c r="J17" s="48"/>
      <c r="K17" s="46"/>
      <c r="L17" s="46"/>
      <c r="M17" s="46"/>
      <c r="N17" s="48"/>
      <c r="O17" s="43"/>
      <c r="P17" s="209"/>
      <c r="Q17" s="43"/>
      <c r="R17" s="86"/>
      <c r="S17" s="48"/>
      <c r="T17" s="216"/>
      <c r="U17" s="87"/>
      <c r="V17" s="88"/>
      <c r="W17" s="91"/>
      <c r="X17" s="216"/>
      <c r="Y17" s="216"/>
      <c r="Z17" s="89"/>
      <c r="AA17" s="182" t="str">
        <f t="shared" si="1"/>
        <v/>
      </c>
      <c r="AB17" s="46"/>
      <c r="AC17" s="216"/>
      <c r="AD17" s="216"/>
      <c r="AE17" s="43"/>
      <c r="AF17" s="48"/>
      <c r="AG17" s="43"/>
      <c r="AH17" s="405"/>
      <c r="AI17" s="406"/>
      <c r="AJ17" s="44"/>
      <c r="AK17" s="350"/>
      <c r="AL17" s="46"/>
      <c r="AM17" s="182" t="str">
        <f t="shared" si="2"/>
        <v/>
      </c>
      <c r="AN17" s="46"/>
    </row>
    <row r="18" spans="1:40" ht="45" customHeight="1" x14ac:dyDescent="0.3">
      <c r="A18" s="68"/>
      <c r="B18" s="68"/>
      <c r="C18" s="68"/>
      <c r="D18" s="68"/>
      <c r="E18" s="46"/>
      <c r="F18" s="323" t="str">
        <f t="shared" si="0"/>
        <v/>
      </c>
      <c r="G18" s="89"/>
      <c r="H18" s="86"/>
      <c r="I18" s="86"/>
      <c r="J18" s="48"/>
      <c r="K18" s="46"/>
      <c r="L18" s="46"/>
      <c r="M18" s="46"/>
      <c r="N18" s="48"/>
      <c r="O18" s="43"/>
      <c r="P18" s="209"/>
      <c r="Q18" s="43"/>
      <c r="R18" s="86"/>
      <c r="S18" s="48"/>
      <c r="T18" s="216"/>
      <c r="U18" s="87"/>
      <c r="V18" s="88"/>
      <c r="W18" s="91"/>
      <c r="X18" s="216"/>
      <c r="Y18" s="216"/>
      <c r="Z18" s="89"/>
      <c r="AA18" s="182" t="str">
        <f t="shared" si="1"/>
        <v/>
      </c>
      <c r="AB18" s="46"/>
      <c r="AC18" s="216"/>
      <c r="AD18" s="216"/>
      <c r="AE18" s="43"/>
      <c r="AF18" s="48"/>
      <c r="AG18" s="43"/>
      <c r="AH18" s="405"/>
      <c r="AI18" s="406"/>
      <c r="AJ18" s="44"/>
      <c r="AK18" s="350"/>
      <c r="AL18" s="46"/>
      <c r="AM18" s="182" t="str">
        <f t="shared" si="2"/>
        <v/>
      </c>
      <c r="AN18" s="46"/>
    </row>
    <row r="19" spans="1:40" ht="45" customHeight="1" x14ac:dyDescent="0.3">
      <c r="A19" s="68"/>
      <c r="B19" s="68"/>
      <c r="C19" s="68"/>
      <c r="D19" s="68"/>
      <c r="E19" s="46"/>
      <c r="F19" s="323" t="str">
        <f t="shared" si="0"/>
        <v/>
      </c>
      <c r="G19" s="89"/>
      <c r="H19" s="86"/>
      <c r="I19" s="86"/>
      <c r="J19" s="48"/>
      <c r="K19" s="46"/>
      <c r="L19" s="46"/>
      <c r="M19" s="46"/>
      <c r="N19" s="48"/>
      <c r="O19" s="43"/>
      <c r="P19" s="209"/>
      <c r="Q19" s="43"/>
      <c r="R19" s="86"/>
      <c r="S19" s="48"/>
      <c r="T19" s="216"/>
      <c r="U19" s="87"/>
      <c r="V19" s="88"/>
      <c r="W19" s="91"/>
      <c r="X19" s="216"/>
      <c r="Y19" s="216"/>
      <c r="Z19" s="89"/>
      <c r="AA19" s="182" t="str">
        <f t="shared" si="1"/>
        <v/>
      </c>
      <c r="AB19" s="46"/>
      <c r="AC19" s="216"/>
      <c r="AD19" s="216"/>
      <c r="AE19" s="43"/>
      <c r="AF19" s="48"/>
      <c r="AG19" s="43"/>
      <c r="AH19" s="405"/>
      <c r="AI19" s="406"/>
      <c r="AJ19" s="44"/>
      <c r="AK19" s="350"/>
      <c r="AL19" s="46"/>
      <c r="AM19" s="182" t="str">
        <f t="shared" si="2"/>
        <v/>
      </c>
      <c r="AN19" s="46"/>
    </row>
    <row r="20" spans="1:40" ht="45" customHeight="1" x14ac:dyDescent="0.3">
      <c r="A20" s="68"/>
      <c r="B20" s="68"/>
      <c r="C20" s="68"/>
      <c r="D20" s="68"/>
      <c r="E20" s="46"/>
      <c r="F20" s="323" t="str">
        <f t="shared" si="0"/>
        <v/>
      </c>
      <c r="G20" s="89"/>
      <c r="H20" s="86"/>
      <c r="I20" s="86"/>
      <c r="J20" s="48"/>
      <c r="K20" s="46"/>
      <c r="L20" s="46"/>
      <c r="M20" s="46"/>
      <c r="N20" s="48"/>
      <c r="O20" s="43"/>
      <c r="P20" s="209"/>
      <c r="Q20" s="43"/>
      <c r="R20" s="86"/>
      <c r="S20" s="48"/>
      <c r="T20" s="216"/>
      <c r="U20" s="87"/>
      <c r="V20" s="88"/>
      <c r="W20" s="91"/>
      <c r="X20" s="216"/>
      <c r="Y20" s="216"/>
      <c r="Z20" s="89"/>
      <c r="AA20" s="182" t="str">
        <f t="shared" si="1"/>
        <v/>
      </c>
      <c r="AB20" s="46"/>
      <c r="AC20" s="216"/>
      <c r="AD20" s="216"/>
      <c r="AE20" s="43"/>
      <c r="AF20" s="48"/>
      <c r="AG20" s="43"/>
      <c r="AH20" s="405"/>
      <c r="AI20" s="406"/>
      <c r="AJ20" s="44"/>
      <c r="AK20" s="350"/>
      <c r="AL20" s="46"/>
      <c r="AM20" s="182" t="str">
        <f t="shared" si="2"/>
        <v/>
      </c>
      <c r="AN20" s="46"/>
    </row>
    <row r="21" spans="1:40" ht="45" customHeight="1" x14ac:dyDescent="0.3">
      <c r="A21" s="68"/>
      <c r="B21" s="68"/>
      <c r="C21" s="68"/>
      <c r="D21" s="68"/>
      <c r="E21" s="46"/>
      <c r="F21" s="323" t="str">
        <f t="shared" si="0"/>
        <v/>
      </c>
      <c r="G21" s="89"/>
      <c r="H21" s="86"/>
      <c r="I21" s="86"/>
      <c r="J21" s="48"/>
      <c r="K21" s="46"/>
      <c r="L21" s="46"/>
      <c r="M21" s="46"/>
      <c r="N21" s="48"/>
      <c r="O21" s="43"/>
      <c r="P21" s="209"/>
      <c r="Q21" s="43"/>
      <c r="R21" s="86"/>
      <c r="S21" s="48"/>
      <c r="T21" s="216"/>
      <c r="U21" s="87"/>
      <c r="V21" s="88"/>
      <c r="W21" s="91"/>
      <c r="X21" s="216"/>
      <c r="Y21" s="216"/>
      <c r="Z21" s="89"/>
      <c r="AA21" s="182" t="str">
        <f t="shared" si="1"/>
        <v/>
      </c>
      <c r="AB21" s="46"/>
      <c r="AC21" s="216"/>
      <c r="AD21" s="216"/>
      <c r="AE21" s="43"/>
      <c r="AF21" s="48"/>
      <c r="AG21" s="43"/>
      <c r="AH21" s="405"/>
      <c r="AI21" s="406"/>
      <c r="AJ21" s="44"/>
      <c r="AK21" s="350"/>
      <c r="AL21" s="46"/>
      <c r="AM21" s="182" t="str">
        <f t="shared" si="2"/>
        <v/>
      </c>
      <c r="AN21" s="46"/>
    </row>
    <row r="22" spans="1:40" ht="45" customHeight="1" x14ac:dyDescent="0.3">
      <c r="A22" s="68"/>
      <c r="B22" s="68"/>
      <c r="C22" s="68"/>
      <c r="D22" s="68"/>
      <c r="E22" s="46"/>
      <c r="F22" s="323" t="str">
        <f t="shared" si="0"/>
        <v/>
      </c>
      <c r="G22" s="89"/>
      <c r="H22" s="86"/>
      <c r="I22" s="86"/>
      <c r="J22" s="48"/>
      <c r="K22" s="46"/>
      <c r="L22" s="46"/>
      <c r="M22" s="46"/>
      <c r="N22" s="48"/>
      <c r="O22" s="43"/>
      <c r="P22" s="209"/>
      <c r="Q22" s="43"/>
      <c r="R22" s="86"/>
      <c r="S22" s="48"/>
      <c r="T22" s="216"/>
      <c r="U22" s="87"/>
      <c r="V22" s="88"/>
      <c r="W22" s="91"/>
      <c r="X22" s="216"/>
      <c r="Y22" s="216"/>
      <c r="Z22" s="89"/>
      <c r="AA22" s="182" t="str">
        <f t="shared" si="1"/>
        <v/>
      </c>
      <c r="AB22" s="46"/>
      <c r="AC22" s="216"/>
      <c r="AD22" s="216"/>
      <c r="AE22" s="43"/>
      <c r="AF22" s="48"/>
      <c r="AG22" s="43"/>
      <c r="AH22" s="405"/>
      <c r="AI22" s="406"/>
      <c r="AJ22" s="44"/>
      <c r="AK22" s="350"/>
      <c r="AL22" s="46"/>
      <c r="AM22" s="182" t="str">
        <f t="shared" si="2"/>
        <v/>
      </c>
      <c r="AN22" s="46"/>
    </row>
    <row r="23" spans="1:40" ht="45" customHeight="1" x14ac:dyDescent="0.3">
      <c r="A23" s="68"/>
      <c r="B23" s="68"/>
      <c r="C23" s="68"/>
      <c r="D23" s="68"/>
      <c r="E23" s="46"/>
      <c r="F23" s="323" t="str">
        <f t="shared" si="0"/>
        <v/>
      </c>
      <c r="G23" s="89"/>
      <c r="H23" s="86"/>
      <c r="I23" s="86"/>
      <c r="J23" s="48"/>
      <c r="K23" s="46"/>
      <c r="L23" s="46"/>
      <c r="M23" s="46"/>
      <c r="N23" s="48"/>
      <c r="O23" s="43"/>
      <c r="P23" s="209"/>
      <c r="Q23" s="43"/>
      <c r="R23" s="86"/>
      <c r="S23" s="48"/>
      <c r="T23" s="216"/>
      <c r="U23" s="87"/>
      <c r="V23" s="88"/>
      <c r="W23" s="91"/>
      <c r="X23" s="216"/>
      <c r="Y23" s="216"/>
      <c r="Z23" s="89"/>
      <c r="AA23" s="182" t="str">
        <f t="shared" si="1"/>
        <v/>
      </c>
      <c r="AB23" s="46"/>
      <c r="AC23" s="216"/>
      <c r="AD23" s="216"/>
      <c r="AE23" s="43"/>
      <c r="AF23" s="48"/>
      <c r="AG23" s="43"/>
      <c r="AH23" s="405"/>
      <c r="AI23" s="406"/>
      <c r="AJ23" s="44"/>
      <c r="AK23" s="350"/>
      <c r="AL23" s="46"/>
      <c r="AM23" s="182" t="str">
        <f t="shared" si="2"/>
        <v/>
      </c>
      <c r="AN23" s="46"/>
    </row>
    <row r="24" spans="1:40" ht="45" customHeight="1" x14ac:dyDescent="0.3">
      <c r="A24" s="68"/>
      <c r="B24" s="68"/>
      <c r="C24" s="68"/>
      <c r="D24" s="68"/>
      <c r="E24" s="46"/>
      <c r="F24" s="323" t="str">
        <f t="shared" si="0"/>
        <v/>
      </c>
      <c r="G24" s="89"/>
      <c r="H24" s="86"/>
      <c r="I24" s="86"/>
      <c r="J24" s="48"/>
      <c r="K24" s="46"/>
      <c r="L24" s="46"/>
      <c r="M24" s="46"/>
      <c r="N24" s="48"/>
      <c r="O24" s="43"/>
      <c r="P24" s="209"/>
      <c r="Q24" s="43"/>
      <c r="R24" s="86"/>
      <c r="S24" s="48"/>
      <c r="T24" s="216"/>
      <c r="U24" s="87"/>
      <c r="V24" s="88"/>
      <c r="W24" s="91"/>
      <c r="X24" s="216"/>
      <c r="Y24" s="216"/>
      <c r="Z24" s="89"/>
      <c r="AA24" s="182" t="str">
        <f t="shared" si="1"/>
        <v/>
      </c>
      <c r="AB24" s="46"/>
      <c r="AC24" s="216"/>
      <c r="AD24" s="216"/>
      <c r="AE24" s="43"/>
      <c r="AF24" s="48"/>
      <c r="AG24" s="43"/>
      <c r="AH24" s="405"/>
      <c r="AI24" s="406"/>
      <c r="AJ24" s="44"/>
      <c r="AK24" s="350"/>
      <c r="AL24" s="46"/>
      <c r="AM24" s="182" t="str">
        <f t="shared" si="2"/>
        <v/>
      </c>
      <c r="AN24" s="46"/>
    </row>
    <row r="25" spans="1:40" ht="45" customHeight="1" x14ac:dyDescent="0.3">
      <c r="A25" s="68"/>
      <c r="B25" s="68"/>
      <c r="C25" s="68"/>
      <c r="D25" s="68"/>
      <c r="E25" s="46"/>
      <c r="F25" s="323" t="str">
        <f t="shared" si="0"/>
        <v/>
      </c>
      <c r="G25" s="89"/>
      <c r="H25" s="86"/>
      <c r="I25" s="86"/>
      <c r="J25" s="48"/>
      <c r="K25" s="46"/>
      <c r="L25" s="46"/>
      <c r="M25" s="46"/>
      <c r="N25" s="48"/>
      <c r="O25" s="43"/>
      <c r="P25" s="209"/>
      <c r="Q25" s="43"/>
      <c r="R25" s="86"/>
      <c r="S25" s="48"/>
      <c r="T25" s="216"/>
      <c r="U25" s="87"/>
      <c r="V25" s="88"/>
      <c r="W25" s="91"/>
      <c r="X25" s="216"/>
      <c r="Y25" s="216"/>
      <c r="Z25" s="89"/>
      <c r="AA25" s="182" t="str">
        <f t="shared" si="1"/>
        <v/>
      </c>
      <c r="AB25" s="46"/>
      <c r="AC25" s="216"/>
      <c r="AD25" s="216"/>
      <c r="AE25" s="43"/>
      <c r="AF25" s="48"/>
      <c r="AG25" s="43"/>
      <c r="AH25" s="405"/>
      <c r="AI25" s="406"/>
      <c r="AJ25" s="44"/>
      <c r="AK25" s="350"/>
      <c r="AL25" s="46"/>
      <c r="AM25" s="182" t="str">
        <f t="shared" si="2"/>
        <v/>
      </c>
      <c r="AN25" s="46"/>
    </row>
    <row r="26" spans="1:40" ht="45" customHeight="1" x14ac:dyDescent="0.3">
      <c r="A26" s="68"/>
      <c r="B26" s="68"/>
      <c r="C26" s="68"/>
      <c r="D26" s="68"/>
      <c r="E26" s="46"/>
      <c r="F26" s="323" t="str">
        <f t="shared" si="0"/>
        <v/>
      </c>
      <c r="G26" s="89"/>
      <c r="H26" s="86"/>
      <c r="I26" s="86"/>
      <c r="J26" s="48"/>
      <c r="K26" s="46"/>
      <c r="L26" s="46"/>
      <c r="M26" s="46"/>
      <c r="N26" s="48"/>
      <c r="O26" s="43"/>
      <c r="P26" s="209"/>
      <c r="Q26" s="43"/>
      <c r="R26" s="86"/>
      <c r="S26" s="48"/>
      <c r="T26" s="216"/>
      <c r="U26" s="87"/>
      <c r="V26" s="88"/>
      <c r="W26" s="91"/>
      <c r="X26" s="216"/>
      <c r="Y26" s="216"/>
      <c r="Z26" s="89"/>
      <c r="AA26" s="182" t="str">
        <f t="shared" si="1"/>
        <v/>
      </c>
      <c r="AB26" s="46"/>
      <c r="AC26" s="216"/>
      <c r="AD26" s="216"/>
      <c r="AE26" s="43"/>
      <c r="AF26" s="48"/>
      <c r="AG26" s="43"/>
      <c r="AH26" s="405"/>
      <c r="AI26" s="406"/>
      <c r="AJ26" s="44"/>
      <c r="AK26" s="350"/>
      <c r="AL26" s="46"/>
      <c r="AM26" s="182" t="str">
        <f t="shared" si="2"/>
        <v/>
      </c>
      <c r="AN26" s="46"/>
    </row>
    <row r="27" spans="1:40" ht="45" customHeight="1" x14ac:dyDescent="0.3">
      <c r="A27" s="68"/>
      <c r="B27" s="68"/>
      <c r="C27" s="68"/>
      <c r="D27" s="68"/>
      <c r="E27" s="46"/>
      <c r="F27" s="323" t="str">
        <f t="shared" si="0"/>
        <v/>
      </c>
      <c r="G27" s="89"/>
      <c r="H27" s="86"/>
      <c r="I27" s="86"/>
      <c r="J27" s="48"/>
      <c r="K27" s="46"/>
      <c r="L27" s="46"/>
      <c r="M27" s="46"/>
      <c r="N27" s="48"/>
      <c r="O27" s="43"/>
      <c r="P27" s="209"/>
      <c r="Q27" s="43"/>
      <c r="R27" s="86"/>
      <c r="S27" s="48"/>
      <c r="T27" s="216"/>
      <c r="U27" s="87"/>
      <c r="V27" s="88"/>
      <c r="W27" s="91"/>
      <c r="X27" s="216"/>
      <c r="Y27" s="216"/>
      <c r="Z27" s="89"/>
      <c r="AA27" s="182" t="str">
        <f t="shared" si="1"/>
        <v/>
      </c>
      <c r="AB27" s="46"/>
      <c r="AC27" s="216"/>
      <c r="AD27" s="216"/>
      <c r="AE27" s="43"/>
      <c r="AF27" s="48"/>
      <c r="AG27" s="43"/>
      <c r="AH27" s="405"/>
      <c r="AI27" s="406"/>
      <c r="AJ27" s="44"/>
      <c r="AK27" s="350"/>
      <c r="AL27" s="46"/>
      <c r="AM27" s="182" t="str">
        <f t="shared" si="2"/>
        <v/>
      </c>
      <c r="AN27" s="46"/>
    </row>
    <row r="28" spans="1:40" ht="45" customHeight="1" x14ac:dyDescent="0.3">
      <c r="A28" s="68"/>
      <c r="B28" s="68"/>
      <c r="C28" s="68"/>
      <c r="D28" s="68"/>
      <c r="E28" s="46"/>
      <c r="F28" s="323" t="str">
        <f t="shared" si="0"/>
        <v/>
      </c>
      <c r="G28" s="89"/>
      <c r="H28" s="86"/>
      <c r="I28" s="86"/>
      <c r="J28" s="48"/>
      <c r="K28" s="46"/>
      <c r="L28" s="46"/>
      <c r="M28" s="46"/>
      <c r="N28" s="48"/>
      <c r="O28" s="43"/>
      <c r="P28" s="209"/>
      <c r="Q28" s="43"/>
      <c r="R28" s="86"/>
      <c r="S28" s="48"/>
      <c r="T28" s="216"/>
      <c r="U28" s="87"/>
      <c r="V28" s="88"/>
      <c r="W28" s="91"/>
      <c r="X28" s="216"/>
      <c r="Y28" s="216"/>
      <c r="Z28" s="89"/>
      <c r="AA28" s="182" t="str">
        <f t="shared" si="1"/>
        <v/>
      </c>
      <c r="AB28" s="46"/>
      <c r="AC28" s="216"/>
      <c r="AD28" s="216"/>
      <c r="AE28" s="43"/>
      <c r="AF28" s="48"/>
      <c r="AG28" s="43"/>
      <c r="AH28" s="405"/>
      <c r="AI28" s="406"/>
      <c r="AJ28" s="44"/>
      <c r="AK28" s="350"/>
      <c r="AL28" s="46"/>
      <c r="AM28" s="182" t="str">
        <f t="shared" si="2"/>
        <v/>
      </c>
      <c r="AN28" s="46"/>
    </row>
    <row r="29" spans="1:40" ht="45" customHeight="1" x14ac:dyDescent="0.3">
      <c r="A29" s="68"/>
      <c r="B29" s="68"/>
      <c r="C29" s="68"/>
      <c r="D29" s="68"/>
      <c r="E29" s="46"/>
      <c r="F29" s="323" t="str">
        <f t="shared" si="0"/>
        <v/>
      </c>
      <c r="G29" s="89"/>
      <c r="H29" s="86"/>
      <c r="I29" s="86"/>
      <c r="J29" s="48"/>
      <c r="K29" s="46"/>
      <c r="L29" s="46"/>
      <c r="M29" s="46"/>
      <c r="N29" s="48"/>
      <c r="O29" s="43"/>
      <c r="P29" s="209"/>
      <c r="Q29" s="43"/>
      <c r="R29" s="86"/>
      <c r="S29" s="48"/>
      <c r="T29" s="216"/>
      <c r="U29" s="87"/>
      <c r="V29" s="88"/>
      <c r="W29" s="91"/>
      <c r="X29" s="216"/>
      <c r="Y29" s="216"/>
      <c r="Z29" s="89"/>
      <c r="AA29" s="182" t="str">
        <f t="shared" si="1"/>
        <v/>
      </c>
      <c r="AB29" s="46"/>
      <c r="AC29" s="216"/>
      <c r="AD29" s="216"/>
      <c r="AE29" s="43"/>
      <c r="AF29" s="48"/>
      <c r="AG29" s="43"/>
      <c r="AH29" s="405"/>
      <c r="AI29" s="406"/>
      <c r="AJ29" s="44"/>
      <c r="AK29" s="350"/>
      <c r="AL29" s="46"/>
      <c r="AM29" s="182" t="str">
        <f t="shared" si="2"/>
        <v/>
      </c>
      <c r="AN29" s="46"/>
    </row>
    <row r="30" spans="1:40" ht="45" customHeight="1" x14ac:dyDescent="0.3">
      <c r="A30" s="68"/>
      <c r="B30" s="68"/>
      <c r="C30" s="68"/>
      <c r="D30" s="68"/>
      <c r="E30" s="46"/>
      <c r="F30" s="323" t="str">
        <f t="shared" si="0"/>
        <v/>
      </c>
      <c r="G30" s="89"/>
      <c r="H30" s="86"/>
      <c r="I30" s="86"/>
      <c r="J30" s="48"/>
      <c r="K30" s="46"/>
      <c r="L30" s="46"/>
      <c r="M30" s="46"/>
      <c r="N30" s="48"/>
      <c r="O30" s="43"/>
      <c r="P30" s="209"/>
      <c r="Q30" s="43"/>
      <c r="R30" s="86"/>
      <c r="S30" s="48"/>
      <c r="T30" s="216"/>
      <c r="U30" s="87"/>
      <c r="V30" s="88"/>
      <c r="W30" s="91"/>
      <c r="X30" s="216"/>
      <c r="Y30" s="216"/>
      <c r="Z30" s="89"/>
      <c r="AA30" s="182" t="str">
        <f t="shared" si="1"/>
        <v/>
      </c>
      <c r="AB30" s="46"/>
      <c r="AC30" s="216"/>
      <c r="AD30" s="216"/>
      <c r="AE30" s="43"/>
      <c r="AF30" s="48"/>
      <c r="AG30" s="43"/>
      <c r="AH30" s="405"/>
      <c r="AI30" s="406"/>
      <c r="AJ30" s="44"/>
      <c r="AK30" s="350"/>
      <c r="AL30" s="46"/>
      <c r="AM30" s="182" t="str">
        <f t="shared" si="2"/>
        <v/>
      </c>
      <c r="AN30" s="46"/>
    </row>
    <row r="31" spans="1:40" ht="45" customHeight="1" x14ac:dyDescent="0.3">
      <c r="A31" s="68"/>
      <c r="B31" s="68"/>
      <c r="C31" s="68"/>
      <c r="D31" s="68"/>
      <c r="E31" s="46"/>
      <c r="F31" s="323" t="str">
        <f t="shared" si="0"/>
        <v/>
      </c>
      <c r="G31" s="89"/>
      <c r="H31" s="86"/>
      <c r="I31" s="86"/>
      <c r="J31" s="48"/>
      <c r="K31" s="46"/>
      <c r="L31" s="46"/>
      <c r="M31" s="46"/>
      <c r="N31" s="48"/>
      <c r="O31" s="43"/>
      <c r="P31" s="209"/>
      <c r="Q31" s="43"/>
      <c r="R31" s="86"/>
      <c r="S31" s="48"/>
      <c r="T31" s="216"/>
      <c r="U31" s="87"/>
      <c r="V31" s="88"/>
      <c r="W31" s="91"/>
      <c r="X31" s="216"/>
      <c r="Y31" s="216"/>
      <c r="Z31" s="89"/>
      <c r="AA31" s="182" t="str">
        <f t="shared" si="1"/>
        <v/>
      </c>
      <c r="AB31" s="46"/>
      <c r="AC31" s="216"/>
      <c r="AD31" s="216"/>
      <c r="AE31" s="43"/>
      <c r="AF31" s="48"/>
      <c r="AG31" s="43"/>
      <c r="AH31" s="405"/>
      <c r="AI31" s="406"/>
      <c r="AJ31" s="44"/>
      <c r="AK31" s="350"/>
      <c r="AL31" s="46"/>
      <c r="AM31" s="182" t="str">
        <f t="shared" si="2"/>
        <v/>
      </c>
      <c r="AN31" s="46"/>
    </row>
    <row r="32" spans="1:40" ht="45" customHeight="1" x14ac:dyDescent="0.3">
      <c r="A32" s="68"/>
      <c r="B32" s="68"/>
      <c r="C32" s="68"/>
      <c r="D32" s="68"/>
      <c r="E32" s="46"/>
      <c r="F32" s="323" t="str">
        <f t="shared" si="0"/>
        <v/>
      </c>
      <c r="G32" s="89"/>
      <c r="H32" s="86"/>
      <c r="I32" s="86"/>
      <c r="J32" s="48"/>
      <c r="K32" s="46"/>
      <c r="L32" s="46"/>
      <c r="M32" s="46"/>
      <c r="N32" s="48"/>
      <c r="O32" s="43"/>
      <c r="P32" s="209"/>
      <c r="Q32" s="43"/>
      <c r="R32" s="86"/>
      <c r="S32" s="48"/>
      <c r="T32" s="216"/>
      <c r="U32" s="87"/>
      <c r="V32" s="88"/>
      <c r="W32" s="91"/>
      <c r="X32" s="216"/>
      <c r="Y32" s="216"/>
      <c r="Z32" s="89"/>
      <c r="AA32" s="182" t="str">
        <f t="shared" si="1"/>
        <v/>
      </c>
      <c r="AB32" s="46"/>
      <c r="AC32" s="216"/>
      <c r="AD32" s="216"/>
      <c r="AE32" s="43"/>
      <c r="AF32" s="48"/>
      <c r="AG32" s="43"/>
      <c r="AH32" s="405"/>
      <c r="AI32" s="406"/>
      <c r="AJ32" s="44"/>
      <c r="AK32" s="350"/>
      <c r="AL32" s="46"/>
      <c r="AM32" s="182" t="str">
        <f t="shared" si="2"/>
        <v/>
      </c>
      <c r="AN32" s="46"/>
    </row>
    <row r="33" spans="1:40" ht="45" customHeight="1" x14ac:dyDescent="0.3">
      <c r="A33" s="68"/>
      <c r="B33" s="68"/>
      <c r="C33" s="68"/>
      <c r="D33" s="68"/>
      <c r="E33" s="46"/>
      <c r="F33" s="323" t="str">
        <f t="shared" si="0"/>
        <v/>
      </c>
      <c r="G33" s="89"/>
      <c r="H33" s="86"/>
      <c r="I33" s="86"/>
      <c r="J33" s="48"/>
      <c r="K33" s="46"/>
      <c r="L33" s="46"/>
      <c r="M33" s="46"/>
      <c r="N33" s="48"/>
      <c r="O33" s="43"/>
      <c r="P33" s="209"/>
      <c r="Q33" s="43"/>
      <c r="R33" s="86"/>
      <c r="S33" s="48"/>
      <c r="T33" s="216"/>
      <c r="U33" s="87"/>
      <c r="V33" s="88"/>
      <c r="W33" s="91"/>
      <c r="X33" s="216"/>
      <c r="Y33" s="216"/>
      <c r="Z33" s="89"/>
      <c r="AA33" s="182" t="str">
        <f t="shared" si="1"/>
        <v/>
      </c>
      <c r="AB33" s="46"/>
      <c r="AC33" s="216"/>
      <c r="AD33" s="216"/>
      <c r="AE33" s="43"/>
      <c r="AF33" s="48"/>
      <c r="AG33" s="43"/>
      <c r="AH33" s="405"/>
      <c r="AI33" s="406"/>
      <c r="AJ33" s="44"/>
      <c r="AK33" s="350"/>
      <c r="AL33" s="46"/>
      <c r="AM33" s="182" t="str">
        <f t="shared" si="2"/>
        <v/>
      </c>
      <c r="AN33" s="46"/>
    </row>
    <row r="34" spans="1:40" ht="45" customHeight="1" x14ac:dyDescent="0.3">
      <c r="A34" s="68"/>
      <c r="B34" s="68"/>
      <c r="C34" s="68"/>
      <c r="D34" s="68"/>
      <c r="E34" s="46"/>
      <c r="F34" s="323" t="str">
        <f t="shared" si="0"/>
        <v/>
      </c>
      <c r="G34" s="89"/>
      <c r="H34" s="86"/>
      <c r="I34" s="86"/>
      <c r="J34" s="48"/>
      <c r="K34" s="46"/>
      <c r="L34" s="46"/>
      <c r="M34" s="46"/>
      <c r="N34" s="48"/>
      <c r="O34" s="43"/>
      <c r="P34" s="209"/>
      <c r="Q34" s="43"/>
      <c r="R34" s="86"/>
      <c r="S34" s="48"/>
      <c r="T34" s="216"/>
      <c r="U34" s="87"/>
      <c r="V34" s="88"/>
      <c r="W34" s="91"/>
      <c r="X34" s="216"/>
      <c r="Y34" s="216"/>
      <c r="Z34" s="89"/>
      <c r="AA34" s="182" t="str">
        <f t="shared" si="1"/>
        <v/>
      </c>
      <c r="AB34" s="46"/>
      <c r="AC34" s="216"/>
      <c r="AD34" s="216"/>
      <c r="AE34" s="43"/>
      <c r="AF34" s="48"/>
      <c r="AG34" s="43"/>
      <c r="AH34" s="405"/>
      <c r="AI34" s="406"/>
      <c r="AJ34" s="44"/>
      <c r="AK34" s="350"/>
      <c r="AL34" s="46"/>
      <c r="AM34" s="182" t="str">
        <f t="shared" si="2"/>
        <v/>
      </c>
      <c r="AN34" s="46"/>
    </row>
    <row r="35" spans="1:40" ht="45" customHeight="1" x14ac:dyDescent="0.3">
      <c r="A35" s="68"/>
      <c r="B35" s="68"/>
      <c r="C35" s="68"/>
      <c r="D35" s="68"/>
      <c r="E35" s="46"/>
      <c r="F35" s="323" t="str">
        <f t="shared" si="0"/>
        <v/>
      </c>
      <c r="G35" s="89"/>
      <c r="H35" s="86"/>
      <c r="I35" s="86"/>
      <c r="J35" s="48"/>
      <c r="K35" s="46"/>
      <c r="L35" s="46"/>
      <c r="M35" s="46"/>
      <c r="N35" s="48"/>
      <c r="O35" s="43"/>
      <c r="P35" s="209"/>
      <c r="Q35" s="43"/>
      <c r="R35" s="86"/>
      <c r="S35" s="48"/>
      <c r="T35" s="216"/>
      <c r="U35" s="87"/>
      <c r="V35" s="88"/>
      <c r="W35" s="91"/>
      <c r="X35" s="216"/>
      <c r="Y35" s="216"/>
      <c r="Z35" s="89"/>
      <c r="AA35" s="182" t="str">
        <f t="shared" si="1"/>
        <v/>
      </c>
      <c r="AB35" s="46"/>
      <c r="AC35" s="216"/>
      <c r="AD35" s="216"/>
      <c r="AE35" s="43"/>
      <c r="AF35" s="48"/>
      <c r="AG35" s="43"/>
      <c r="AH35" s="405"/>
      <c r="AI35" s="406"/>
      <c r="AJ35" s="44"/>
      <c r="AK35" s="350"/>
      <c r="AL35" s="46"/>
      <c r="AM35" s="182" t="str">
        <f t="shared" si="2"/>
        <v/>
      </c>
      <c r="AN35" s="46"/>
    </row>
    <row r="36" spans="1:40" ht="45" customHeight="1" x14ac:dyDescent="0.3">
      <c r="A36" s="68"/>
      <c r="B36" s="68"/>
      <c r="C36" s="68"/>
      <c r="D36" s="68"/>
      <c r="E36" s="46"/>
      <c r="F36" s="323" t="str">
        <f t="shared" si="0"/>
        <v/>
      </c>
      <c r="G36" s="89"/>
      <c r="H36" s="86"/>
      <c r="I36" s="86"/>
      <c r="J36" s="48"/>
      <c r="K36" s="46"/>
      <c r="L36" s="46"/>
      <c r="M36" s="46"/>
      <c r="N36" s="48"/>
      <c r="O36" s="43"/>
      <c r="P36" s="209"/>
      <c r="Q36" s="43"/>
      <c r="R36" s="86"/>
      <c r="S36" s="48"/>
      <c r="T36" s="216"/>
      <c r="U36" s="87"/>
      <c r="V36" s="88"/>
      <c r="W36" s="91"/>
      <c r="X36" s="216"/>
      <c r="Y36" s="216"/>
      <c r="Z36" s="89"/>
      <c r="AA36" s="182" t="str">
        <f t="shared" si="1"/>
        <v/>
      </c>
      <c r="AB36" s="46"/>
      <c r="AC36" s="216"/>
      <c r="AD36" s="216"/>
      <c r="AE36" s="43"/>
      <c r="AF36" s="48"/>
      <c r="AG36" s="43"/>
      <c r="AH36" s="405"/>
      <c r="AI36" s="406"/>
      <c r="AJ36" s="44"/>
      <c r="AK36" s="350"/>
      <c r="AL36" s="46"/>
      <c r="AM36" s="182" t="str">
        <f t="shared" si="2"/>
        <v/>
      </c>
      <c r="AN36" s="46"/>
    </row>
    <row r="37" spans="1:40" ht="45" customHeight="1" x14ac:dyDescent="0.3">
      <c r="A37" s="68"/>
      <c r="B37" s="68"/>
      <c r="C37" s="68"/>
      <c r="D37" s="68"/>
      <c r="E37" s="46"/>
      <c r="F37" s="323" t="str">
        <f t="shared" si="0"/>
        <v/>
      </c>
      <c r="G37" s="89"/>
      <c r="H37" s="86"/>
      <c r="I37" s="86"/>
      <c r="J37" s="48"/>
      <c r="K37" s="46"/>
      <c r="L37" s="46"/>
      <c r="M37" s="46"/>
      <c r="N37" s="48"/>
      <c r="O37" s="43"/>
      <c r="P37" s="209"/>
      <c r="Q37" s="43"/>
      <c r="R37" s="86"/>
      <c r="S37" s="48"/>
      <c r="T37" s="216"/>
      <c r="U37" s="87"/>
      <c r="V37" s="88"/>
      <c r="W37" s="91"/>
      <c r="X37" s="216"/>
      <c r="Y37" s="216"/>
      <c r="Z37" s="89"/>
      <c r="AA37" s="182" t="str">
        <f t="shared" si="1"/>
        <v/>
      </c>
      <c r="AB37" s="46"/>
      <c r="AC37" s="216"/>
      <c r="AD37" s="216"/>
      <c r="AE37" s="43"/>
      <c r="AF37" s="48"/>
      <c r="AG37" s="43"/>
      <c r="AH37" s="405"/>
      <c r="AI37" s="406"/>
      <c r="AJ37" s="44"/>
      <c r="AK37" s="350"/>
      <c r="AL37" s="46"/>
      <c r="AM37" s="182" t="str">
        <f t="shared" si="2"/>
        <v/>
      </c>
      <c r="AN37" s="46"/>
    </row>
    <row r="38" spans="1:40" ht="45" customHeight="1" x14ac:dyDescent="0.3">
      <c r="A38" s="68"/>
      <c r="B38" s="68"/>
      <c r="C38" s="68"/>
      <c r="D38" s="68"/>
      <c r="E38" s="46"/>
      <c r="F38" s="323" t="str">
        <f t="shared" si="0"/>
        <v/>
      </c>
      <c r="G38" s="89"/>
      <c r="H38" s="86"/>
      <c r="I38" s="86"/>
      <c r="J38" s="48"/>
      <c r="K38" s="46"/>
      <c r="L38" s="46"/>
      <c r="M38" s="46"/>
      <c r="N38" s="48"/>
      <c r="O38" s="43"/>
      <c r="P38" s="209"/>
      <c r="Q38" s="43"/>
      <c r="R38" s="86"/>
      <c r="S38" s="48"/>
      <c r="T38" s="216"/>
      <c r="U38" s="87"/>
      <c r="V38" s="88"/>
      <c r="W38" s="91"/>
      <c r="X38" s="216"/>
      <c r="Y38" s="216"/>
      <c r="Z38" s="89"/>
      <c r="AA38" s="182" t="str">
        <f t="shared" si="1"/>
        <v/>
      </c>
      <c r="AB38" s="46"/>
      <c r="AC38" s="216"/>
      <c r="AD38" s="216"/>
      <c r="AE38" s="43"/>
      <c r="AF38" s="48"/>
      <c r="AG38" s="43"/>
      <c r="AH38" s="405"/>
      <c r="AI38" s="406"/>
      <c r="AJ38" s="44"/>
      <c r="AK38" s="350"/>
      <c r="AL38" s="46"/>
      <c r="AM38" s="182" t="str">
        <f t="shared" si="2"/>
        <v/>
      </c>
      <c r="AN38" s="46"/>
    </row>
    <row r="39" spans="1:40" ht="45" customHeight="1" x14ac:dyDescent="0.3">
      <c r="A39" s="68"/>
      <c r="B39" s="68"/>
      <c r="C39" s="68"/>
      <c r="D39" s="68"/>
      <c r="E39" s="46"/>
      <c r="F39" s="323" t="str">
        <f t="shared" si="0"/>
        <v/>
      </c>
      <c r="G39" s="89"/>
      <c r="H39" s="86"/>
      <c r="I39" s="86"/>
      <c r="J39" s="48"/>
      <c r="K39" s="46"/>
      <c r="L39" s="46"/>
      <c r="M39" s="46"/>
      <c r="N39" s="48"/>
      <c r="O39" s="43"/>
      <c r="P39" s="209"/>
      <c r="Q39" s="43"/>
      <c r="R39" s="86"/>
      <c r="S39" s="48"/>
      <c r="T39" s="216"/>
      <c r="U39" s="87"/>
      <c r="V39" s="88"/>
      <c r="W39" s="91"/>
      <c r="X39" s="216"/>
      <c r="Y39" s="216"/>
      <c r="Z39" s="89"/>
      <c r="AA39" s="182" t="str">
        <f t="shared" si="1"/>
        <v/>
      </c>
      <c r="AB39" s="46"/>
      <c r="AC39" s="216"/>
      <c r="AD39" s="216"/>
      <c r="AE39" s="43"/>
      <c r="AF39" s="48"/>
      <c r="AG39" s="43"/>
      <c r="AH39" s="405"/>
      <c r="AI39" s="406"/>
      <c r="AJ39" s="44"/>
      <c r="AK39" s="350"/>
      <c r="AL39" s="46"/>
      <c r="AM39" s="182" t="str">
        <f t="shared" si="2"/>
        <v/>
      </c>
      <c r="AN39" s="46"/>
    </row>
    <row r="40" spans="1:40" ht="45" customHeight="1" x14ac:dyDescent="0.3">
      <c r="A40" s="68"/>
      <c r="B40" s="68"/>
      <c r="C40" s="68"/>
      <c r="D40" s="68"/>
      <c r="E40" s="46"/>
      <c r="F40" s="323" t="str">
        <f t="shared" si="0"/>
        <v/>
      </c>
      <c r="G40" s="89"/>
      <c r="H40" s="86"/>
      <c r="I40" s="86"/>
      <c r="J40" s="48"/>
      <c r="K40" s="46"/>
      <c r="L40" s="46"/>
      <c r="M40" s="46"/>
      <c r="N40" s="48"/>
      <c r="O40" s="43"/>
      <c r="P40" s="209"/>
      <c r="Q40" s="43"/>
      <c r="R40" s="86"/>
      <c r="S40" s="48"/>
      <c r="T40" s="216"/>
      <c r="U40" s="87"/>
      <c r="V40" s="88"/>
      <c r="W40" s="91"/>
      <c r="X40" s="216"/>
      <c r="Y40" s="216"/>
      <c r="Z40" s="89"/>
      <c r="AA40" s="182" t="str">
        <f t="shared" si="1"/>
        <v/>
      </c>
      <c r="AB40" s="46"/>
      <c r="AC40" s="216"/>
      <c r="AD40" s="216"/>
      <c r="AE40" s="43"/>
      <c r="AF40" s="48"/>
      <c r="AG40" s="43"/>
      <c r="AH40" s="405"/>
      <c r="AI40" s="406"/>
      <c r="AJ40" s="44"/>
      <c r="AK40" s="350"/>
      <c r="AL40" s="46"/>
      <c r="AM40" s="182" t="str">
        <f t="shared" si="2"/>
        <v/>
      </c>
      <c r="AN40" s="46"/>
    </row>
    <row r="41" spans="1:40" ht="45" customHeight="1" x14ac:dyDescent="0.3">
      <c r="A41" s="68"/>
      <c r="B41" s="68"/>
      <c r="C41" s="68"/>
      <c r="D41" s="68"/>
      <c r="E41" s="46"/>
      <c r="F41" s="323" t="str">
        <f t="shared" si="0"/>
        <v/>
      </c>
      <c r="G41" s="89"/>
      <c r="H41" s="86"/>
      <c r="I41" s="86"/>
      <c r="J41" s="48"/>
      <c r="K41" s="46"/>
      <c r="L41" s="46"/>
      <c r="M41" s="46"/>
      <c r="N41" s="48"/>
      <c r="O41" s="43"/>
      <c r="P41" s="209"/>
      <c r="Q41" s="43"/>
      <c r="R41" s="86"/>
      <c r="S41" s="48"/>
      <c r="T41" s="216"/>
      <c r="U41" s="87"/>
      <c r="V41" s="88"/>
      <c r="W41" s="91"/>
      <c r="X41" s="216"/>
      <c r="Y41" s="216"/>
      <c r="Z41" s="89"/>
      <c r="AA41" s="182" t="str">
        <f t="shared" si="1"/>
        <v/>
      </c>
      <c r="AB41" s="46"/>
      <c r="AC41" s="216"/>
      <c r="AD41" s="216"/>
      <c r="AE41" s="43"/>
      <c r="AF41" s="48"/>
      <c r="AG41" s="43"/>
      <c r="AH41" s="405"/>
      <c r="AI41" s="406"/>
      <c r="AJ41" s="44"/>
      <c r="AK41" s="350"/>
      <c r="AL41" s="46"/>
      <c r="AM41" s="182" t="str">
        <f t="shared" si="2"/>
        <v/>
      </c>
      <c r="AN41" s="46"/>
    </row>
    <row r="42" spans="1:40" ht="45" customHeight="1" x14ac:dyDescent="0.3">
      <c r="A42" s="68"/>
      <c r="B42" s="68"/>
      <c r="C42" s="68"/>
      <c r="D42" s="68"/>
      <c r="E42" s="46"/>
      <c r="F42" s="323" t="str">
        <f t="shared" si="0"/>
        <v/>
      </c>
      <c r="G42" s="89"/>
      <c r="H42" s="86"/>
      <c r="I42" s="86"/>
      <c r="J42" s="48"/>
      <c r="K42" s="46"/>
      <c r="L42" s="46"/>
      <c r="M42" s="46"/>
      <c r="N42" s="48"/>
      <c r="O42" s="43"/>
      <c r="P42" s="209"/>
      <c r="Q42" s="43"/>
      <c r="R42" s="86"/>
      <c r="S42" s="48"/>
      <c r="T42" s="216"/>
      <c r="U42" s="87"/>
      <c r="V42" s="88"/>
      <c r="W42" s="91"/>
      <c r="X42" s="216"/>
      <c r="Y42" s="216"/>
      <c r="Z42" s="89"/>
      <c r="AA42" s="182" t="str">
        <f t="shared" si="1"/>
        <v/>
      </c>
      <c r="AB42" s="46"/>
      <c r="AC42" s="216"/>
      <c r="AD42" s="216"/>
      <c r="AE42" s="43"/>
      <c r="AF42" s="48"/>
      <c r="AG42" s="43"/>
      <c r="AH42" s="405"/>
      <c r="AI42" s="406"/>
      <c r="AJ42" s="44"/>
      <c r="AK42" s="350"/>
      <c r="AL42" s="46"/>
      <c r="AM42" s="182" t="str">
        <f t="shared" si="2"/>
        <v/>
      </c>
      <c r="AN42" s="46"/>
    </row>
    <row r="43" spans="1:40" ht="45" customHeight="1" x14ac:dyDescent="0.3">
      <c r="A43" s="68"/>
      <c r="B43" s="68"/>
      <c r="C43" s="68"/>
      <c r="D43" s="68"/>
      <c r="E43" s="46"/>
      <c r="F43" s="323" t="str">
        <f t="shared" si="0"/>
        <v/>
      </c>
      <c r="G43" s="89"/>
      <c r="H43" s="86"/>
      <c r="I43" s="86"/>
      <c r="J43" s="48"/>
      <c r="K43" s="46"/>
      <c r="L43" s="46"/>
      <c r="M43" s="46"/>
      <c r="N43" s="48"/>
      <c r="O43" s="43"/>
      <c r="P43" s="209"/>
      <c r="Q43" s="43"/>
      <c r="R43" s="86"/>
      <c r="S43" s="48"/>
      <c r="T43" s="216"/>
      <c r="U43" s="87"/>
      <c r="V43" s="88"/>
      <c r="W43" s="91"/>
      <c r="X43" s="216"/>
      <c r="Y43" s="216"/>
      <c r="Z43" s="89"/>
      <c r="AA43" s="182" t="str">
        <f t="shared" si="1"/>
        <v/>
      </c>
      <c r="AB43" s="46"/>
      <c r="AC43" s="216"/>
      <c r="AD43" s="216"/>
      <c r="AE43" s="43"/>
      <c r="AF43" s="48"/>
      <c r="AG43" s="43"/>
      <c r="AH43" s="405"/>
      <c r="AI43" s="406"/>
      <c r="AJ43" s="44"/>
      <c r="AK43" s="350"/>
      <c r="AL43" s="46"/>
      <c r="AM43" s="182" t="str">
        <f t="shared" si="2"/>
        <v/>
      </c>
      <c r="AN43" s="46"/>
    </row>
    <row r="44" spans="1:40" ht="45" customHeight="1" x14ac:dyDescent="0.3">
      <c r="A44" s="68"/>
      <c r="B44" s="68"/>
      <c r="C44" s="68"/>
      <c r="D44" s="68"/>
      <c r="E44" s="46"/>
      <c r="F44" s="323" t="str">
        <f t="shared" si="0"/>
        <v/>
      </c>
      <c r="G44" s="89"/>
      <c r="H44" s="86"/>
      <c r="I44" s="86"/>
      <c r="J44" s="48"/>
      <c r="K44" s="46"/>
      <c r="L44" s="46"/>
      <c r="M44" s="46"/>
      <c r="N44" s="48"/>
      <c r="O44" s="43"/>
      <c r="P44" s="209"/>
      <c r="Q44" s="43"/>
      <c r="R44" s="86"/>
      <c r="S44" s="48"/>
      <c r="T44" s="216"/>
      <c r="U44" s="87"/>
      <c r="V44" s="88"/>
      <c r="W44" s="91"/>
      <c r="X44" s="216"/>
      <c r="Y44" s="216"/>
      <c r="Z44" s="89"/>
      <c r="AA44" s="182" t="str">
        <f t="shared" si="1"/>
        <v/>
      </c>
      <c r="AB44" s="46"/>
      <c r="AC44" s="216"/>
      <c r="AD44" s="216"/>
      <c r="AE44" s="43"/>
      <c r="AF44" s="48"/>
      <c r="AG44" s="43"/>
      <c r="AH44" s="405"/>
      <c r="AI44" s="406"/>
      <c r="AJ44" s="44"/>
      <c r="AK44" s="350"/>
      <c r="AL44" s="46"/>
      <c r="AM44" s="182" t="str">
        <f t="shared" si="2"/>
        <v/>
      </c>
      <c r="AN44" s="46"/>
    </row>
    <row r="45" spans="1:40" ht="45" customHeight="1" x14ac:dyDescent="0.3">
      <c r="A45" s="68"/>
      <c r="B45" s="68"/>
      <c r="C45" s="68"/>
      <c r="D45" s="68"/>
      <c r="E45" s="46"/>
      <c r="F45" s="323" t="str">
        <f t="shared" si="0"/>
        <v/>
      </c>
      <c r="G45" s="89"/>
      <c r="H45" s="86"/>
      <c r="I45" s="86"/>
      <c r="J45" s="48"/>
      <c r="K45" s="46"/>
      <c r="L45" s="46"/>
      <c r="M45" s="46"/>
      <c r="N45" s="48"/>
      <c r="O45" s="43"/>
      <c r="P45" s="209"/>
      <c r="Q45" s="43"/>
      <c r="R45" s="86"/>
      <c r="S45" s="48"/>
      <c r="T45" s="216"/>
      <c r="U45" s="87"/>
      <c r="V45" s="88"/>
      <c r="W45" s="91"/>
      <c r="X45" s="216"/>
      <c r="Y45" s="216"/>
      <c r="Z45" s="89"/>
      <c r="AA45" s="182" t="str">
        <f t="shared" si="1"/>
        <v/>
      </c>
      <c r="AB45" s="46"/>
      <c r="AC45" s="216"/>
      <c r="AD45" s="216"/>
      <c r="AE45" s="43"/>
      <c r="AF45" s="48"/>
      <c r="AG45" s="43"/>
      <c r="AH45" s="405"/>
      <c r="AI45" s="406"/>
      <c r="AJ45" s="44"/>
      <c r="AK45" s="350"/>
      <c r="AL45" s="46"/>
      <c r="AM45" s="182" t="str">
        <f t="shared" si="2"/>
        <v/>
      </c>
      <c r="AN45" s="46"/>
    </row>
    <row r="46" spans="1:40" ht="45" customHeight="1" x14ac:dyDescent="0.3">
      <c r="A46" s="68"/>
      <c r="B46" s="68"/>
      <c r="C46" s="68"/>
      <c r="D46" s="68"/>
      <c r="E46" s="46"/>
      <c r="F46" s="323" t="str">
        <f t="shared" si="0"/>
        <v/>
      </c>
      <c r="G46" s="89"/>
      <c r="H46" s="86"/>
      <c r="I46" s="86"/>
      <c r="J46" s="48"/>
      <c r="K46" s="46"/>
      <c r="L46" s="46"/>
      <c r="M46" s="46"/>
      <c r="N46" s="48"/>
      <c r="O46" s="43"/>
      <c r="P46" s="209"/>
      <c r="Q46" s="43"/>
      <c r="R46" s="86"/>
      <c r="S46" s="48"/>
      <c r="T46" s="216"/>
      <c r="U46" s="87"/>
      <c r="V46" s="88"/>
      <c r="W46" s="91"/>
      <c r="X46" s="216"/>
      <c r="Y46" s="216"/>
      <c r="Z46" s="89"/>
      <c r="AA46" s="182" t="str">
        <f t="shared" si="1"/>
        <v/>
      </c>
      <c r="AB46" s="46"/>
      <c r="AC46" s="216"/>
      <c r="AD46" s="216"/>
      <c r="AE46" s="43"/>
      <c r="AF46" s="48"/>
      <c r="AG46" s="43"/>
      <c r="AH46" s="405"/>
      <c r="AI46" s="406"/>
      <c r="AJ46" s="44"/>
      <c r="AK46" s="350"/>
      <c r="AL46" s="46"/>
      <c r="AM46" s="182" t="str">
        <f t="shared" si="2"/>
        <v/>
      </c>
      <c r="AN46" s="46"/>
    </row>
    <row r="47" spans="1:40" ht="45" customHeight="1" x14ac:dyDescent="0.3">
      <c r="A47" s="68"/>
      <c r="B47" s="68"/>
      <c r="C47" s="68"/>
      <c r="D47" s="68"/>
      <c r="E47" s="46"/>
      <c r="F47" s="323" t="str">
        <f t="shared" si="0"/>
        <v/>
      </c>
      <c r="G47" s="89"/>
      <c r="H47" s="86"/>
      <c r="I47" s="86"/>
      <c r="J47" s="48"/>
      <c r="K47" s="46"/>
      <c r="L47" s="46"/>
      <c r="M47" s="46"/>
      <c r="N47" s="48"/>
      <c r="O47" s="43"/>
      <c r="P47" s="209"/>
      <c r="Q47" s="43"/>
      <c r="R47" s="86"/>
      <c r="S47" s="48"/>
      <c r="T47" s="216"/>
      <c r="U47" s="87"/>
      <c r="V47" s="88"/>
      <c r="W47" s="91"/>
      <c r="X47" s="216"/>
      <c r="Y47" s="216"/>
      <c r="Z47" s="89"/>
      <c r="AA47" s="182" t="str">
        <f t="shared" si="1"/>
        <v/>
      </c>
      <c r="AB47" s="46"/>
      <c r="AC47" s="216"/>
      <c r="AD47" s="216"/>
      <c r="AE47" s="43"/>
      <c r="AF47" s="48"/>
      <c r="AG47" s="43"/>
      <c r="AH47" s="405"/>
      <c r="AI47" s="406"/>
      <c r="AJ47" s="44"/>
      <c r="AK47" s="350"/>
      <c r="AL47" s="46"/>
      <c r="AM47" s="182" t="str">
        <f t="shared" si="2"/>
        <v/>
      </c>
      <c r="AN47" s="46"/>
    </row>
    <row r="48" spans="1:40" ht="45" customHeight="1" x14ac:dyDescent="0.3">
      <c r="A48" s="68"/>
      <c r="B48" s="68"/>
      <c r="C48" s="68"/>
      <c r="D48" s="68"/>
      <c r="E48" s="46"/>
      <c r="F48" s="323" t="str">
        <f t="shared" si="0"/>
        <v/>
      </c>
      <c r="G48" s="89"/>
      <c r="H48" s="86"/>
      <c r="I48" s="86"/>
      <c r="J48" s="48"/>
      <c r="K48" s="46"/>
      <c r="L48" s="46"/>
      <c r="M48" s="46"/>
      <c r="N48" s="48"/>
      <c r="O48" s="43"/>
      <c r="P48" s="209"/>
      <c r="Q48" s="43"/>
      <c r="R48" s="86"/>
      <c r="S48" s="48"/>
      <c r="T48" s="216"/>
      <c r="U48" s="87"/>
      <c r="V48" s="88"/>
      <c r="W48" s="91"/>
      <c r="X48" s="216"/>
      <c r="Y48" s="216"/>
      <c r="Z48" s="89"/>
      <c r="AA48" s="182" t="str">
        <f t="shared" si="1"/>
        <v/>
      </c>
      <c r="AB48" s="46"/>
      <c r="AC48" s="216"/>
      <c r="AD48" s="216"/>
      <c r="AE48" s="43"/>
      <c r="AF48" s="48"/>
      <c r="AG48" s="43"/>
      <c r="AH48" s="405"/>
      <c r="AI48" s="406"/>
      <c r="AJ48" s="44"/>
      <c r="AK48" s="350"/>
      <c r="AL48" s="46"/>
      <c r="AM48" s="182" t="str">
        <f t="shared" si="2"/>
        <v/>
      </c>
      <c r="AN48" s="46"/>
    </row>
    <row r="49" spans="1:40" ht="45" customHeight="1" x14ac:dyDescent="0.3">
      <c r="A49" s="68"/>
      <c r="B49" s="68"/>
      <c r="C49" s="68"/>
      <c r="D49" s="68"/>
      <c r="E49" s="46"/>
      <c r="F49" s="323" t="str">
        <f t="shared" si="0"/>
        <v/>
      </c>
      <c r="G49" s="89"/>
      <c r="H49" s="86"/>
      <c r="I49" s="86"/>
      <c r="J49" s="48"/>
      <c r="K49" s="46"/>
      <c r="L49" s="46"/>
      <c r="M49" s="46"/>
      <c r="N49" s="48"/>
      <c r="O49" s="43"/>
      <c r="P49" s="209"/>
      <c r="Q49" s="43"/>
      <c r="R49" s="86"/>
      <c r="S49" s="48"/>
      <c r="T49" s="216"/>
      <c r="U49" s="87"/>
      <c r="V49" s="88"/>
      <c r="W49" s="91"/>
      <c r="X49" s="216"/>
      <c r="Y49" s="216"/>
      <c r="Z49" s="89"/>
      <c r="AA49" s="182" t="str">
        <f t="shared" si="1"/>
        <v/>
      </c>
      <c r="AB49" s="46"/>
      <c r="AC49" s="216"/>
      <c r="AD49" s="216"/>
      <c r="AE49" s="43"/>
      <c r="AF49" s="48"/>
      <c r="AG49" s="43"/>
      <c r="AH49" s="405"/>
      <c r="AI49" s="406"/>
      <c r="AJ49" s="44"/>
      <c r="AK49" s="350"/>
      <c r="AL49" s="46"/>
      <c r="AM49" s="182" t="str">
        <f t="shared" si="2"/>
        <v/>
      </c>
      <c r="AN49" s="46"/>
    </row>
    <row r="50" spans="1:40" ht="45" customHeight="1" x14ac:dyDescent="0.3">
      <c r="A50" s="68"/>
      <c r="B50" s="68"/>
      <c r="C50" s="68"/>
      <c r="D50" s="68"/>
      <c r="E50" s="46"/>
      <c r="F50" s="323" t="str">
        <f t="shared" si="0"/>
        <v/>
      </c>
      <c r="G50" s="89"/>
      <c r="H50" s="86"/>
      <c r="I50" s="86"/>
      <c r="J50" s="48"/>
      <c r="K50" s="46"/>
      <c r="L50" s="46"/>
      <c r="M50" s="46"/>
      <c r="N50" s="48"/>
      <c r="O50" s="43"/>
      <c r="P50" s="209"/>
      <c r="Q50" s="43"/>
      <c r="R50" s="86"/>
      <c r="S50" s="48"/>
      <c r="T50" s="216"/>
      <c r="U50" s="87"/>
      <c r="V50" s="88"/>
      <c r="W50" s="91"/>
      <c r="X50" s="216"/>
      <c r="Y50" s="216"/>
      <c r="Z50" s="89"/>
      <c r="AA50" s="182" t="str">
        <f t="shared" si="1"/>
        <v/>
      </c>
      <c r="AB50" s="46"/>
      <c r="AC50" s="216"/>
      <c r="AD50" s="216"/>
      <c r="AE50" s="43"/>
      <c r="AF50" s="48"/>
      <c r="AG50" s="43"/>
      <c r="AH50" s="405"/>
      <c r="AI50" s="406"/>
      <c r="AJ50" s="44"/>
      <c r="AK50" s="350"/>
      <c r="AL50" s="46"/>
      <c r="AM50" s="182" t="str">
        <f t="shared" si="2"/>
        <v/>
      </c>
      <c r="AN50" s="46"/>
    </row>
    <row r="51" spans="1:40" ht="45" customHeight="1" x14ac:dyDescent="0.3">
      <c r="A51" s="68"/>
      <c r="B51" s="68"/>
      <c r="C51" s="68"/>
      <c r="D51" s="68"/>
      <c r="E51" s="46"/>
      <c r="F51" s="323" t="str">
        <f t="shared" si="0"/>
        <v/>
      </c>
      <c r="G51" s="89"/>
      <c r="H51" s="86"/>
      <c r="I51" s="86"/>
      <c r="J51" s="48"/>
      <c r="K51" s="46"/>
      <c r="L51" s="46"/>
      <c r="M51" s="46"/>
      <c r="N51" s="48"/>
      <c r="O51" s="43"/>
      <c r="P51" s="209"/>
      <c r="Q51" s="43"/>
      <c r="R51" s="86"/>
      <c r="S51" s="48"/>
      <c r="T51" s="216"/>
      <c r="U51" s="87"/>
      <c r="V51" s="88"/>
      <c r="W51" s="91"/>
      <c r="X51" s="216"/>
      <c r="Y51" s="216"/>
      <c r="Z51" s="89"/>
      <c r="AA51" s="182" t="str">
        <f t="shared" si="1"/>
        <v/>
      </c>
      <c r="AB51" s="46"/>
      <c r="AC51" s="216"/>
      <c r="AD51" s="216"/>
      <c r="AE51" s="43"/>
      <c r="AF51" s="48"/>
      <c r="AG51" s="43"/>
      <c r="AH51" s="405"/>
      <c r="AI51" s="406"/>
      <c r="AJ51" s="44"/>
      <c r="AK51" s="350"/>
      <c r="AL51" s="46"/>
      <c r="AM51" s="182" t="str">
        <f t="shared" si="2"/>
        <v/>
      </c>
      <c r="AN51" s="46"/>
    </row>
    <row r="52" spans="1:40" ht="45" customHeight="1" x14ac:dyDescent="0.3">
      <c r="A52" s="68"/>
      <c r="B52" s="68"/>
      <c r="C52" s="68"/>
      <c r="D52" s="68"/>
      <c r="E52" s="46"/>
      <c r="F52" s="323" t="str">
        <f t="shared" si="0"/>
        <v/>
      </c>
      <c r="G52" s="89"/>
      <c r="H52" s="86"/>
      <c r="I52" s="86"/>
      <c r="J52" s="48"/>
      <c r="K52" s="46"/>
      <c r="L52" s="46"/>
      <c r="M52" s="46"/>
      <c r="N52" s="48"/>
      <c r="O52" s="43"/>
      <c r="P52" s="209"/>
      <c r="Q52" s="43"/>
      <c r="R52" s="86"/>
      <c r="S52" s="48"/>
      <c r="T52" s="216"/>
      <c r="U52" s="87"/>
      <c r="V52" s="88"/>
      <c r="W52" s="91"/>
      <c r="X52" s="216"/>
      <c r="Y52" s="216"/>
      <c r="Z52" s="89"/>
      <c r="AA52" s="182" t="str">
        <f t="shared" si="1"/>
        <v/>
      </c>
      <c r="AB52" s="46"/>
      <c r="AC52" s="216"/>
      <c r="AD52" s="216"/>
      <c r="AE52" s="43"/>
      <c r="AF52" s="48"/>
      <c r="AG52" s="43"/>
      <c r="AH52" s="405"/>
      <c r="AI52" s="406"/>
      <c r="AJ52" s="44"/>
      <c r="AK52" s="350"/>
      <c r="AL52" s="46"/>
      <c r="AM52" s="182" t="str">
        <f t="shared" si="2"/>
        <v/>
      </c>
      <c r="AN52" s="46"/>
    </row>
    <row r="53" spans="1:40" ht="45" customHeight="1" x14ac:dyDescent="0.3">
      <c r="A53" s="68"/>
      <c r="B53" s="68"/>
      <c r="C53" s="68"/>
      <c r="D53" s="68"/>
      <c r="E53" s="46"/>
      <c r="F53" s="323" t="str">
        <f t="shared" si="0"/>
        <v/>
      </c>
      <c r="G53" s="89"/>
      <c r="H53" s="86"/>
      <c r="I53" s="86"/>
      <c r="J53" s="48"/>
      <c r="K53" s="46"/>
      <c r="L53" s="46"/>
      <c r="M53" s="46"/>
      <c r="N53" s="48"/>
      <c r="O53" s="43"/>
      <c r="P53" s="209"/>
      <c r="Q53" s="43"/>
      <c r="R53" s="86"/>
      <c r="S53" s="48"/>
      <c r="T53" s="216"/>
      <c r="U53" s="87"/>
      <c r="V53" s="88"/>
      <c r="W53" s="91"/>
      <c r="X53" s="216"/>
      <c r="Y53" s="216"/>
      <c r="Z53" s="89"/>
      <c r="AA53" s="182" t="str">
        <f t="shared" si="1"/>
        <v/>
      </c>
      <c r="AB53" s="46"/>
      <c r="AC53" s="216"/>
      <c r="AD53" s="216"/>
      <c r="AE53" s="43"/>
      <c r="AF53" s="48"/>
      <c r="AG53" s="43"/>
      <c r="AH53" s="405"/>
      <c r="AI53" s="406"/>
      <c r="AJ53" s="44"/>
      <c r="AK53" s="350"/>
      <c r="AL53" s="46"/>
      <c r="AM53" s="182" t="str">
        <f t="shared" si="2"/>
        <v/>
      </c>
      <c r="AN53" s="46"/>
    </row>
    <row r="54" spans="1:40" ht="45" customHeight="1" x14ac:dyDescent="0.3">
      <c r="A54" s="68"/>
      <c r="B54" s="68"/>
      <c r="C54" s="68"/>
      <c r="D54" s="68"/>
      <c r="E54" s="46"/>
      <c r="F54" s="323" t="str">
        <f t="shared" si="0"/>
        <v/>
      </c>
      <c r="G54" s="89"/>
      <c r="H54" s="86"/>
      <c r="I54" s="86"/>
      <c r="J54" s="48"/>
      <c r="K54" s="46"/>
      <c r="L54" s="46"/>
      <c r="M54" s="46"/>
      <c r="N54" s="48"/>
      <c r="O54" s="43"/>
      <c r="P54" s="209"/>
      <c r="Q54" s="43"/>
      <c r="R54" s="86"/>
      <c r="S54" s="48"/>
      <c r="T54" s="216"/>
      <c r="U54" s="87"/>
      <c r="V54" s="88"/>
      <c r="W54" s="91"/>
      <c r="X54" s="216"/>
      <c r="Y54" s="216"/>
      <c r="Z54" s="89"/>
      <c r="AA54" s="182" t="str">
        <f t="shared" si="1"/>
        <v/>
      </c>
      <c r="AB54" s="46"/>
      <c r="AC54" s="216"/>
      <c r="AD54" s="216"/>
      <c r="AE54" s="43"/>
      <c r="AF54" s="48"/>
      <c r="AG54" s="43"/>
      <c r="AH54" s="405"/>
      <c r="AI54" s="406"/>
      <c r="AJ54" s="44"/>
      <c r="AK54" s="350"/>
      <c r="AL54" s="46"/>
      <c r="AM54" s="182" t="str">
        <f t="shared" si="2"/>
        <v/>
      </c>
      <c r="AN54" s="46"/>
    </row>
    <row r="55" spans="1:40" ht="45" customHeight="1" x14ac:dyDescent="0.3">
      <c r="A55" s="68"/>
      <c r="B55" s="68"/>
      <c r="C55" s="68"/>
      <c r="D55" s="68"/>
      <c r="E55" s="46"/>
      <c r="F55" s="323" t="str">
        <f t="shared" si="0"/>
        <v/>
      </c>
      <c r="G55" s="89"/>
      <c r="H55" s="86"/>
      <c r="I55" s="86"/>
      <c r="J55" s="48"/>
      <c r="K55" s="46"/>
      <c r="L55" s="46"/>
      <c r="M55" s="46"/>
      <c r="N55" s="48"/>
      <c r="O55" s="43"/>
      <c r="P55" s="209"/>
      <c r="Q55" s="43"/>
      <c r="R55" s="86"/>
      <c r="S55" s="48"/>
      <c r="T55" s="216"/>
      <c r="U55" s="87"/>
      <c r="V55" s="88"/>
      <c r="W55" s="91"/>
      <c r="X55" s="216"/>
      <c r="Y55" s="216"/>
      <c r="Z55" s="89"/>
      <c r="AA55" s="182" t="str">
        <f t="shared" si="1"/>
        <v/>
      </c>
      <c r="AB55" s="46"/>
      <c r="AC55" s="216"/>
      <c r="AD55" s="216"/>
      <c r="AE55" s="43"/>
      <c r="AF55" s="48"/>
      <c r="AG55" s="43"/>
      <c r="AH55" s="405"/>
      <c r="AI55" s="406"/>
      <c r="AJ55" s="44"/>
      <c r="AK55" s="350"/>
      <c r="AL55" s="46"/>
      <c r="AM55" s="182" t="str">
        <f t="shared" si="2"/>
        <v/>
      </c>
      <c r="AN55" s="46"/>
    </row>
    <row r="56" spans="1:40" ht="45" customHeight="1" x14ac:dyDescent="0.3">
      <c r="A56" s="68"/>
      <c r="B56" s="68"/>
      <c r="C56" s="68"/>
      <c r="D56" s="68"/>
      <c r="E56" s="46"/>
      <c r="F56" s="323" t="str">
        <f t="shared" si="0"/>
        <v/>
      </c>
      <c r="G56" s="89"/>
      <c r="H56" s="86"/>
      <c r="I56" s="86"/>
      <c r="J56" s="48"/>
      <c r="K56" s="46"/>
      <c r="L56" s="46"/>
      <c r="M56" s="46"/>
      <c r="N56" s="48"/>
      <c r="O56" s="43"/>
      <c r="P56" s="209"/>
      <c r="Q56" s="43"/>
      <c r="R56" s="86"/>
      <c r="S56" s="48"/>
      <c r="T56" s="216"/>
      <c r="U56" s="87"/>
      <c r="V56" s="88"/>
      <c r="W56" s="91"/>
      <c r="X56" s="216"/>
      <c r="Y56" s="216"/>
      <c r="Z56" s="89"/>
      <c r="AA56" s="182" t="str">
        <f t="shared" si="1"/>
        <v/>
      </c>
      <c r="AB56" s="46"/>
      <c r="AC56" s="216"/>
      <c r="AD56" s="216"/>
      <c r="AE56" s="43"/>
      <c r="AF56" s="48"/>
      <c r="AG56" s="43"/>
      <c r="AH56" s="405"/>
      <c r="AI56" s="406"/>
      <c r="AJ56" s="44"/>
      <c r="AK56" s="350"/>
      <c r="AL56" s="46"/>
      <c r="AM56" s="182" t="str">
        <f t="shared" si="2"/>
        <v/>
      </c>
      <c r="AN56" s="46"/>
    </row>
    <row r="57" spans="1:40" ht="45" customHeight="1" x14ac:dyDescent="0.3">
      <c r="A57" s="68"/>
      <c r="B57" s="68"/>
      <c r="C57" s="68"/>
      <c r="D57" s="68"/>
      <c r="E57" s="46"/>
      <c r="F57" s="323" t="str">
        <f t="shared" si="0"/>
        <v/>
      </c>
      <c r="G57" s="89"/>
      <c r="H57" s="86"/>
      <c r="I57" s="86"/>
      <c r="J57" s="48"/>
      <c r="K57" s="46"/>
      <c r="L57" s="46"/>
      <c r="M57" s="46"/>
      <c r="N57" s="48"/>
      <c r="O57" s="43"/>
      <c r="P57" s="209"/>
      <c r="Q57" s="43"/>
      <c r="R57" s="86"/>
      <c r="S57" s="48"/>
      <c r="T57" s="216"/>
      <c r="U57" s="87"/>
      <c r="V57" s="88"/>
      <c r="W57" s="91"/>
      <c r="X57" s="216"/>
      <c r="Y57" s="216"/>
      <c r="Z57" s="89"/>
      <c r="AA57" s="182" t="str">
        <f t="shared" si="1"/>
        <v/>
      </c>
      <c r="AB57" s="46"/>
      <c r="AC57" s="216"/>
      <c r="AD57" s="216"/>
      <c r="AE57" s="43"/>
      <c r="AF57" s="48"/>
      <c r="AG57" s="43"/>
      <c r="AH57" s="405"/>
      <c r="AI57" s="406"/>
      <c r="AJ57" s="44"/>
      <c r="AK57" s="350"/>
      <c r="AL57" s="46"/>
      <c r="AM57" s="182" t="str">
        <f t="shared" si="2"/>
        <v/>
      </c>
      <c r="AN57" s="46"/>
    </row>
    <row r="58" spans="1:40" ht="45" customHeight="1" x14ac:dyDescent="0.3">
      <c r="A58" s="68"/>
      <c r="B58" s="68"/>
      <c r="C58" s="68"/>
      <c r="D58" s="68"/>
      <c r="E58" s="46"/>
      <c r="F58" s="323" t="str">
        <f t="shared" si="0"/>
        <v/>
      </c>
      <c r="G58" s="89"/>
      <c r="H58" s="86"/>
      <c r="I58" s="86"/>
      <c r="J58" s="48"/>
      <c r="K58" s="46"/>
      <c r="L58" s="46"/>
      <c r="M58" s="46"/>
      <c r="N58" s="48"/>
      <c r="O58" s="43"/>
      <c r="P58" s="209"/>
      <c r="Q58" s="43"/>
      <c r="R58" s="86"/>
      <c r="S58" s="48"/>
      <c r="T58" s="216"/>
      <c r="U58" s="87"/>
      <c r="V58" s="88"/>
      <c r="W58" s="91"/>
      <c r="X58" s="216"/>
      <c r="Y58" s="216"/>
      <c r="Z58" s="89"/>
      <c r="AA58" s="182" t="str">
        <f t="shared" si="1"/>
        <v/>
      </c>
      <c r="AB58" s="46"/>
      <c r="AC58" s="216"/>
      <c r="AD58" s="216"/>
      <c r="AE58" s="43"/>
      <c r="AF58" s="48"/>
      <c r="AG58" s="43"/>
      <c r="AH58" s="405"/>
      <c r="AI58" s="406"/>
      <c r="AJ58" s="44"/>
      <c r="AK58" s="350"/>
      <c r="AL58" s="46"/>
      <c r="AM58" s="182" t="str">
        <f t="shared" si="2"/>
        <v/>
      </c>
      <c r="AN58" s="46"/>
    </row>
    <row r="59" spans="1:40" ht="45" customHeight="1" x14ac:dyDescent="0.3">
      <c r="A59" s="68"/>
      <c r="B59" s="68"/>
      <c r="C59" s="68"/>
      <c r="D59" s="68"/>
      <c r="E59" s="46"/>
      <c r="F59" s="323" t="str">
        <f t="shared" si="0"/>
        <v/>
      </c>
      <c r="G59" s="89"/>
      <c r="H59" s="86"/>
      <c r="I59" s="86"/>
      <c r="J59" s="48"/>
      <c r="K59" s="46"/>
      <c r="L59" s="46"/>
      <c r="M59" s="46"/>
      <c r="N59" s="48"/>
      <c r="O59" s="43"/>
      <c r="P59" s="209"/>
      <c r="Q59" s="43"/>
      <c r="R59" s="86"/>
      <c r="S59" s="48"/>
      <c r="T59" s="216"/>
      <c r="U59" s="87"/>
      <c r="V59" s="88"/>
      <c r="W59" s="91"/>
      <c r="X59" s="216"/>
      <c r="Y59" s="216"/>
      <c r="Z59" s="89"/>
      <c r="AA59" s="182" t="str">
        <f t="shared" si="1"/>
        <v/>
      </c>
      <c r="AB59" s="46"/>
      <c r="AC59" s="216"/>
      <c r="AD59" s="216"/>
      <c r="AE59" s="43"/>
      <c r="AF59" s="48"/>
      <c r="AG59" s="43"/>
      <c r="AH59" s="405"/>
      <c r="AI59" s="406"/>
      <c r="AJ59" s="44"/>
      <c r="AK59" s="350"/>
      <c r="AL59" s="46"/>
      <c r="AM59" s="182" t="str">
        <f t="shared" si="2"/>
        <v/>
      </c>
      <c r="AN59" s="46"/>
    </row>
    <row r="60" spans="1:40" ht="45" customHeight="1" x14ac:dyDescent="0.3">
      <c r="A60" s="68"/>
      <c r="B60" s="68"/>
      <c r="C60" s="68"/>
      <c r="D60" s="68"/>
      <c r="E60" s="46"/>
      <c r="F60" s="323" t="str">
        <f t="shared" si="0"/>
        <v/>
      </c>
      <c r="G60" s="89"/>
      <c r="H60" s="86"/>
      <c r="I60" s="86"/>
      <c r="J60" s="48"/>
      <c r="K60" s="46"/>
      <c r="L60" s="46"/>
      <c r="M60" s="46"/>
      <c r="N60" s="48"/>
      <c r="O60" s="43"/>
      <c r="P60" s="209"/>
      <c r="Q60" s="43"/>
      <c r="R60" s="86"/>
      <c r="S60" s="48"/>
      <c r="T60" s="216"/>
      <c r="U60" s="87"/>
      <c r="V60" s="88"/>
      <c r="W60" s="91"/>
      <c r="X60" s="216"/>
      <c r="Y60" s="216"/>
      <c r="Z60" s="89"/>
      <c r="AA60" s="182" t="str">
        <f t="shared" si="1"/>
        <v/>
      </c>
      <c r="AB60" s="46"/>
      <c r="AC60" s="216"/>
      <c r="AD60" s="216"/>
      <c r="AE60" s="43"/>
      <c r="AF60" s="48"/>
      <c r="AG60" s="43"/>
      <c r="AH60" s="405"/>
      <c r="AI60" s="406"/>
      <c r="AJ60" s="44"/>
      <c r="AK60" s="350"/>
      <c r="AL60" s="46"/>
      <c r="AM60" s="182" t="str">
        <f t="shared" si="2"/>
        <v/>
      </c>
      <c r="AN60" s="46"/>
    </row>
    <row r="61" spans="1:40" ht="45" customHeight="1" x14ac:dyDescent="0.3">
      <c r="A61" s="68"/>
      <c r="B61" s="68"/>
      <c r="C61" s="68"/>
      <c r="D61" s="68"/>
      <c r="E61" s="46"/>
      <c r="F61" s="323" t="str">
        <f t="shared" si="0"/>
        <v/>
      </c>
      <c r="G61" s="89"/>
      <c r="H61" s="86"/>
      <c r="I61" s="86"/>
      <c r="J61" s="48"/>
      <c r="K61" s="46"/>
      <c r="L61" s="46"/>
      <c r="M61" s="46"/>
      <c r="N61" s="48"/>
      <c r="O61" s="43"/>
      <c r="P61" s="209"/>
      <c r="Q61" s="43"/>
      <c r="R61" s="86"/>
      <c r="S61" s="48"/>
      <c r="T61" s="216"/>
      <c r="U61" s="87"/>
      <c r="V61" s="88"/>
      <c r="W61" s="91"/>
      <c r="X61" s="216"/>
      <c r="Y61" s="216"/>
      <c r="Z61" s="89"/>
      <c r="AA61" s="182" t="str">
        <f t="shared" si="1"/>
        <v/>
      </c>
      <c r="AB61" s="46"/>
      <c r="AC61" s="216"/>
      <c r="AD61" s="216"/>
      <c r="AE61" s="43"/>
      <c r="AF61" s="48"/>
      <c r="AG61" s="43"/>
      <c r="AH61" s="405"/>
      <c r="AI61" s="406"/>
      <c r="AJ61" s="44"/>
      <c r="AK61" s="350"/>
      <c r="AL61" s="46"/>
      <c r="AM61" s="182" t="str">
        <f t="shared" si="2"/>
        <v/>
      </c>
      <c r="AN61" s="46"/>
    </row>
    <row r="62" spans="1:40" ht="45" customHeight="1" x14ac:dyDescent="0.3">
      <c r="A62" s="68"/>
      <c r="B62" s="68"/>
      <c r="C62" s="68"/>
      <c r="D62" s="68"/>
      <c r="E62" s="46"/>
      <c r="F62" s="323" t="str">
        <f t="shared" si="0"/>
        <v/>
      </c>
      <c r="G62" s="89"/>
      <c r="H62" s="86"/>
      <c r="I62" s="86"/>
      <c r="J62" s="48"/>
      <c r="K62" s="46"/>
      <c r="L62" s="46"/>
      <c r="M62" s="46"/>
      <c r="N62" s="48"/>
      <c r="O62" s="43"/>
      <c r="P62" s="209"/>
      <c r="Q62" s="43"/>
      <c r="R62" s="86"/>
      <c r="S62" s="48"/>
      <c r="T62" s="216"/>
      <c r="U62" s="87"/>
      <c r="V62" s="88"/>
      <c r="W62" s="91"/>
      <c r="X62" s="216"/>
      <c r="Y62" s="216"/>
      <c r="Z62" s="89"/>
      <c r="AA62" s="182" t="str">
        <f t="shared" si="1"/>
        <v/>
      </c>
      <c r="AB62" s="46"/>
      <c r="AC62" s="216"/>
      <c r="AD62" s="216"/>
      <c r="AE62" s="43"/>
      <c r="AF62" s="48"/>
      <c r="AG62" s="43"/>
      <c r="AH62" s="405"/>
      <c r="AI62" s="406"/>
      <c r="AJ62" s="44"/>
      <c r="AK62" s="350"/>
      <c r="AL62" s="46"/>
      <c r="AM62" s="182" t="str">
        <f t="shared" si="2"/>
        <v/>
      </c>
      <c r="AN62" s="46"/>
    </row>
    <row r="63" spans="1:40" ht="45" customHeight="1" x14ac:dyDescent="0.3">
      <c r="A63" s="68"/>
      <c r="B63" s="68"/>
      <c r="C63" s="68"/>
      <c r="D63" s="68"/>
      <c r="E63" s="46"/>
      <c r="F63" s="323" t="str">
        <f t="shared" si="0"/>
        <v/>
      </c>
      <c r="G63" s="89"/>
      <c r="H63" s="86"/>
      <c r="I63" s="86"/>
      <c r="J63" s="48"/>
      <c r="K63" s="46"/>
      <c r="L63" s="46"/>
      <c r="M63" s="46"/>
      <c r="N63" s="48"/>
      <c r="O63" s="43"/>
      <c r="P63" s="209"/>
      <c r="Q63" s="43"/>
      <c r="R63" s="86"/>
      <c r="S63" s="48"/>
      <c r="T63" s="216"/>
      <c r="U63" s="87"/>
      <c r="V63" s="88"/>
      <c r="W63" s="91"/>
      <c r="X63" s="216"/>
      <c r="Y63" s="216"/>
      <c r="Z63" s="89"/>
      <c r="AA63" s="182" t="str">
        <f t="shared" si="1"/>
        <v/>
      </c>
      <c r="AB63" s="46"/>
      <c r="AC63" s="216"/>
      <c r="AD63" s="216"/>
      <c r="AE63" s="43"/>
      <c r="AF63" s="48"/>
      <c r="AG63" s="43"/>
      <c r="AH63" s="405"/>
      <c r="AI63" s="406"/>
      <c r="AJ63" s="44"/>
      <c r="AK63" s="350"/>
      <c r="AL63" s="46"/>
      <c r="AM63" s="182" t="str">
        <f t="shared" si="2"/>
        <v/>
      </c>
      <c r="AN63" s="46"/>
    </row>
    <row r="64" spans="1:40" ht="45" customHeight="1" x14ac:dyDescent="0.3">
      <c r="A64" s="68"/>
      <c r="B64" s="68"/>
      <c r="C64" s="68"/>
      <c r="D64" s="68"/>
      <c r="E64" s="46"/>
      <c r="F64" s="323" t="str">
        <f t="shared" si="0"/>
        <v/>
      </c>
      <c r="G64" s="89"/>
      <c r="H64" s="86"/>
      <c r="I64" s="86"/>
      <c r="J64" s="48"/>
      <c r="K64" s="46"/>
      <c r="L64" s="46"/>
      <c r="M64" s="46"/>
      <c r="N64" s="48"/>
      <c r="O64" s="43"/>
      <c r="P64" s="209"/>
      <c r="Q64" s="43"/>
      <c r="R64" s="86"/>
      <c r="S64" s="48"/>
      <c r="T64" s="216"/>
      <c r="U64" s="87"/>
      <c r="V64" s="88"/>
      <c r="W64" s="91"/>
      <c r="X64" s="216"/>
      <c r="Y64" s="216"/>
      <c r="Z64" s="89"/>
      <c r="AA64" s="182" t="str">
        <f t="shared" si="1"/>
        <v/>
      </c>
      <c r="AB64" s="46"/>
      <c r="AC64" s="216"/>
      <c r="AD64" s="216"/>
      <c r="AE64" s="43"/>
      <c r="AF64" s="48"/>
      <c r="AG64" s="43"/>
      <c r="AH64" s="405"/>
      <c r="AI64" s="406"/>
      <c r="AJ64" s="44"/>
      <c r="AK64" s="350"/>
      <c r="AL64" s="46"/>
      <c r="AM64" s="182" t="str">
        <f t="shared" si="2"/>
        <v/>
      </c>
      <c r="AN64" s="46"/>
    </row>
    <row r="65" spans="1:40" ht="45" customHeight="1" x14ac:dyDescent="0.3">
      <c r="A65" s="68"/>
      <c r="B65" s="68"/>
      <c r="C65" s="68"/>
      <c r="D65" s="68"/>
      <c r="E65" s="46"/>
      <c r="F65" s="323" t="str">
        <f t="shared" si="0"/>
        <v/>
      </c>
      <c r="G65" s="89"/>
      <c r="H65" s="86"/>
      <c r="I65" s="86"/>
      <c r="J65" s="48"/>
      <c r="K65" s="46"/>
      <c r="L65" s="46"/>
      <c r="M65" s="46"/>
      <c r="N65" s="48"/>
      <c r="O65" s="43"/>
      <c r="P65" s="209"/>
      <c r="Q65" s="43"/>
      <c r="R65" s="86"/>
      <c r="S65" s="48"/>
      <c r="T65" s="216"/>
      <c r="U65" s="87"/>
      <c r="V65" s="88"/>
      <c r="W65" s="91"/>
      <c r="X65" s="216"/>
      <c r="Y65" s="216"/>
      <c r="Z65" s="89"/>
      <c r="AA65" s="182" t="str">
        <f t="shared" si="1"/>
        <v/>
      </c>
      <c r="AB65" s="46"/>
      <c r="AC65" s="216"/>
      <c r="AD65" s="216"/>
      <c r="AE65" s="43"/>
      <c r="AF65" s="48"/>
      <c r="AG65" s="43"/>
      <c r="AH65" s="405"/>
      <c r="AI65" s="406"/>
      <c r="AJ65" s="44"/>
      <c r="AK65" s="350"/>
      <c r="AL65" s="46"/>
      <c r="AM65" s="182" t="str">
        <f t="shared" si="2"/>
        <v/>
      </c>
      <c r="AN65" s="46"/>
    </row>
    <row r="66" spans="1:40" ht="45" customHeight="1" x14ac:dyDescent="0.3">
      <c r="A66" s="68"/>
      <c r="B66" s="68"/>
      <c r="C66" s="68"/>
      <c r="D66" s="68"/>
      <c r="E66" s="46"/>
      <c r="F66" s="323" t="str">
        <f t="shared" si="0"/>
        <v/>
      </c>
      <c r="G66" s="89"/>
      <c r="H66" s="86"/>
      <c r="I66" s="86"/>
      <c r="J66" s="48"/>
      <c r="K66" s="46"/>
      <c r="L66" s="46"/>
      <c r="M66" s="46"/>
      <c r="N66" s="48"/>
      <c r="O66" s="43"/>
      <c r="P66" s="209"/>
      <c r="Q66" s="43"/>
      <c r="R66" s="86"/>
      <c r="S66" s="48"/>
      <c r="T66" s="216"/>
      <c r="U66" s="87"/>
      <c r="V66" s="88"/>
      <c r="W66" s="91"/>
      <c r="X66" s="216"/>
      <c r="Y66" s="216"/>
      <c r="Z66" s="89"/>
      <c r="AA66" s="182" t="str">
        <f t="shared" si="1"/>
        <v/>
      </c>
      <c r="AB66" s="46"/>
      <c r="AC66" s="216"/>
      <c r="AD66" s="216"/>
      <c r="AE66" s="43"/>
      <c r="AF66" s="48"/>
      <c r="AG66" s="43"/>
      <c r="AH66" s="405"/>
      <c r="AI66" s="406"/>
      <c r="AJ66" s="44"/>
      <c r="AK66" s="350"/>
      <c r="AL66" s="46"/>
      <c r="AM66" s="182" t="str">
        <f t="shared" si="2"/>
        <v/>
      </c>
      <c r="AN66" s="46"/>
    </row>
    <row r="67" spans="1:40" ht="45" customHeight="1" x14ac:dyDescent="0.3">
      <c r="A67" s="68"/>
      <c r="B67" s="68"/>
      <c r="C67" s="68"/>
      <c r="D67" s="68"/>
      <c r="E67" s="46"/>
      <c r="F67" s="323" t="str">
        <f t="shared" si="0"/>
        <v/>
      </c>
      <c r="G67" s="89"/>
      <c r="H67" s="86"/>
      <c r="I67" s="86"/>
      <c r="J67" s="48"/>
      <c r="K67" s="46"/>
      <c r="L67" s="46"/>
      <c r="M67" s="46"/>
      <c r="N67" s="48"/>
      <c r="O67" s="43"/>
      <c r="P67" s="209"/>
      <c r="Q67" s="43"/>
      <c r="R67" s="86"/>
      <c r="S67" s="48"/>
      <c r="T67" s="216"/>
      <c r="U67" s="87"/>
      <c r="V67" s="88"/>
      <c r="W67" s="91"/>
      <c r="X67" s="216"/>
      <c r="Y67" s="216"/>
      <c r="Z67" s="89"/>
      <c r="AA67" s="182" t="str">
        <f t="shared" si="1"/>
        <v/>
      </c>
      <c r="AB67" s="46"/>
      <c r="AC67" s="216"/>
      <c r="AD67" s="216"/>
      <c r="AE67" s="43"/>
      <c r="AF67" s="48"/>
      <c r="AG67" s="43"/>
      <c r="AH67" s="405"/>
      <c r="AI67" s="406"/>
      <c r="AJ67" s="44"/>
      <c r="AK67" s="350"/>
      <c r="AL67" s="46"/>
      <c r="AM67" s="182" t="str">
        <f t="shared" si="2"/>
        <v/>
      </c>
      <c r="AN67" s="46"/>
    </row>
    <row r="68" spans="1:40" ht="45" customHeight="1" x14ac:dyDescent="0.3">
      <c r="A68" s="68"/>
      <c r="B68" s="68"/>
      <c r="C68" s="68"/>
      <c r="D68" s="68"/>
      <c r="E68" s="46"/>
      <c r="F68" s="323" t="str">
        <f t="shared" si="0"/>
        <v/>
      </c>
      <c r="G68" s="89"/>
      <c r="H68" s="86"/>
      <c r="I68" s="86"/>
      <c r="J68" s="48"/>
      <c r="K68" s="46"/>
      <c r="L68" s="46"/>
      <c r="M68" s="46"/>
      <c r="N68" s="48"/>
      <c r="O68" s="43"/>
      <c r="P68" s="209"/>
      <c r="Q68" s="43"/>
      <c r="R68" s="86"/>
      <c r="S68" s="48"/>
      <c r="T68" s="216"/>
      <c r="U68" s="87"/>
      <c r="V68" s="88"/>
      <c r="W68" s="91"/>
      <c r="X68" s="216"/>
      <c r="Y68" s="216"/>
      <c r="Z68" s="89"/>
      <c r="AA68" s="182" t="str">
        <f t="shared" si="1"/>
        <v/>
      </c>
      <c r="AB68" s="46"/>
      <c r="AC68" s="216"/>
      <c r="AD68" s="216"/>
      <c r="AE68" s="43"/>
      <c r="AF68" s="48"/>
      <c r="AG68" s="43"/>
      <c r="AH68" s="405"/>
      <c r="AI68" s="406"/>
      <c r="AJ68" s="44"/>
      <c r="AK68" s="350"/>
      <c r="AL68" s="46"/>
      <c r="AM68" s="182" t="str">
        <f t="shared" si="2"/>
        <v/>
      </c>
      <c r="AN68" s="46"/>
    </row>
    <row r="69" spans="1:40" ht="45" customHeight="1" x14ac:dyDescent="0.3">
      <c r="A69" s="68"/>
      <c r="B69" s="68"/>
      <c r="C69" s="68"/>
      <c r="D69" s="68"/>
      <c r="E69" s="46"/>
      <c r="F69" s="323" t="str">
        <f t="shared" si="0"/>
        <v/>
      </c>
      <c r="G69" s="89"/>
      <c r="H69" s="86"/>
      <c r="I69" s="86"/>
      <c r="J69" s="48"/>
      <c r="K69" s="46"/>
      <c r="L69" s="46"/>
      <c r="M69" s="46"/>
      <c r="N69" s="48"/>
      <c r="O69" s="43"/>
      <c r="P69" s="209"/>
      <c r="Q69" s="43"/>
      <c r="R69" s="86"/>
      <c r="S69" s="48"/>
      <c r="T69" s="216"/>
      <c r="U69" s="87"/>
      <c r="V69" s="88"/>
      <c r="W69" s="91"/>
      <c r="X69" s="216"/>
      <c r="Y69" s="216"/>
      <c r="Z69" s="89"/>
      <c r="AA69" s="182" t="str">
        <f t="shared" si="1"/>
        <v/>
      </c>
      <c r="AB69" s="46"/>
      <c r="AC69" s="216"/>
      <c r="AD69" s="216"/>
      <c r="AE69" s="43"/>
      <c r="AF69" s="48"/>
      <c r="AG69" s="43"/>
      <c r="AH69" s="405"/>
      <c r="AI69" s="406"/>
      <c r="AJ69" s="44"/>
      <c r="AK69" s="350"/>
      <c r="AL69" s="46"/>
      <c r="AM69" s="182" t="str">
        <f t="shared" si="2"/>
        <v/>
      </c>
      <c r="AN69" s="46"/>
    </row>
    <row r="70" spans="1:40" ht="45" customHeight="1" x14ac:dyDescent="0.3">
      <c r="A70" s="68"/>
      <c r="B70" s="68"/>
      <c r="C70" s="68"/>
      <c r="D70" s="68"/>
      <c r="E70" s="46"/>
      <c r="F70" s="323" t="str">
        <f t="shared" si="0"/>
        <v/>
      </c>
      <c r="G70" s="89"/>
      <c r="H70" s="86"/>
      <c r="I70" s="86"/>
      <c r="J70" s="48"/>
      <c r="K70" s="46"/>
      <c r="L70" s="46"/>
      <c r="M70" s="46"/>
      <c r="N70" s="48"/>
      <c r="O70" s="43"/>
      <c r="P70" s="209"/>
      <c r="Q70" s="43"/>
      <c r="R70" s="86"/>
      <c r="S70" s="48"/>
      <c r="T70" s="216"/>
      <c r="U70" s="87"/>
      <c r="V70" s="88"/>
      <c r="W70" s="91"/>
      <c r="X70" s="216"/>
      <c r="Y70" s="216"/>
      <c r="Z70" s="89"/>
      <c r="AA70" s="182" t="str">
        <f t="shared" si="1"/>
        <v/>
      </c>
      <c r="AB70" s="46"/>
      <c r="AC70" s="216"/>
      <c r="AD70" s="216"/>
      <c r="AE70" s="43"/>
      <c r="AF70" s="48"/>
      <c r="AG70" s="43"/>
      <c r="AH70" s="405"/>
      <c r="AI70" s="406"/>
      <c r="AJ70" s="44"/>
      <c r="AK70" s="350"/>
      <c r="AL70" s="46"/>
      <c r="AM70" s="182" t="str">
        <f t="shared" si="2"/>
        <v/>
      </c>
      <c r="AN70" s="46"/>
    </row>
    <row r="71" spans="1:40" ht="45" customHeight="1" x14ac:dyDescent="0.3">
      <c r="A71" s="68"/>
      <c r="B71" s="68"/>
      <c r="C71" s="68"/>
      <c r="D71" s="68"/>
      <c r="E71" s="46"/>
      <c r="F71" s="323" t="str">
        <f t="shared" si="0"/>
        <v/>
      </c>
      <c r="G71" s="89"/>
      <c r="H71" s="86"/>
      <c r="I71" s="86"/>
      <c r="J71" s="48"/>
      <c r="K71" s="46"/>
      <c r="L71" s="46"/>
      <c r="M71" s="46"/>
      <c r="N71" s="48"/>
      <c r="O71" s="43"/>
      <c r="P71" s="209"/>
      <c r="Q71" s="43"/>
      <c r="R71" s="86"/>
      <c r="S71" s="48"/>
      <c r="T71" s="216"/>
      <c r="U71" s="87"/>
      <c r="V71" s="88"/>
      <c r="W71" s="91"/>
      <c r="X71" s="216"/>
      <c r="Y71" s="216"/>
      <c r="Z71" s="89"/>
      <c r="AA71" s="182" t="str">
        <f t="shared" si="1"/>
        <v/>
      </c>
      <c r="AB71" s="46"/>
      <c r="AC71" s="216"/>
      <c r="AD71" s="216"/>
      <c r="AE71" s="43"/>
      <c r="AF71" s="48"/>
      <c r="AG71" s="43"/>
      <c r="AH71" s="405"/>
      <c r="AI71" s="406"/>
      <c r="AJ71" s="44"/>
      <c r="AK71" s="350"/>
      <c r="AL71" s="46"/>
      <c r="AM71" s="182" t="str">
        <f t="shared" si="2"/>
        <v/>
      </c>
      <c r="AN71" s="46"/>
    </row>
    <row r="72" spans="1:40" ht="45" customHeight="1" x14ac:dyDescent="0.3">
      <c r="A72" s="68"/>
      <c r="B72" s="68"/>
      <c r="C72" s="68"/>
      <c r="D72" s="68"/>
      <c r="E72" s="46"/>
      <c r="F72" s="323" t="str">
        <f t="shared" si="0"/>
        <v/>
      </c>
      <c r="G72" s="89"/>
      <c r="H72" s="86"/>
      <c r="I72" s="86"/>
      <c r="J72" s="48"/>
      <c r="K72" s="46"/>
      <c r="L72" s="46"/>
      <c r="M72" s="46"/>
      <c r="N72" s="48"/>
      <c r="O72" s="43"/>
      <c r="P72" s="209"/>
      <c r="Q72" s="43"/>
      <c r="R72" s="86"/>
      <c r="S72" s="48"/>
      <c r="T72" s="216"/>
      <c r="U72" s="87"/>
      <c r="V72" s="88"/>
      <c r="W72" s="91"/>
      <c r="X72" s="216"/>
      <c r="Y72" s="216"/>
      <c r="Z72" s="89"/>
      <c r="AA72" s="182" t="str">
        <f t="shared" si="1"/>
        <v/>
      </c>
      <c r="AB72" s="46"/>
      <c r="AC72" s="216"/>
      <c r="AD72" s="216"/>
      <c r="AE72" s="43"/>
      <c r="AF72" s="48"/>
      <c r="AG72" s="43"/>
      <c r="AH72" s="405"/>
      <c r="AI72" s="406"/>
      <c r="AJ72" s="44"/>
      <c r="AK72" s="350"/>
      <c r="AL72" s="46"/>
      <c r="AM72" s="182" t="str">
        <f t="shared" si="2"/>
        <v/>
      </c>
      <c r="AN72" s="46"/>
    </row>
    <row r="73" spans="1:40" ht="45" customHeight="1" x14ac:dyDescent="0.3">
      <c r="A73" s="68"/>
      <c r="B73" s="68"/>
      <c r="C73" s="68"/>
      <c r="D73" s="68"/>
      <c r="E73" s="46"/>
      <c r="F73" s="323" t="str">
        <f t="shared" si="0"/>
        <v/>
      </c>
      <c r="G73" s="89"/>
      <c r="H73" s="86"/>
      <c r="I73" s="86"/>
      <c r="J73" s="48"/>
      <c r="K73" s="46"/>
      <c r="L73" s="46"/>
      <c r="M73" s="46"/>
      <c r="N73" s="48"/>
      <c r="O73" s="43"/>
      <c r="P73" s="209"/>
      <c r="Q73" s="43"/>
      <c r="R73" s="86"/>
      <c r="S73" s="48"/>
      <c r="T73" s="216"/>
      <c r="U73" s="87"/>
      <c r="V73" s="88"/>
      <c r="W73" s="91"/>
      <c r="X73" s="216"/>
      <c r="Y73" s="216"/>
      <c r="Z73" s="89"/>
      <c r="AA73" s="182" t="str">
        <f t="shared" si="1"/>
        <v/>
      </c>
      <c r="AB73" s="46"/>
      <c r="AC73" s="216"/>
      <c r="AD73" s="216"/>
      <c r="AE73" s="43"/>
      <c r="AF73" s="48"/>
      <c r="AG73" s="43"/>
      <c r="AH73" s="405"/>
      <c r="AI73" s="406"/>
      <c r="AJ73" s="44"/>
      <c r="AK73" s="350"/>
      <c r="AL73" s="46"/>
      <c r="AM73" s="182" t="str">
        <f t="shared" si="2"/>
        <v/>
      </c>
      <c r="AN73" s="46"/>
    </row>
    <row r="74" spans="1:40" ht="45" customHeight="1" x14ac:dyDescent="0.3">
      <c r="A74" s="68"/>
      <c r="B74" s="68"/>
      <c r="C74" s="68"/>
      <c r="D74" s="68"/>
      <c r="E74" s="46"/>
      <c r="F74" s="323" t="str">
        <f t="shared" si="0"/>
        <v/>
      </c>
      <c r="G74" s="89"/>
      <c r="H74" s="86"/>
      <c r="I74" s="86"/>
      <c r="J74" s="48"/>
      <c r="K74" s="46"/>
      <c r="L74" s="46"/>
      <c r="M74" s="46"/>
      <c r="N74" s="48"/>
      <c r="O74" s="43"/>
      <c r="P74" s="209"/>
      <c r="Q74" s="43"/>
      <c r="R74" s="86"/>
      <c r="S74" s="48"/>
      <c r="T74" s="216"/>
      <c r="U74" s="87"/>
      <c r="V74" s="88"/>
      <c r="W74" s="91"/>
      <c r="X74" s="216"/>
      <c r="Y74" s="216"/>
      <c r="Z74" s="89"/>
      <c r="AA74" s="182" t="str">
        <f t="shared" si="1"/>
        <v/>
      </c>
      <c r="AB74" s="46"/>
      <c r="AC74" s="216"/>
      <c r="AD74" s="216"/>
      <c r="AE74" s="43"/>
      <c r="AF74" s="48"/>
      <c r="AG74" s="43"/>
      <c r="AH74" s="405"/>
      <c r="AI74" s="406"/>
      <c r="AJ74" s="44"/>
      <c r="AK74" s="350"/>
      <c r="AL74" s="46"/>
      <c r="AM74" s="182" t="str">
        <f t="shared" si="2"/>
        <v/>
      </c>
      <c r="AN74" s="46"/>
    </row>
    <row r="75" spans="1:40" ht="45" customHeight="1" x14ac:dyDescent="0.3">
      <c r="A75" s="68"/>
      <c r="B75" s="68"/>
      <c r="C75" s="68"/>
      <c r="D75" s="68"/>
      <c r="E75" s="46"/>
      <c r="F75" s="323" t="str">
        <f t="shared" si="0"/>
        <v/>
      </c>
      <c r="G75" s="89"/>
      <c r="H75" s="86"/>
      <c r="I75" s="86"/>
      <c r="J75" s="48"/>
      <c r="K75" s="46"/>
      <c r="L75" s="46"/>
      <c r="M75" s="46"/>
      <c r="N75" s="48"/>
      <c r="O75" s="43"/>
      <c r="P75" s="209"/>
      <c r="Q75" s="43"/>
      <c r="R75" s="86"/>
      <c r="S75" s="48"/>
      <c r="T75" s="216"/>
      <c r="U75" s="87"/>
      <c r="V75" s="88"/>
      <c r="W75" s="91"/>
      <c r="X75" s="216"/>
      <c r="Y75" s="216"/>
      <c r="Z75" s="89"/>
      <c r="AA75" s="182" t="str">
        <f t="shared" si="1"/>
        <v/>
      </c>
      <c r="AB75" s="46"/>
      <c r="AC75" s="216"/>
      <c r="AD75" s="216"/>
      <c r="AE75" s="43"/>
      <c r="AF75" s="48"/>
      <c r="AG75" s="43"/>
      <c r="AH75" s="405"/>
      <c r="AI75" s="406"/>
      <c r="AJ75" s="44"/>
      <c r="AK75" s="350"/>
      <c r="AL75" s="46"/>
      <c r="AM75" s="182" t="str">
        <f t="shared" si="2"/>
        <v/>
      </c>
      <c r="AN75" s="46"/>
    </row>
    <row r="76" spans="1:40" ht="45" customHeight="1" x14ac:dyDescent="0.3">
      <c r="A76" s="68"/>
      <c r="B76" s="68"/>
      <c r="C76" s="68"/>
      <c r="D76" s="68"/>
      <c r="E76" s="46"/>
      <c r="F76" s="323" t="str">
        <f t="shared" si="0"/>
        <v/>
      </c>
      <c r="G76" s="89"/>
      <c r="H76" s="86"/>
      <c r="I76" s="86"/>
      <c r="J76" s="48"/>
      <c r="K76" s="46"/>
      <c r="L76" s="46"/>
      <c r="M76" s="46"/>
      <c r="N76" s="48"/>
      <c r="O76" s="43"/>
      <c r="P76" s="209"/>
      <c r="Q76" s="43"/>
      <c r="R76" s="86"/>
      <c r="S76" s="48"/>
      <c r="T76" s="216"/>
      <c r="U76" s="87"/>
      <c r="V76" s="88"/>
      <c r="W76" s="91"/>
      <c r="X76" s="216"/>
      <c r="Y76" s="216"/>
      <c r="Z76" s="89"/>
      <c r="AA76" s="182" t="str">
        <f t="shared" ref="AA76:AA139" si="3">IF(ISBLANK(W76),"",DATEDIF(R76,W76,"d")/365)</f>
        <v/>
      </c>
      <c r="AB76" s="46"/>
      <c r="AC76" s="216"/>
      <c r="AD76" s="216"/>
      <c r="AE76" s="43"/>
      <c r="AF76" s="48"/>
      <c r="AG76" s="43"/>
      <c r="AH76" s="405"/>
      <c r="AI76" s="406"/>
      <c r="AJ76" s="44"/>
      <c r="AK76" s="350"/>
      <c r="AL76" s="46"/>
      <c r="AM76" s="182" t="str">
        <f t="shared" si="2"/>
        <v/>
      </c>
      <c r="AN76" s="46"/>
    </row>
    <row r="77" spans="1:40" ht="45" customHeight="1" x14ac:dyDescent="0.3">
      <c r="A77" s="68"/>
      <c r="B77" s="68"/>
      <c r="C77" s="68"/>
      <c r="D77" s="68"/>
      <c r="E77" s="46"/>
      <c r="F77" s="323" t="str">
        <f t="shared" si="0"/>
        <v/>
      </c>
      <c r="G77" s="89"/>
      <c r="H77" s="86"/>
      <c r="I77" s="86"/>
      <c r="J77" s="48"/>
      <c r="K77" s="46"/>
      <c r="L77" s="46"/>
      <c r="M77" s="46"/>
      <c r="N77" s="48"/>
      <c r="O77" s="43"/>
      <c r="P77" s="209"/>
      <c r="Q77" s="43"/>
      <c r="R77" s="86"/>
      <c r="S77" s="48"/>
      <c r="T77" s="216"/>
      <c r="U77" s="87"/>
      <c r="V77" s="88"/>
      <c r="W77" s="91"/>
      <c r="X77" s="216"/>
      <c r="Y77" s="216"/>
      <c r="Z77" s="89"/>
      <c r="AA77" s="182" t="str">
        <f t="shared" si="3"/>
        <v/>
      </c>
      <c r="AB77" s="46"/>
      <c r="AC77" s="216"/>
      <c r="AD77" s="216"/>
      <c r="AE77" s="43"/>
      <c r="AF77" s="48"/>
      <c r="AG77" s="43"/>
      <c r="AH77" s="405"/>
      <c r="AI77" s="406"/>
      <c r="AJ77" s="44"/>
      <c r="AK77" s="350"/>
      <c r="AL77" s="46"/>
      <c r="AM77" s="182" t="str">
        <f t="shared" si="2"/>
        <v/>
      </c>
      <c r="AN77" s="46"/>
    </row>
    <row r="78" spans="1:40" ht="45" customHeight="1" x14ac:dyDescent="0.3">
      <c r="A78" s="68"/>
      <c r="B78" s="68"/>
      <c r="C78" s="68"/>
      <c r="D78" s="68"/>
      <c r="E78" s="46"/>
      <c r="F78" s="323" t="str">
        <f t="shared" si="0"/>
        <v/>
      </c>
      <c r="G78" s="89"/>
      <c r="H78" s="86"/>
      <c r="I78" s="86"/>
      <c r="J78" s="48"/>
      <c r="K78" s="46"/>
      <c r="L78" s="46"/>
      <c r="M78" s="46"/>
      <c r="N78" s="48"/>
      <c r="O78" s="43"/>
      <c r="P78" s="209"/>
      <c r="Q78" s="43"/>
      <c r="R78" s="86"/>
      <c r="S78" s="48"/>
      <c r="T78" s="216"/>
      <c r="U78" s="87"/>
      <c r="V78" s="88"/>
      <c r="W78" s="91"/>
      <c r="X78" s="216"/>
      <c r="Y78" s="216"/>
      <c r="Z78" s="89"/>
      <c r="AA78" s="182" t="str">
        <f t="shared" si="3"/>
        <v/>
      </c>
      <c r="AB78" s="46"/>
      <c r="AC78" s="216"/>
      <c r="AD78" s="216"/>
      <c r="AE78" s="43"/>
      <c r="AF78" s="48"/>
      <c r="AG78" s="43"/>
      <c r="AH78" s="405"/>
      <c r="AI78" s="406"/>
      <c r="AJ78" s="44"/>
      <c r="AK78" s="350"/>
      <c r="AL78" s="46"/>
      <c r="AM78" s="182" t="str">
        <f t="shared" si="2"/>
        <v/>
      </c>
      <c r="AN78" s="46"/>
    </row>
    <row r="79" spans="1:40" ht="45" customHeight="1" x14ac:dyDescent="0.3">
      <c r="A79" s="68"/>
      <c r="B79" s="68"/>
      <c r="C79" s="68"/>
      <c r="D79" s="68"/>
      <c r="E79" s="46"/>
      <c r="F79" s="323" t="str">
        <f t="shared" si="0"/>
        <v/>
      </c>
      <c r="G79" s="89"/>
      <c r="H79" s="86"/>
      <c r="I79" s="86"/>
      <c r="J79" s="48"/>
      <c r="K79" s="46"/>
      <c r="L79" s="46"/>
      <c r="M79" s="46"/>
      <c r="N79" s="48"/>
      <c r="O79" s="43"/>
      <c r="P79" s="209"/>
      <c r="Q79" s="43"/>
      <c r="R79" s="86"/>
      <c r="S79" s="48"/>
      <c r="T79" s="216"/>
      <c r="U79" s="87"/>
      <c r="V79" s="88"/>
      <c r="W79" s="91"/>
      <c r="X79" s="216"/>
      <c r="Y79" s="216"/>
      <c r="Z79" s="89"/>
      <c r="AA79" s="182" t="str">
        <f t="shared" si="3"/>
        <v/>
      </c>
      <c r="AB79" s="46"/>
      <c r="AC79" s="216"/>
      <c r="AD79" s="216"/>
      <c r="AE79" s="43"/>
      <c r="AF79" s="48"/>
      <c r="AG79" s="43"/>
      <c r="AH79" s="405"/>
      <c r="AI79" s="406"/>
      <c r="AJ79" s="44"/>
      <c r="AK79" s="350"/>
      <c r="AL79" s="46"/>
      <c r="AM79" s="182" t="str">
        <f t="shared" ref="AM79:AM142" si="4">IF(AL79="YES",(R79-AK79)/365,"")</f>
        <v/>
      </c>
      <c r="AN79" s="46"/>
    </row>
    <row r="80" spans="1:40" ht="45" customHeight="1" x14ac:dyDescent="0.3">
      <c r="A80" s="68"/>
      <c r="B80" s="68"/>
      <c r="C80" s="68"/>
      <c r="D80" s="68"/>
      <c r="E80" s="46"/>
      <c r="F80" s="323" t="str">
        <f t="shared" si="0"/>
        <v/>
      </c>
      <c r="G80" s="89"/>
      <c r="H80" s="86"/>
      <c r="I80" s="86"/>
      <c r="J80" s="48"/>
      <c r="K80" s="46"/>
      <c r="L80" s="46"/>
      <c r="M80" s="46"/>
      <c r="N80" s="48"/>
      <c r="O80" s="43"/>
      <c r="P80" s="209"/>
      <c r="Q80" s="43"/>
      <c r="R80" s="86"/>
      <c r="S80" s="48"/>
      <c r="T80" s="216"/>
      <c r="U80" s="87"/>
      <c r="V80" s="88"/>
      <c r="W80" s="91"/>
      <c r="X80" s="216"/>
      <c r="Y80" s="216"/>
      <c r="Z80" s="89"/>
      <c r="AA80" s="182" t="str">
        <f t="shared" si="3"/>
        <v/>
      </c>
      <c r="AB80" s="46"/>
      <c r="AC80" s="216"/>
      <c r="AD80" s="216"/>
      <c r="AE80" s="43"/>
      <c r="AF80" s="48"/>
      <c r="AG80" s="43"/>
      <c r="AH80" s="405"/>
      <c r="AI80" s="406"/>
      <c r="AJ80" s="44"/>
      <c r="AK80" s="350"/>
      <c r="AL80" s="46"/>
      <c r="AM80" s="182" t="str">
        <f t="shared" si="4"/>
        <v/>
      </c>
      <c r="AN80" s="46"/>
    </row>
    <row r="81" spans="1:40" ht="45" customHeight="1" x14ac:dyDescent="0.3">
      <c r="A81" s="68"/>
      <c r="B81" s="68"/>
      <c r="C81" s="68"/>
      <c r="D81" s="68"/>
      <c r="E81" s="46"/>
      <c r="F81" s="323" t="str">
        <f t="shared" si="0"/>
        <v/>
      </c>
      <c r="G81" s="89"/>
      <c r="H81" s="86"/>
      <c r="I81" s="86"/>
      <c r="J81" s="48"/>
      <c r="K81" s="46"/>
      <c r="L81" s="46"/>
      <c r="M81" s="46"/>
      <c r="N81" s="48"/>
      <c r="O81" s="43"/>
      <c r="P81" s="209"/>
      <c r="Q81" s="43"/>
      <c r="R81" s="86"/>
      <c r="S81" s="48"/>
      <c r="T81" s="216"/>
      <c r="U81" s="87"/>
      <c r="V81" s="88"/>
      <c r="W81" s="91"/>
      <c r="X81" s="216"/>
      <c r="Y81" s="216"/>
      <c r="Z81" s="89"/>
      <c r="AA81" s="182" t="str">
        <f t="shared" si="3"/>
        <v/>
      </c>
      <c r="AB81" s="46"/>
      <c r="AC81" s="216"/>
      <c r="AD81" s="216"/>
      <c r="AE81" s="43"/>
      <c r="AF81" s="48"/>
      <c r="AG81" s="43"/>
      <c r="AH81" s="405"/>
      <c r="AI81" s="406"/>
      <c r="AJ81" s="44"/>
      <c r="AK81" s="350"/>
      <c r="AL81" s="46"/>
      <c r="AM81" s="182" t="str">
        <f t="shared" si="4"/>
        <v/>
      </c>
      <c r="AN81" s="46"/>
    </row>
    <row r="82" spans="1:40" ht="45" customHeight="1" x14ac:dyDescent="0.3">
      <c r="A82" s="68"/>
      <c r="B82" s="68"/>
      <c r="C82" s="68"/>
      <c r="D82" s="68"/>
      <c r="E82" s="46"/>
      <c r="F82" s="323" t="str">
        <f t="shared" si="0"/>
        <v/>
      </c>
      <c r="G82" s="89"/>
      <c r="H82" s="86"/>
      <c r="I82" s="86"/>
      <c r="J82" s="48"/>
      <c r="K82" s="46"/>
      <c r="L82" s="46"/>
      <c r="M82" s="46"/>
      <c r="N82" s="48"/>
      <c r="O82" s="43"/>
      <c r="P82" s="209"/>
      <c r="Q82" s="43"/>
      <c r="R82" s="86"/>
      <c r="S82" s="48"/>
      <c r="T82" s="216"/>
      <c r="U82" s="87"/>
      <c r="V82" s="88"/>
      <c r="W82" s="91"/>
      <c r="X82" s="216"/>
      <c r="Y82" s="216"/>
      <c r="Z82" s="89"/>
      <c r="AA82" s="182" t="str">
        <f t="shared" si="3"/>
        <v/>
      </c>
      <c r="AB82" s="46"/>
      <c r="AC82" s="216"/>
      <c r="AD82" s="216"/>
      <c r="AE82" s="43"/>
      <c r="AF82" s="48"/>
      <c r="AG82" s="43"/>
      <c r="AH82" s="405"/>
      <c r="AI82" s="406"/>
      <c r="AJ82" s="44"/>
      <c r="AK82" s="350"/>
      <c r="AL82" s="46"/>
      <c r="AM82" s="182" t="str">
        <f t="shared" si="4"/>
        <v/>
      </c>
      <c r="AN82" s="46"/>
    </row>
    <row r="83" spans="1:40" ht="45" customHeight="1" x14ac:dyDescent="0.3">
      <c r="A83" s="68"/>
      <c r="B83" s="68"/>
      <c r="C83" s="68"/>
      <c r="D83" s="68"/>
      <c r="E83" s="46"/>
      <c r="F83" s="323" t="str">
        <f t="shared" si="0"/>
        <v/>
      </c>
      <c r="G83" s="89"/>
      <c r="H83" s="86"/>
      <c r="I83" s="86"/>
      <c r="J83" s="48"/>
      <c r="K83" s="46"/>
      <c r="L83" s="46"/>
      <c r="M83" s="46"/>
      <c r="N83" s="48"/>
      <c r="O83" s="43"/>
      <c r="P83" s="209"/>
      <c r="Q83" s="43"/>
      <c r="R83" s="86"/>
      <c r="S83" s="48"/>
      <c r="T83" s="216"/>
      <c r="U83" s="87"/>
      <c r="V83" s="88"/>
      <c r="W83" s="91"/>
      <c r="X83" s="216"/>
      <c r="Y83" s="216"/>
      <c r="Z83" s="89"/>
      <c r="AA83" s="182" t="str">
        <f t="shared" si="3"/>
        <v/>
      </c>
      <c r="AB83" s="46"/>
      <c r="AC83" s="216"/>
      <c r="AD83" s="216"/>
      <c r="AE83" s="43"/>
      <c r="AF83" s="48"/>
      <c r="AG83" s="43"/>
      <c r="AH83" s="405"/>
      <c r="AI83" s="406"/>
      <c r="AJ83" s="44"/>
      <c r="AK83" s="350"/>
      <c r="AL83" s="46"/>
      <c r="AM83" s="182" t="str">
        <f t="shared" si="4"/>
        <v/>
      </c>
      <c r="AN83" s="46"/>
    </row>
    <row r="84" spans="1:40" ht="45" customHeight="1" x14ac:dyDescent="0.3">
      <c r="A84" s="68"/>
      <c r="B84" s="68"/>
      <c r="C84" s="68"/>
      <c r="D84" s="68"/>
      <c r="E84" s="46"/>
      <c r="F84" s="323" t="str">
        <f t="shared" si="0"/>
        <v/>
      </c>
      <c r="G84" s="89"/>
      <c r="H84" s="86"/>
      <c r="I84" s="86"/>
      <c r="J84" s="48"/>
      <c r="K84" s="46"/>
      <c r="L84" s="46"/>
      <c r="M84" s="46"/>
      <c r="N84" s="48"/>
      <c r="O84" s="43"/>
      <c r="P84" s="209"/>
      <c r="Q84" s="43"/>
      <c r="R84" s="86"/>
      <c r="S84" s="48"/>
      <c r="T84" s="216"/>
      <c r="U84" s="87"/>
      <c r="V84" s="88"/>
      <c r="W84" s="91"/>
      <c r="X84" s="216"/>
      <c r="Y84" s="216"/>
      <c r="Z84" s="89"/>
      <c r="AA84" s="182" t="str">
        <f t="shared" si="3"/>
        <v/>
      </c>
      <c r="AB84" s="46"/>
      <c r="AC84" s="216"/>
      <c r="AD84" s="216"/>
      <c r="AE84" s="43"/>
      <c r="AF84" s="48"/>
      <c r="AG84" s="43"/>
      <c r="AH84" s="405"/>
      <c r="AI84" s="406"/>
      <c r="AJ84" s="44"/>
      <c r="AK84" s="350"/>
      <c r="AL84" s="46"/>
      <c r="AM84" s="182" t="str">
        <f t="shared" si="4"/>
        <v/>
      </c>
      <c r="AN84" s="46"/>
    </row>
    <row r="85" spans="1:40" ht="45" customHeight="1" x14ac:dyDescent="0.3">
      <c r="A85" s="68"/>
      <c r="B85" s="68"/>
      <c r="C85" s="68"/>
      <c r="D85" s="68"/>
      <c r="E85" s="46"/>
      <c r="F85" s="323" t="str">
        <f t="shared" si="0"/>
        <v/>
      </c>
      <c r="G85" s="89"/>
      <c r="H85" s="86"/>
      <c r="I85" s="86"/>
      <c r="J85" s="48"/>
      <c r="K85" s="46"/>
      <c r="L85" s="46"/>
      <c r="M85" s="46"/>
      <c r="N85" s="48"/>
      <c r="O85" s="43"/>
      <c r="P85" s="209"/>
      <c r="Q85" s="43"/>
      <c r="R85" s="86"/>
      <c r="S85" s="48"/>
      <c r="T85" s="216"/>
      <c r="U85" s="87"/>
      <c r="V85" s="88"/>
      <c r="W85" s="91"/>
      <c r="X85" s="216"/>
      <c r="Y85" s="216"/>
      <c r="Z85" s="89"/>
      <c r="AA85" s="182" t="str">
        <f t="shared" si="3"/>
        <v/>
      </c>
      <c r="AB85" s="46"/>
      <c r="AC85" s="216"/>
      <c r="AD85" s="216"/>
      <c r="AE85" s="43"/>
      <c r="AF85" s="48"/>
      <c r="AG85" s="43"/>
      <c r="AH85" s="405"/>
      <c r="AI85" s="406"/>
      <c r="AJ85" s="44"/>
      <c r="AK85" s="350"/>
      <c r="AL85" s="46"/>
      <c r="AM85" s="182" t="str">
        <f t="shared" si="4"/>
        <v/>
      </c>
      <c r="AN85" s="46"/>
    </row>
    <row r="86" spans="1:40" ht="45" customHeight="1" x14ac:dyDescent="0.3">
      <c r="A86" s="68"/>
      <c r="B86" s="68"/>
      <c r="C86" s="68"/>
      <c r="D86" s="68"/>
      <c r="E86" s="46"/>
      <c r="F86" s="323" t="str">
        <f t="shared" si="0"/>
        <v/>
      </c>
      <c r="G86" s="89"/>
      <c r="H86" s="86"/>
      <c r="I86" s="86"/>
      <c r="J86" s="48"/>
      <c r="K86" s="46"/>
      <c r="L86" s="46"/>
      <c r="M86" s="46"/>
      <c r="N86" s="48"/>
      <c r="O86" s="43"/>
      <c r="P86" s="209"/>
      <c r="Q86" s="43"/>
      <c r="R86" s="86"/>
      <c r="S86" s="48"/>
      <c r="T86" s="216"/>
      <c r="U86" s="87"/>
      <c r="V86" s="88"/>
      <c r="W86" s="91"/>
      <c r="X86" s="216"/>
      <c r="Y86" s="216"/>
      <c r="Z86" s="89"/>
      <c r="AA86" s="182" t="str">
        <f t="shared" si="3"/>
        <v/>
      </c>
      <c r="AB86" s="46"/>
      <c r="AC86" s="216"/>
      <c r="AD86" s="216"/>
      <c r="AE86" s="43"/>
      <c r="AF86" s="48"/>
      <c r="AG86" s="43"/>
      <c r="AH86" s="405"/>
      <c r="AI86" s="406"/>
      <c r="AJ86" s="44"/>
      <c r="AK86" s="350"/>
      <c r="AL86" s="46"/>
      <c r="AM86" s="182" t="str">
        <f t="shared" si="4"/>
        <v/>
      </c>
      <c r="AN86" s="46"/>
    </row>
    <row r="87" spans="1:40" ht="45" customHeight="1" x14ac:dyDescent="0.3">
      <c r="A87" s="68"/>
      <c r="B87" s="68"/>
      <c r="C87" s="68"/>
      <c r="D87" s="68"/>
      <c r="E87" s="46"/>
      <c r="F87" s="323" t="str">
        <f t="shared" si="0"/>
        <v/>
      </c>
      <c r="G87" s="89"/>
      <c r="H87" s="86"/>
      <c r="I87" s="86"/>
      <c r="J87" s="48"/>
      <c r="K87" s="46"/>
      <c r="L87" s="46"/>
      <c r="M87" s="46"/>
      <c r="N87" s="48"/>
      <c r="O87" s="43"/>
      <c r="P87" s="209"/>
      <c r="Q87" s="43"/>
      <c r="R87" s="86"/>
      <c r="S87" s="48"/>
      <c r="T87" s="216"/>
      <c r="U87" s="87"/>
      <c r="V87" s="88"/>
      <c r="W87" s="91"/>
      <c r="X87" s="216"/>
      <c r="Y87" s="216"/>
      <c r="Z87" s="89"/>
      <c r="AA87" s="182" t="str">
        <f t="shared" si="3"/>
        <v/>
      </c>
      <c r="AB87" s="46"/>
      <c r="AC87" s="216"/>
      <c r="AD87" s="216"/>
      <c r="AE87" s="43"/>
      <c r="AF87" s="48"/>
      <c r="AG87" s="43"/>
      <c r="AH87" s="405"/>
      <c r="AI87" s="406"/>
      <c r="AJ87" s="44"/>
      <c r="AK87" s="350"/>
      <c r="AL87" s="46"/>
      <c r="AM87" s="182" t="str">
        <f t="shared" si="4"/>
        <v/>
      </c>
      <c r="AN87" s="46"/>
    </row>
    <row r="88" spans="1:40" ht="45" customHeight="1" x14ac:dyDescent="0.3">
      <c r="A88" s="68"/>
      <c r="B88" s="68"/>
      <c r="C88" s="68"/>
      <c r="D88" s="68"/>
      <c r="E88" s="46"/>
      <c r="F88" s="323" t="str">
        <f t="shared" si="0"/>
        <v/>
      </c>
      <c r="G88" s="89"/>
      <c r="H88" s="86"/>
      <c r="I88" s="86"/>
      <c r="J88" s="48"/>
      <c r="K88" s="46"/>
      <c r="L88" s="46"/>
      <c r="M88" s="46"/>
      <c r="N88" s="48"/>
      <c r="O88" s="43"/>
      <c r="P88" s="209"/>
      <c r="Q88" s="43"/>
      <c r="R88" s="86"/>
      <c r="S88" s="48"/>
      <c r="T88" s="216"/>
      <c r="U88" s="87"/>
      <c r="V88" s="88"/>
      <c r="W88" s="91"/>
      <c r="X88" s="216"/>
      <c r="Y88" s="216"/>
      <c r="Z88" s="89"/>
      <c r="AA88" s="182" t="str">
        <f t="shared" si="3"/>
        <v/>
      </c>
      <c r="AB88" s="46"/>
      <c r="AC88" s="216"/>
      <c r="AD88" s="216"/>
      <c r="AE88" s="43"/>
      <c r="AF88" s="48"/>
      <c r="AG88" s="43"/>
      <c r="AH88" s="405"/>
      <c r="AI88" s="406"/>
      <c r="AJ88" s="44"/>
      <c r="AK88" s="350"/>
      <c r="AL88" s="46"/>
      <c r="AM88" s="182" t="str">
        <f t="shared" si="4"/>
        <v/>
      </c>
      <c r="AN88" s="46"/>
    </row>
    <row r="89" spans="1:40" ht="45" customHeight="1" x14ac:dyDescent="0.3">
      <c r="A89" s="68"/>
      <c r="B89" s="68"/>
      <c r="C89" s="68"/>
      <c r="D89" s="68"/>
      <c r="E89" s="46"/>
      <c r="F89" s="323" t="str">
        <f t="shared" si="0"/>
        <v/>
      </c>
      <c r="G89" s="89"/>
      <c r="H89" s="86"/>
      <c r="I89" s="86"/>
      <c r="J89" s="48"/>
      <c r="K89" s="46"/>
      <c r="L89" s="46"/>
      <c r="M89" s="46"/>
      <c r="N89" s="48"/>
      <c r="O89" s="43"/>
      <c r="P89" s="209"/>
      <c r="Q89" s="43"/>
      <c r="R89" s="86"/>
      <c r="S89" s="48"/>
      <c r="T89" s="216"/>
      <c r="U89" s="87"/>
      <c r="V89" s="88"/>
      <c r="W89" s="91"/>
      <c r="X89" s="216"/>
      <c r="Y89" s="216"/>
      <c r="Z89" s="89"/>
      <c r="AA89" s="182" t="str">
        <f t="shared" si="3"/>
        <v/>
      </c>
      <c r="AB89" s="46"/>
      <c r="AC89" s="216"/>
      <c r="AD89" s="216"/>
      <c r="AE89" s="43"/>
      <c r="AF89" s="48"/>
      <c r="AG89" s="43"/>
      <c r="AH89" s="405"/>
      <c r="AI89" s="406"/>
      <c r="AJ89" s="44"/>
      <c r="AK89" s="350"/>
      <c r="AL89" s="46"/>
      <c r="AM89" s="182" t="str">
        <f t="shared" si="4"/>
        <v/>
      </c>
      <c r="AN89" s="46"/>
    </row>
    <row r="90" spans="1:40" ht="45" customHeight="1" x14ac:dyDescent="0.3">
      <c r="A90" s="68"/>
      <c r="B90" s="68"/>
      <c r="C90" s="68"/>
      <c r="D90" s="68"/>
      <c r="E90" s="46"/>
      <c r="F90" s="323" t="str">
        <f t="shared" si="0"/>
        <v/>
      </c>
      <c r="G90" s="89"/>
      <c r="H90" s="86"/>
      <c r="I90" s="86"/>
      <c r="J90" s="48"/>
      <c r="K90" s="46"/>
      <c r="L90" s="46"/>
      <c r="M90" s="46"/>
      <c r="N90" s="48"/>
      <c r="O90" s="43"/>
      <c r="P90" s="209"/>
      <c r="Q90" s="43"/>
      <c r="R90" s="86"/>
      <c r="S90" s="48"/>
      <c r="T90" s="216"/>
      <c r="U90" s="87"/>
      <c r="V90" s="88"/>
      <c r="W90" s="91"/>
      <c r="X90" s="216"/>
      <c r="Y90" s="216"/>
      <c r="Z90" s="89"/>
      <c r="AA90" s="182" t="str">
        <f t="shared" si="3"/>
        <v/>
      </c>
      <c r="AB90" s="46"/>
      <c r="AC90" s="216"/>
      <c r="AD90" s="216"/>
      <c r="AE90" s="43"/>
      <c r="AF90" s="48"/>
      <c r="AG90" s="43"/>
      <c r="AH90" s="405"/>
      <c r="AI90" s="406"/>
      <c r="AJ90" s="44"/>
      <c r="AK90" s="350"/>
      <c r="AL90" s="46"/>
      <c r="AM90" s="182" t="str">
        <f t="shared" si="4"/>
        <v/>
      </c>
      <c r="AN90" s="46"/>
    </row>
    <row r="91" spans="1:40" ht="45" customHeight="1" x14ac:dyDescent="0.3">
      <c r="A91" s="68"/>
      <c r="B91" s="68"/>
      <c r="C91" s="68"/>
      <c r="D91" s="68"/>
      <c r="E91" s="46"/>
      <c r="F91" s="323" t="str">
        <f t="shared" si="0"/>
        <v/>
      </c>
      <c r="G91" s="89"/>
      <c r="H91" s="86"/>
      <c r="I91" s="86"/>
      <c r="J91" s="48"/>
      <c r="K91" s="46"/>
      <c r="L91" s="46"/>
      <c r="M91" s="46"/>
      <c r="N91" s="48"/>
      <c r="O91" s="43"/>
      <c r="P91" s="209"/>
      <c r="Q91" s="43"/>
      <c r="R91" s="86"/>
      <c r="S91" s="48"/>
      <c r="T91" s="216"/>
      <c r="U91" s="87"/>
      <c r="V91" s="88"/>
      <c r="W91" s="91"/>
      <c r="X91" s="216"/>
      <c r="Y91" s="216"/>
      <c r="Z91" s="89"/>
      <c r="AA91" s="182" t="str">
        <f t="shared" si="3"/>
        <v/>
      </c>
      <c r="AB91" s="46"/>
      <c r="AC91" s="216"/>
      <c r="AD91" s="216"/>
      <c r="AE91" s="43"/>
      <c r="AF91" s="48"/>
      <c r="AG91" s="43"/>
      <c r="AH91" s="405"/>
      <c r="AI91" s="406"/>
      <c r="AJ91" s="44"/>
      <c r="AK91" s="350"/>
      <c r="AL91" s="46"/>
      <c r="AM91" s="182" t="str">
        <f t="shared" si="4"/>
        <v/>
      </c>
      <c r="AN91" s="46"/>
    </row>
    <row r="92" spans="1:40" ht="45" customHeight="1" x14ac:dyDescent="0.3">
      <c r="A92" s="68"/>
      <c r="B92" s="68"/>
      <c r="C92" s="68"/>
      <c r="D92" s="68"/>
      <c r="E92" s="46"/>
      <c r="F92" s="323" t="str">
        <f t="shared" si="0"/>
        <v/>
      </c>
      <c r="G92" s="89"/>
      <c r="H92" s="86"/>
      <c r="I92" s="86"/>
      <c r="J92" s="48"/>
      <c r="K92" s="46"/>
      <c r="L92" s="46"/>
      <c r="M92" s="46"/>
      <c r="N92" s="48"/>
      <c r="O92" s="43"/>
      <c r="P92" s="209"/>
      <c r="Q92" s="43"/>
      <c r="R92" s="86"/>
      <c r="S92" s="48"/>
      <c r="T92" s="216"/>
      <c r="U92" s="87"/>
      <c r="V92" s="88"/>
      <c r="W92" s="91"/>
      <c r="X92" s="216"/>
      <c r="Y92" s="216"/>
      <c r="Z92" s="89"/>
      <c r="AA92" s="182" t="str">
        <f t="shared" si="3"/>
        <v/>
      </c>
      <c r="AB92" s="46"/>
      <c r="AC92" s="216"/>
      <c r="AD92" s="216"/>
      <c r="AE92" s="43"/>
      <c r="AF92" s="48"/>
      <c r="AG92" s="43"/>
      <c r="AH92" s="405"/>
      <c r="AI92" s="406"/>
      <c r="AJ92" s="44"/>
      <c r="AK92" s="350"/>
      <c r="AL92" s="46"/>
      <c r="AM92" s="182" t="str">
        <f t="shared" si="4"/>
        <v/>
      </c>
      <c r="AN92" s="46"/>
    </row>
    <row r="93" spans="1:40" ht="45" customHeight="1" x14ac:dyDescent="0.3">
      <c r="A93" s="68"/>
      <c r="B93" s="68"/>
      <c r="C93" s="68"/>
      <c r="D93" s="68"/>
      <c r="E93" s="46"/>
      <c r="F93" s="323" t="str">
        <f t="shared" si="0"/>
        <v/>
      </c>
      <c r="G93" s="89"/>
      <c r="H93" s="86"/>
      <c r="I93" s="86"/>
      <c r="J93" s="48"/>
      <c r="K93" s="46"/>
      <c r="L93" s="46"/>
      <c r="M93" s="46"/>
      <c r="N93" s="48"/>
      <c r="O93" s="43"/>
      <c r="P93" s="209"/>
      <c r="Q93" s="43"/>
      <c r="R93" s="86"/>
      <c r="S93" s="48"/>
      <c r="T93" s="216"/>
      <c r="U93" s="87"/>
      <c r="V93" s="88"/>
      <c r="W93" s="91"/>
      <c r="X93" s="216"/>
      <c r="Y93" s="216"/>
      <c r="Z93" s="89"/>
      <c r="AA93" s="182" t="str">
        <f t="shared" si="3"/>
        <v/>
      </c>
      <c r="AB93" s="46"/>
      <c r="AC93" s="216"/>
      <c r="AD93" s="216"/>
      <c r="AE93" s="43"/>
      <c r="AF93" s="48"/>
      <c r="AG93" s="43"/>
      <c r="AH93" s="405"/>
      <c r="AI93" s="406"/>
      <c r="AJ93" s="44"/>
      <c r="AK93" s="350"/>
      <c r="AL93" s="46"/>
      <c r="AM93" s="182" t="str">
        <f t="shared" si="4"/>
        <v/>
      </c>
      <c r="AN93" s="46"/>
    </row>
    <row r="94" spans="1:40" ht="45" customHeight="1" x14ac:dyDescent="0.3">
      <c r="A94" s="68"/>
      <c r="B94" s="68"/>
      <c r="C94" s="68"/>
      <c r="D94" s="68"/>
      <c r="E94" s="46"/>
      <c r="F94" s="323" t="str">
        <f t="shared" si="0"/>
        <v/>
      </c>
      <c r="G94" s="89"/>
      <c r="H94" s="86"/>
      <c r="I94" s="86"/>
      <c r="J94" s="48"/>
      <c r="K94" s="46"/>
      <c r="L94" s="46"/>
      <c r="M94" s="46"/>
      <c r="N94" s="48"/>
      <c r="O94" s="43"/>
      <c r="P94" s="209"/>
      <c r="Q94" s="43"/>
      <c r="R94" s="86"/>
      <c r="S94" s="48"/>
      <c r="T94" s="216"/>
      <c r="U94" s="87"/>
      <c r="V94" s="88"/>
      <c r="W94" s="91"/>
      <c r="X94" s="216"/>
      <c r="Y94" s="216"/>
      <c r="Z94" s="89"/>
      <c r="AA94" s="182" t="str">
        <f t="shared" si="3"/>
        <v/>
      </c>
      <c r="AB94" s="46"/>
      <c r="AC94" s="216"/>
      <c r="AD94" s="216"/>
      <c r="AE94" s="43"/>
      <c r="AF94" s="48"/>
      <c r="AG94" s="43"/>
      <c r="AH94" s="405"/>
      <c r="AI94" s="406"/>
      <c r="AJ94" s="44"/>
      <c r="AK94" s="350"/>
      <c r="AL94" s="46"/>
      <c r="AM94" s="182" t="str">
        <f t="shared" si="4"/>
        <v/>
      </c>
      <c r="AN94" s="46"/>
    </row>
    <row r="95" spans="1:40" ht="45" customHeight="1" x14ac:dyDescent="0.3">
      <c r="A95" s="68"/>
      <c r="B95" s="68"/>
      <c r="C95" s="68"/>
      <c r="D95" s="68"/>
      <c r="E95" s="46"/>
      <c r="F95" s="323" t="str">
        <f t="shared" si="0"/>
        <v/>
      </c>
      <c r="G95" s="89"/>
      <c r="H95" s="86"/>
      <c r="I95" s="86"/>
      <c r="J95" s="48"/>
      <c r="K95" s="46"/>
      <c r="L95" s="46"/>
      <c r="M95" s="46"/>
      <c r="N95" s="48"/>
      <c r="O95" s="43"/>
      <c r="P95" s="209"/>
      <c r="Q95" s="43"/>
      <c r="R95" s="86"/>
      <c r="S95" s="48"/>
      <c r="T95" s="216"/>
      <c r="U95" s="87"/>
      <c r="V95" s="88"/>
      <c r="W95" s="91"/>
      <c r="X95" s="216"/>
      <c r="Y95" s="216"/>
      <c r="Z95" s="89"/>
      <c r="AA95" s="182" t="str">
        <f t="shared" si="3"/>
        <v/>
      </c>
      <c r="AB95" s="46"/>
      <c r="AC95" s="216"/>
      <c r="AD95" s="216"/>
      <c r="AE95" s="43"/>
      <c r="AF95" s="48"/>
      <c r="AG95" s="43"/>
      <c r="AH95" s="405"/>
      <c r="AI95" s="406"/>
      <c r="AJ95" s="44"/>
      <c r="AK95" s="350"/>
      <c r="AL95" s="46"/>
      <c r="AM95" s="182" t="str">
        <f t="shared" si="4"/>
        <v/>
      </c>
      <c r="AN95" s="46"/>
    </row>
    <row r="96" spans="1:40" ht="45" customHeight="1" x14ac:dyDescent="0.3">
      <c r="A96" s="68"/>
      <c r="B96" s="68"/>
      <c r="C96" s="68"/>
      <c r="D96" s="68"/>
      <c r="E96" s="46"/>
      <c r="F96" s="323" t="str">
        <f t="shared" si="0"/>
        <v/>
      </c>
      <c r="G96" s="89"/>
      <c r="H96" s="86"/>
      <c r="I96" s="86"/>
      <c r="J96" s="48"/>
      <c r="K96" s="46"/>
      <c r="L96" s="46"/>
      <c r="M96" s="46"/>
      <c r="N96" s="48"/>
      <c r="O96" s="43"/>
      <c r="P96" s="209"/>
      <c r="Q96" s="43"/>
      <c r="R96" s="86"/>
      <c r="S96" s="48"/>
      <c r="T96" s="216"/>
      <c r="U96" s="87"/>
      <c r="V96" s="88"/>
      <c r="W96" s="91"/>
      <c r="X96" s="216"/>
      <c r="Y96" s="216"/>
      <c r="Z96" s="89"/>
      <c r="AA96" s="182" t="str">
        <f t="shared" si="3"/>
        <v/>
      </c>
      <c r="AB96" s="46"/>
      <c r="AC96" s="216"/>
      <c r="AD96" s="216"/>
      <c r="AE96" s="43"/>
      <c r="AF96" s="48"/>
      <c r="AG96" s="43"/>
      <c r="AH96" s="405"/>
      <c r="AI96" s="406"/>
      <c r="AJ96" s="44"/>
      <c r="AK96" s="350"/>
      <c r="AL96" s="46"/>
      <c r="AM96" s="182" t="str">
        <f t="shared" si="4"/>
        <v/>
      </c>
      <c r="AN96" s="46"/>
    </row>
    <row r="97" spans="1:40" ht="45" customHeight="1" x14ac:dyDescent="0.3">
      <c r="A97" s="68"/>
      <c r="B97" s="68"/>
      <c r="C97" s="68"/>
      <c r="D97" s="68"/>
      <c r="E97" s="46"/>
      <c r="F97" s="323" t="str">
        <f t="shared" si="0"/>
        <v/>
      </c>
      <c r="G97" s="89"/>
      <c r="H97" s="86"/>
      <c r="I97" s="86"/>
      <c r="J97" s="48"/>
      <c r="K97" s="46"/>
      <c r="L97" s="46"/>
      <c r="M97" s="46"/>
      <c r="N97" s="48"/>
      <c r="O97" s="43"/>
      <c r="P97" s="209"/>
      <c r="Q97" s="43"/>
      <c r="R97" s="86"/>
      <c r="S97" s="48"/>
      <c r="T97" s="216"/>
      <c r="U97" s="87"/>
      <c r="V97" s="88"/>
      <c r="W97" s="91"/>
      <c r="X97" s="216"/>
      <c r="Y97" s="216"/>
      <c r="Z97" s="89"/>
      <c r="AA97" s="182" t="str">
        <f t="shared" si="3"/>
        <v/>
      </c>
      <c r="AB97" s="46"/>
      <c r="AC97" s="216"/>
      <c r="AD97" s="216"/>
      <c r="AE97" s="43"/>
      <c r="AF97" s="48"/>
      <c r="AG97" s="43"/>
      <c r="AH97" s="405"/>
      <c r="AI97" s="406"/>
      <c r="AJ97" s="44"/>
      <c r="AK97" s="350"/>
      <c r="AL97" s="46"/>
      <c r="AM97" s="182" t="str">
        <f t="shared" si="4"/>
        <v/>
      </c>
      <c r="AN97" s="46"/>
    </row>
    <row r="98" spans="1:40" ht="45" customHeight="1" x14ac:dyDescent="0.3">
      <c r="A98" s="68"/>
      <c r="B98" s="68"/>
      <c r="C98" s="68"/>
      <c r="D98" s="68"/>
      <c r="E98" s="46"/>
      <c r="F98" s="323" t="str">
        <f t="shared" si="0"/>
        <v/>
      </c>
      <c r="G98" s="89"/>
      <c r="H98" s="86"/>
      <c r="I98" s="86"/>
      <c r="J98" s="48"/>
      <c r="K98" s="46"/>
      <c r="L98" s="46"/>
      <c r="M98" s="46"/>
      <c r="N98" s="48"/>
      <c r="O98" s="43"/>
      <c r="P98" s="209"/>
      <c r="Q98" s="43"/>
      <c r="R98" s="86"/>
      <c r="S98" s="48"/>
      <c r="T98" s="216"/>
      <c r="U98" s="87"/>
      <c r="V98" s="88"/>
      <c r="W98" s="91"/>
      <c r="X98" s="216"/>
      <c r="Y98" s="216"/>
      <c r="Z98" s="89"/>
      <c r="AA98" s="182" t="str">
        <f t="shared" si="3"/>
        <v/>
      </c>
      <c r="AB98" s="46"/>
      <c r="AC98" s="216"/>
      <c r="AD98" s="216"/>
      <c r="AE98" s="43"/>
      <c r="AF98" s="48"/>
      <c r="AG98" s="43"/>
      <c r="AH98" s="405"/>
      <c r="AI98" s="406"/>
      <c r="AJ98" s="44"/>
      <c r="AK98" s="350"/>
      <c r="AL98" s="46"/>
      <c r="AM98" s="182" t="str">
        <f t="shared" si="4"/>
        <v/>
      </c>
      <c r="AN98" s="46"/>
    </row>
    <row r="99" spans="1:40" ht="45" customHeight="1" x14ac:dyDescent="0.3">
      <c r="A99" s="68"/>
      <c r="B99" s="68"/>
      <c r="C99" s="68"/>
      <c r="D99" s="68"/>
      <c r="E99" s="46"/>
      <c r="F99" s="323" t="str">
        <f t="shared" si="0"/>
        <v/>
      </c>
      <c r="G99" s="89"/>
      <c r="H99" s="86"/>
      <c r="I99" s="86"/>
      <c r="J99" s="48"/>
      <c r="K99" s="46"/>
      <c r="L99" s="46"/>
      <c r="M99" s="46"/>
      <c r="N99" s="48"/>
      <c r="O99" s="43"/>
      <c r="P99" s="209"/>
      <c r="Q99" s="43"/>
      <c r="R99" s="86"/>
      <c r="S99" s="48"/>
      <c r="T99" s="216"/>
      <c r="U99" s="87"/>
      <c r="V99" s="88"/>
      <c r="W99" s="91"/>
      <c r="X99" s="216"/>
      <c r="Y99" s="216"/>
      <c r="Z99" s="89"/>
      <c r="AA99" s="182" t="str">
        <f t="shared" si="3"/>
        <v/>
      </c>
      <c r="AB99" s="46"/>
      <c r="AC99" s="216"/>
      <c r="AD99" s="216"/>
      <c r="AE99" s="43"/>
      <c r="AF99" s="48"/>
      <c r="AG99" s="43"/>
      <c r="AH99" s="405"/>
      <c r="AI99" s="406"/>
      <c r="AJ99" s="44"/>
      <c r="AK99" s="350"/>
      <c r="AL99" s="46"/>
      <c r="AM99" s="182" t="str">
        <f t="shared" si="4"/>
        <v/>
      </c>
      <c r="AN99" s="46"/>
    </row>
    <row r="100" spans="1:40" ht="45" customHeight="1" x14ac:dyDescent="0.3">
      <c r="A100" s="68"/>
      <c r="B100" s="68"/>
      <c r="C100" s="68"/>
      <c r="D100" s="68"/>
      <c r="E100" s="46"/>
      <c r="F100" s="323" t="str">
        <f t="shared" si="0"/>
        <v/>
      </c>
      <c r="G100" s="89"/>
      <c r="H100" s="86"/>
      <c r="I100" s="86"/>
      <c r="J100" s="48"/>
      <c r="K100" s="46"/>
      <c r="L100" s="46"/>
      <c r="M100" s="46"/>
      <c r="N100" s="48"/>
      <c r="O100" s="43"/>
      <c r="P100" s="209"/>
      <c r="Q100" s="43"/>
      <c r="R100" s="86"/>
      <c r="S100" s="48"/>
      <c r="T100" s="216"/>
      <c r="U100" s="87"/>
      <c r="V100" s="88"/>
      <c r="W100" s="91"/>
      <c r="X100" s="216"/>
      <c r="Y100" s="216"/>
      <c r="Z100" s="89"/>
      <c r="AA100" s="182" t="str">
        <f t="shared" si="3"/>
        <v/>
      </c>
      <c r="AB100" s="46"/>
      <c r="AC100" s="216"/>
      <c r="AD100" s="216"/>
      <c r="AE100" s="43"/>
      <c r="AF100" s="48"/>
      <c r="AG100" s="43"/>
      <c r="AH100" s="405"/>
      <c r="AI100" s="406"/>
      <c r="AJ100" s="44"/>
      <c r="AK100" s="350"/>
      <c r="AL100" s="46"/>
      <c r="AM100" s="182" t="str">
        <f t="shared" si="4"/>
        <v/>
      </c>
      <c r="AN100" s="46"/>
    </row>
    <row r="101" spans="1:40" ht="45" customHeight="1" x14ac:dyDescent="0.3">
      <c r="A101" s="68"/>
      <c r="B101" s="68"/>
      <c r="C101" s="68"/>
      <c r="D101" s="68"/>
      <c r="E101" s="46"/>
      <c r="F101" s="323" t="str">
        <f t="shared" si="0"/>
        <v/>
      </c>
      <c r="G101" s="89"/>
      <c r="H101" s="86"/>
      <c r="I101" s="86"/>
      <c r="J101" s="48"/>
      <c r="K101" s="46"/>
      <c r="L101" s="46"/>
      <c r="M101" s="46"/>
      <c r="N101" s="48"/>
      <c r="O101" s="43"/>
      <c r="P101" s="209"/>
      <c r="Q101" s="43"/>
      <c r="R101" s="86"/>
      <c r="S101" s="48"/>
      <c r="T101" s="216"/>
      <c r="U101" s="87"/>
      <c r="V101" s="88"/>
      <c r="W101" s="91"/>
      <c r="X101" s="216"/>
      <c r="Y101" s="216"/>
      <c r="Z101" s="89"/>
      <c r="AA101" s="182" t="str">
        <f t="shared" si="3"/>
        <v/>
      </c>
      <c r="AB101" s="46"/>
      <c r="AC101" s="216"/>
      <c r="AD101" s="216"/>
      <c r="AE101" s="43"/>
      <c r="AF101" s="48"/>
      <c r="AG101" s="43"/>
      <c r="AH101" s="405"/>
      <c r="AI101" s="406"/>
      <c r="AJ101" s="44"/>
      <c r="AK101" s="350"/>
      <c r="AL101" s="46"/>
      <c r="AM101" s="182" t="str">
        <f t="shared" si="4"/>
        <v/>
      </c>
      <c r="AN101" s="46"/>
    </row>
    <row r="102" spans="1:40" ht="45" customHeight="1" x14ac:dyDescent="0.3">
      <c r="A102" s="68"/>
      <c r="B102" s="68"/>
      <c r="C102" s="68"/>
      <c r="D102" s="68"/>
      <c r="E102" s="46"/>
      <c r="F102" s="323" t="str">
        <f t="shared" si="0"/>
        <v/>
      </c>
      <c r="G102" s="89"/>
      <c r="H102" s="86"/>
      <c r="I102" s="86"/>
      <c r="J102" s="48"/>
      <c r="K102" s="46"/>
      <c r="L102" s="46"/>
      <c r="M102" s="46"/>
      <c r="N102" s="48"/>
      <c r="O102" s="43"/>
      <c r="P102" s="209"/>
      <c r="Q102" s="43"/>
      <c r="R102" s="86"/>
      <c r="S102" s="48"/>
      <c r="T102" s="216"/>
      <c r="U102" s="87"/>
      <c r="V102" s="88"/>
      <c r="W102" s="91"/>
      <c r="X102" s="216"/>
      <c r="Y102" s="216"/>
      <c r="Z102" s="89"/>
      <c r="AA102" s="182" t="str">
        <f t="shared" si="3"/>
        <v/>
      </c>
      <c r="AB102" s="46"/>
      <c r="AC102" s="216"/>
      <c r="AD102" s="216"/>
      <c r="AE102" s="43"/>
      <c r="AF102" s="48"/>
      <c r="AG102" s="43"/>
      <c r="AH102" s="405"/>
      <c r="AI102" s="406"/>
      <c r="AJ102" s="44"/>
      <c r="AK102" s="350"/>
      <c r="AL102" s="46"/>
      <c r="AM102" s="182" t="str">
        <f t="shared" si="4"/>
        <v/>
      </c>
      <c r="AN102" s="46"/>
    </row>
    <row r="103" spans="1:40" ht="45" customHeight="1" x14ac:dyDescent="0.3">
      <c r="A103" s="68"/>
      <c r="B103" s="68"/>
      <c r="C103" s="68"/>
      <c r="D103" s="68"/>
      <c r="E103" s="46"/>
      <c r="F103" s="323" t="str">
        <f t="shared" si="0"/>
        <v/>
      </c>
      <c r="G103" s="89"/>
      <c r="H103" s="86"/>
      <c r="I103" s="86"/>
      <c r="J103" s="48"/>
      <c r="K103" s="46"/>
      <c r="L103" s="46"/>
      <c r="M103" s="46"/>
      <c r="N103" s="48"/>
      <c r="O103" s="43"/>
      <c r="P103" s="209"/>
      <c r="Q103" s="43"/>
      <c r="R103" s="86"/>
      <c r="S103" s="48"/>
      <c r="T103" s="216"/>
      <c r="U103" s="87"/>
      <c r="V103" s="88"/>
      <c r="W103" s="91"/>
      <c r="X103" s="216"/>
      <c r="Y103" s="216"/>
      <c r="Z103" s="89"/>
      <c r="AA103" s="182" t="str">
        <f t="shared" si="3"/>
        <v/>
      </c>
      <c r="AB103" s="46"/>
      <c r="AC103" s="216"/>
      <c r="AD103" s="216"/>
      <c r="AE103" s="43"/>
      <c r="AF103" s="48"/>
      <c r="AG103" s="43"/>
      <c r="AH103" s="405"/>
      <c r="AI103" s="406"/>
      <c r="AJ103" s="44"/>
      <c r="AK103" s="350"/>
      <c r="AL103" s="46"/>
      <c r="AM103" s="182" t="str">
        <f t="shared" si="4"/>
        <v/>
      </c>
      <c r="AN103" s="46"/>
    </row>
    <row r="104" spans="1:40" ht="45" customHeight="1" x14ac:dyDescent="0.3">
      <c r="A104" s="68"/>
      <c r="B104" s="68"/>
      <c r="C104" s="68"/>
      <c r="D104" s="68"/>
      <c r="E104" s="46"/>
      <c r="F104" s="323" t="str">
        <f t="shared" si="0"/>
        <v/>
      </c>
      <c r="G104" s="89"/>
      <c r="H104" s="86"/>
      <c r="I104" s="86"/>
      <c r="J104" s="48"/>
      <c r="K104" s="46"/>
      <c r="L104" s="46"/>
      <c r="M104" s="46"/>
      <c r="N104" s="48"/>
      <c r="O104" s="43"/>
      <c r="P104" s="209"/>
      <c r="Q104" s="43"/>
      <c r="R104" s="86"/>
      <c r="S104" s="48"/>
      <c r="T104" s="216"/>
      <c r="U104" s="87"/>
      <c r="V104" s="88"/>
      <c r="W104" s="91"/>
      <c r="X104" s="216"/>
      <c r="Y104" s="216"/>
      <c r="Z104" s="89"/>
      <c r="AA104" s="182" t="str">
        <f t="shared" si="3"/>
        <v/>
      </c>
      <c r="AB104" s="46"/>
      <c r="AC104" s="216"/>
      <c r="AD104" s="216"/>
      <c r="AE104" s="43"/>
      <c r="AF104" s="48"/>
      <c r="AG104" s="43"/>
      <c r="AH104" s="405"/>
      <c r="AI104" s="406"/>
      <c r="AJ104" s="44"/>
      <c r="AK104" s="350"/>
      <c r="AL104" s="46"/>
      <c r="AM104" s="182" t="str">
        <f t="shared" si="4"/>
        <v/>
      </c>
      <c r="AN104" s="46"/>
    </row>
    <row r="105" spans="1:40" ht="45" customHeight="1" x14ac:dyDescent="0.3">
      <c r="A105" s="68"/>
      <c r="B105" s="68"/>
      <c r="C105" s="68"/>
      <c r="D105" s="68"/>
      <c r="E105" s="46"/>
      <c r="F105" s="323" t="str">
        <f t="shared" si="0"/>
        <v/>
      </c>
      <c r="G105" s="89"/>
      <c r="H105" s="86"/>
      <c r="I105" s="86"/>
      <c r="J105" s="48"/>
      <c r="K105" s="46"/>
      <c r="L105" s="46"/>
      <c r="M105" s="46"/>
      <c r="N105" s="48"/>
      <c r="O105" s="43"/>
      <c r="P105" s="209"/>
      <c r="Q105" s="43"/>
      <c r="R105" s="86"/>
      <c r="S105" s="48"/>
      <c r="T105" s="216"/>
      <c r="U105" s="87"/>
      <c r="V105" s="88"/>
      <c r="W105" s="91"/>
      <c r="X105" s="216"/>
      <c r="Y105" s="216"/>
      <c r="Z105" s="89"/>
      <c r="AA105" s="182" t="str">
        <f t="shared" si="3"/>
        <v/>
      </c>
      <c r="AB105" s="46"/>
      <c r="AC105" s="216"/>
      <c r="AD105" s="216"/>
      <c r="AE105" s="43"/>
      <c r="AF105" s="48"/>
      <c r="AG105" s="43"/>
      <c r="AH105" s="405"/>
      <c r="AI105" s="406"/>
      <c r="AJ105" s="44"/>
      <c r="AK105" s="350"/>
      <c r="AL105" s="46"/>
      <c r="AM105" s="182" t="str">
        <f t="shared" si="4"/>
        <v/>
      </c>
      <c r="AN105" s="46"/>
    </row>
    <row r="106" spans="1:40" ht="45" customHeight="1" x14ac:dyDescent="0.3">
      <c r="A106" s="68"/>
      <c r="B106" s="68"/>
      <c r="C106" s="68"/>
      <c r="D106" s="68"/>
      <c r="E106" s="46"/>
      <c r="F106" s="323" t="str">
        <f t="shared" si="0"/>
        <v/>
      </c>
      <c r="G106" s="89"/>
      <c r="H106" s="86"/>
      <c r="I106" s="86"/>
      <c r="J106" s="48"/>
      <c r="K106" s="46"/>
      <c r="L106" s="46"/>
      <c r="M106" s="46"/>
      <c r="N106" s="48"/>
      <c r="O106" s="43"/>
      <c r="P106" s="209"/>
      <c r="Q106" s="43"/>
      <c r="R106" s="86"/>
      <c r="S106" s="48"/>
      <c r="T106" s="216"/>
      <c r="U106" s="87"/>
      <c r="V106" s="88"/>
      <c r="W106" s="91"/>
      <c r="X106" s="216"/>
      <c r="Y106" s="216"/>
      <c r="Z106" s="89"/>
      <c r="AA106" s="182" t="str">
        <f t="shared" si="3"/>
        <v/>
      </c>
      <c r="AB106" s="46"/>
      <c r="AC106" s="216"/>
      <c r="AD106" s="216"/>
      <c r="AE106" s="43"/>
      <c r="AF106" s="48"/>
      <c r="AG106" s="43"/>
      <c r="AH106" s="405"/>
      <c r="AI106" s="406"/>
      <c r="AJ106" s="44"/>
      <c r="AK106" s="350"/>
      <c r="AL106" s="46"/>
      <c r="AM106" s="182" t="str">
        <f t="shared" si="4"/>
        <v/>
      </c>
      <c r="AN106" s="46"/>
    </row>
    <row r="107" spans="1:40" ht="45" customHeight="1" x14ac:dyDescent="0.3">
      <c r="A107" s="68"/>
      <c r="B107" s="68"/>
      <c r="C107" s="68"/>
      <c r="D107" s="68"/>
      <c r="E107" s="46"/>
      <c r="F107" s="323" t="str">
        <f t="shared" si="0"/>
        <v/>
      </c>
      <c r="G107" s="89"/>
      <c r="H107" s="86"/>
      <c r="I107" s="86"/>
      <c r="J107" s="48"/>
      <c r="K107" s="46"/>
      <c r="L107" s="46"/>
      <c r="M107" s="46"/>
      <c r="N107" s="48"/>
      <c r="O107" s="43"/>
      <c r="P107" s="209"/>
      <c r="Q107" s="43"/>
      <c r="R107" s="86"/>
      <c r="S107" s="48"/>
      <c r="T107" s="216"/>
      <c r="U107" s="87"/>
      <c r="V107" s="88"/>
      <c r="W107" s="91"/>
      <c r="X107" s="216"/>
      <c r="Y107" s="216"/>
      <c r="Z107" s="89"/>
      <c r="AA107" s="182" t="str">
        <f t="shared" si="3"/>
        <v/>
      </c>
      <c r="AB107" s="46"/>
      <c r="AC107" s="216"/>
      <c r="AD107" s="216"/>
      <c r="AE107" s="43"/>
      <c r="AF107" s="48"/>
      <c r="AG107" s="43"/>
      <c r="AH107" s="405"/>
      <c r="AI107" s="406"/>
      <c r="AJ107" s="44"/>
      <c r="AK107" s="350"/>
      <c r="AL107" s="46"/>
      <c r="AM107" s="182" t="str">
        <f t="shared" si="4"/>
        <v/>
      </c>
      <c r="AN107" s="46"/>
    </row>
    <row r="108" spans="1:40" ht="45" customHeight="1" x14ac:dyDescent="0.3">
      <c r="A108" s="68"/>
      <c r="B108" s="68"/>
      <c r="C108" s="68"/>
      <c r="D108" s="68"/>
      <c r="E108" s="46"/>
      <c r="F108" s="323" t="str">
        <f t="shared" si="0"/>
        <v/>
      </c>
      <c r="G108" s="89"/>
      <c r="H108" s="86"/>
      <c r="I108" s="86"/>
      <c r="J108" s="48"/>
      <c r="K108" s="46"/>
      <c r="L108" s="46"/>
      <c r="M108" s="46"/>
      <c r="N108" s="48"/>
      <c r="O108" s="43"/>
      <c r="P108" s="209"/>
      <c r="Q108" s="43"/>
      <c r="R108" s="86"/>
      <c r="S108" s="48"/>
      <c r="T108" s="216"/>
      <c r="U108" s="87"/>
      <c r="V108" s="88"/>
      <c r="W108" s="91"/>
      <c r="X108" s="216"/>
      <c r="Y108" s="216"/>
      <c r="Z108" s="89"/>
      <c r="AA108" s="182" t="str">
        <f t="shared" si="3"/>
        <v/>
      </c>
      <c r="AB108" s="46"/>
      <c r="AC108" s="216"/>
      <c r="AD108" s="216"/>
      <c r="AE108" s="43"/>
      <c r="AF108" s="48"/>
      <c r="AG108" s="43"/>
      <c r="AH108" s="405"/>
      <c r="AI108" s="406"/>
      <c r="AJ108" s="44"/>
      <c r="AK108" s="350"/>
      <c r="AL108" s="46"/>
      <c r="AM108" s="182" t="str">
        <f t="shared" si="4"/>
        <v/>
      </c>
      <c r="AN108" s="46"/>
    </row>
    <row r="109" spans="1:40" ht="45" customHeight="1" x14ac:dyDescent="0.3">
      <c r="A109" s="68"/>
      <c r="B109" s="68"/>
      <c r="C109" s="68"/>
      <c r="D109" s="68"/>
      <c r="E109" s="46"/>
      <c r="F109" s="323" t="str">
        <f t="shared" si="0"/>
        <v/>
      </c>
      <c r="G109" s="89"/>
      <c r="H109" s="86"/>
      <c r="I109" s="86"/>
      <c r="J109" s="48"/>
      <c r="K109" s="46"/>
      <c r="L109" s="46"/>
      <c r="M109" s="46"/>
      <c r="N109" s="48"/>
      <c r="O109" s="43"/>
      <c r="P109" s="209"/>
      <c r="Q109" s="43"/>
      <c r="R109" s="86"/>
      <c r="S109" s="48"/>
      <c r="T109" s="216"/>
      <c r="U109" s="87"/>
      <c r="V109" s="88"/>
      <c r="W109" s="91"/>
      <c r="X109" s="216"/>
      <c r="Y109" s="216"/>
      <c r="Z109" s="89"/>
      <c r="AA109" s="182" t="str">
        <f t="shared" si="3"/>
        <v/>
      </c>
      <c r="AB109" s="46"/>
      <c r="AC109" s="216"/>
      <c r="AD109" s="216"/>
      <c r="AE109" s="43"/>
      <c r="AF109" s="48"/>
      <c r="AG109" s="43"/>
      <c r="AH109" s="405"/>
      <c r="AI109" s="406"/>
      <c r="AJ109" s="44"/>
      <c r="AK109" s="350"/>
      <c r="AL109" s="46"/>
      <c r="AM109" s="182" t="str">
        <f t="shared" si="4"/>
        <v/>
      </c>
      <c r="AN109" s="46"/>
    </row>
    <row r="110" spans="1:40" ht="45" customHeight="1" x14ac:dyDescent="0.3">
      <c r="A110" s="68"/>
      <c r="B110" s="68"/>
      <c r="C110" s="68"/>
      <c r="D110" s="68"/>
      <c r="E110" s="46"/>
      <c r="F110" s="323" t="str">
        <f t="shared" si="0"/>
        <v/>
      </c>
      <c r="G110" s="89"/>
      <c r="H110" s="86"/>
      <c r="I110" s="86"/>
      <c r="J110" s="48"/>
      <c r="K110" s="46"/>
      <c r="L110" s="46"/>
      <c r="M110" s="46"/>
      <c r="N110" s="48"/>
      <c r="O110" s="43"/>
      <c r="P110" s="209"/>
      <c r="Q110" s="43"/>
      <c r="R110" s="86"/>
      <c r="S110" s="48"/>
      <c r="T110" s="216"/>
      <c r="U110" s="87"/>
      <c r="V110" s="88"/>
      <c r="W110" s="91"/>
      <c r="X110" s="216"/>
      <c r="Y110" s="216"/>
      <c r="Z110" s="89"/>
      <c r="AA110" s="182" t="str">
        <f t="shared" si="3"/>
        <v/>
      </c>
      <c r="AB110" s="46"/>
      <c r="AC110" s="216"/>
      <c r="AD110" s="216"/>
      <c r="AE110" s="43"/>
      <c r="AF110" s="48"/>
      <c r="AG110" s="43"/>
      <c r="AH110" s="405"/>
      <c r="AI110" s="406"/>
      <c r="AJ110" s="44"/>
      <c r="AK110" s="350"/>
      <c r="AL110" s="46"/>
      <c r="AM110" s="182" t="str">
        <f t="shared" si="4"/>
        <v/>
      </c>
      <c r="AN110" s="46"/>
    </row>
    <row r="111" spans="1:40" ht="45" customHeight="1" x14ac:dyDescent="0.3">
      <c r="A111" s="68"/>
      <c r="B111" s="68"/>
      <c r="C111" s="68"/>
      <c r="D111" s="68"/>
      <c r="E111" s="46"/>
      <c r="F111" s="323" t="str">
        <f t="shared" si="0"/>
        <v/>
      </c>
      <c r="G111" s="89"/>
      <c r="H111" s="86"/>
      <c r="I111" s="86"/>
      <c r="J111" s="48"/>
      <c r="K111" s="46"/>
      <c r="L111" s="46"/>
      <c r="M111" s="46"/>
      <c r="N111" s="48"/>
      <c r="O111" s="43"/>
      <c r="P111" s="209"/>
      <c r="Q111" s="43"/>
      <c r="R111" s="86"/>
      <c r="S111" s="48"/>
      <c r="T111" s="216"/>
      <c r="U111" s="87"/>
      <c r="V111" s="88"/>
      <c r="W111" s="91"/>
      <c r="X111" s="216"/>
      <c r="Y111" s="216"/>
      <c r="Z111" s="89"/>
      <c r="AA111" s="182" t="str">
        <f t="shared" si="3"/>
        <v/>
      </c>
      <c r="AB111" s="46"/>
      <c r="AC111" s="216"/>
      <c r="AD111" s="216"/>
      <c r="AE111" s="43"/>
      <c r="AF111" s="48"/>
      <c r="AG111" s="43"/>
      <c r="AH111" s="405"/>
      <c r="AI111" s="406"/>
      <c r="AJ111" s="44"/>
      <c r="AK111" s="350"/>
      <c r="AL111" s="46"/>
      <c r="AM111" s="182" t="str">
        <f t="shared" si="4"/>
        <v/>
      </c>
      <c r="AN111" s="46"/>
    </row>
    <row r="112" spans="1:40" ht="45" customHeight="1" x14ac:dyDescent="0.3">
      <c r="A112" s="68"/>
      <c r="B112" s="68"/>
      <c r="C112" s="68"/>
      <c r="D112" s="68"/>
      <c r="E112" s="46"/>
      <c r="F112" s="323" t="str">
        <f t="shared" si="0"/>
        <v/>
      </c>
      <c r="G112" s="89"/>
      <c r="H112" s="86"/>
      <c r="I112" s="86"/>
      <c r="J112" s="48"/>
      <c r="K112" s="46"/>
      <c r="L112" s="46"/>
      <c r="M112" s="46"/>
      <c r="N112" s="48"/>
      <c r="O112" s="43"/>
      <c r="P112" s="209"/>
      <c r="Q112" s="43"/>
      <c r="R112" s="86"/>
      <c r="S112" s="48"/>
      <c r="T112" s="216"/>
      <c r="U112" s="87"/>
      <c r="V112" s="88"/>
      <c r="W112" s="91"/>
      <c r="X112" s="216"/>
      <c r="Y112" s="216"/>
      <c r="Z112" s="89"/>
      <c r="AA112" s="182" t="str">
        <f t="shared" si="3"/>
        <v/>
      </c>
      <c r="AB112" s="46"/>
      <c r="AC112" s="216"/>
      <c r="AD112" s="216"/>
      <c r="AE112" s="43"/>
      <c r="AF112" s="48"/>
      <c r="AG112" s="43"/>
      <c r="AH112" s="405"/>
      <c r="AI112" s="406"/>
      <c r="AJ112" s="44"/>
      <c r="AK112" s="350"/>
      <c r="AL112" s="46"/>
      <c r="AM112" s="182" t="str">
        <f t="shared" si="4"/>
        <v/>
      </c>
      <c r="AN112" s="46"/>
    </row>
    <row r="113" spans="1:40" ht="45" customHeight="1" x14ac:dyDescent="0.3">
      <c r="A113" s="68"/>
      <c r="B113" s="68"/>
      <c r="C113" s="68"/>
      <c r="D113" s="68"/>
      <c r="E113" s="46"/>
      <c r="F113" s="323" t="str">
        <f t="shared" si="0"/>
        <v/>
      </c>
      <c r="G113" s="89"/>
      <c r="H113" s="86"/>
      <c r="I113" s="86"/>
      <c r="J113" s="48"/>
      <c r="K113" s="46"/>
      <c r="L113" s="46"/>
      <c r="M113" s="46"/>
      <c r="N113" s="48"/>
      <c r="O113" s="43"/>
      <c r="P113" s="209"/>
      <c r="Q113" s="43"/>
      <c r="R113" s="86"/>
      <c r="S113" s="48"/>
      <c r="T113" s="216"/>
      <c r="U113" s="87"/>
      <c r="V113" s="88"/>
      <c r="W113" s="91"/>
      <c r="X113" s="216"/>
      <c r="Y113" s="216"/>
      <c r="Z113" s="89"/>
      <c r="AA113" s="182" t="str">
        <f t="shared" si="3"/>
        <v/>
      </c>
      <c r="AB113" s="46"/>
      <c r="AC113" s="216"/>
      <c r="AD113" s="216"/>
      <c r="AE113" s="43"/>
      <c r="AF113" s="48"/>
      <c r="AG113" s="43"/>
      <c r="AH113" s="405"/>
      <c r="AI113" s="406"/>
      <c r="AJ113" s="44"/>
      <c r="AK113" s="350"/>
      <c r="AL113" s="46"/>
      <c r="AM113" s="182" t="str">
        <f t="shared" si="4"/>
        <v/>
      </c>
      <c r="AN113" s="46"/>
    </row>
    <row r="114" spans="1:40" ht="45" customHeight="1" x14ac:dyDescent="0.3">
      <c r="A114" s="68"/>
      <c r="B114" s="68"/>
      <c r="C114" s="68"/>
      <c r="D114" s="68"/>
      <c r="E114" s="46"/>
      <c r="F114" s="323" t="str">
        <f t="shared" si="0"/>
        <v/>
      </c>
      <c r="G114" s="89"/>
      <c r="H114" s="86"/>
      <c r="I114" s="86"/>
      <c r="J114" s="48"/>
      <c r="K114" s="46"/>
      <c r="L114" s="46"/>
      <c r="M114" s="46"/>
      <c r="N114" s="48"/>
      <c r="O114" s="43"/>
      <c r="P114" s="209"/>
      <c r="Q114" s="43"/>
      <c r="R114" s="86"/>
      <c r="S114" s="48"/>
      <c r="T114" s="216"/>
      <c r="U114" s="87"/>
      <c r="V114" s="88"/>
      <c r="W114" s="91"/>
      <c r="X114" s="216"/>
      <c r="Y114" s="216"/>
      <c r="Z114" s="89"/>
      <c r="AA114" s="182" t="str">
        <f t="shared" si="3"/>
        <v/>
      </c>
      <c r="AB114" s="46"/>
      <c r="AC114" s="216"/>
      <c r="AD114" s="216"/>
      <c r="AE114" s="43"/>
      <c r="AF114" s="48"/>
      <c r="AG114" s="43"/>
      <c r="AH114" s="405"/>
      <c r="AI114" s="406"/>
      <c r="AJ114" s="44"/>
      <c r="AK114" s="350"/>
      <c r="AL114" s="46"/>
      <c r="AM114" s="182" t="str">
        <f t="shared" si="4"/>
        <v/>
      </c>
      <c r="AN114" s="46"/>
    </row>
    <row r="115" spans="1:40" ht="45" customHeight="1" x14ac:dyDescent="0.3">
      <c r="A115" s="68"/>
      <c r="B115" s="68"/>
      <c r="C115" s="68"/>
      <c r="D115" s="68"/>
      <c r="E115" s="46"/>
      <c r="F115" s="323" t="str">
        <f t="shared" si="0"/>
        <v/>
      </c>
      <c r="G115" s="89"/>
      <c r="H115" s="86"/>
      <c r="I115" s="86"/>
      <c r="J115" s="48"/>
      <c r="K115" s="46"/>
      <c r="L115" s="46"/>
      <c r="M115" s="46"/>
      <c r="N115" s="48"/>
      <c r="O115" s="43"/>
      <c r="P115" s="209"/>
      <c r="Q115" s="43"/>
      <c r="R115" s="86"/>
      <c r="S115" s="48"/>
      <c r="T115" s="216"/>
      <c r="U115" s="87"/>
      <c r="V115" s="88"/>
      <c r="W115" s="91"/>
      <c r="X115" s="216"/>
      <c r="Y115" s="216"/>
      <c r="Z115" s="89"/>
      <c r="AA115" s="182" t="str">
        <f t="shared" si="3"/>
        <v/>
      </c>
      <c r="AB115" s="46"/>
      <c r="AC115" s="216"/>
      <c r="AD115" s="216"/>
      <c r="AE115" s="43"/>
      <c r="AF115" s="48"/>
      <c r="AG115" s="43"/>
      <c r="AH115" s="405"/>
      <c r="AI115" s="406"/>
      <c r="AJ115" s="44"/>
      <c r="AK115" s="350"/>
      <c r="AL115" s="46"/>
      <c r="AM115" s="182" t="str">
        <f t="shared" si="4"/>
        <v/>
      </c>
      <c r="AN115" s="46"/>
    </row>
    <row r="116" spans="1:40" ht="45" customHeight="1" x14ac:dyDescent="0.3">
      <c r="A116" s="68"/>
      <c r="B116" s="68"/>
      <c r="C116" s="68"/>
      <c r="D116" s="68"/>
      <c r="E116" s="46"/>
      <c r="F116" s="323" t="str">
        <f t="shared" si="0"/>
        <v/>
      </c>
      <c r="G116" s="89"/>
      <c r="H116" s="86"/>
      <c r="I116" s="86"/>
      <c r="J116" s="48"/>
      <c r="K116" s="46"/>
      <c r="L116" s="46"/>
      <c r="M116" s="46"/>
      <c r="N116" s="48"/>
      <c r="O116" s="43"/>
      <c r="P116" s="209"/>
      <c r="Q116" s="43"/>
      <c r="R116" s="86"/>
      <c r="S116" s="48"/>
      <c r="T116" s="216"/>
      <c r="U116" s="87"/>
      <c r="V116" s="88"/>
      <c r="W116" s="91"/>
      <c r="X116" s="216"/>
      <c r="Y116" s="216"/>
      <c r="Z116" s="89"/>
      <c r="AA116" s="182" t="str">
        <f t="shared" si="3"/>
        <v/>
      </c>
      <c r="AB116" s="46"/>
      <c r="AC116" s="216"/>
      <c r="AD116" s="216"/>
      <c r="AE116" s="43"/>
      <c r="AF116" s="48"/>
      <c r="AG116" s="43"/>
      <c r="AH116" s="405"/>
      <c r="AI116" s="406"/>
      <c r="AJ116" s="44"/>
      <c r="AK116" s="350"/>
      <c r="AL116" s="46"/>
      <c r="AM116" s="182" t="str">
        <f t="shared" si="4"/>
        <v/>
      </c>
      <c r="AN116" s="46"/>
    </row>
    <row r="117" spans="1:40" ht="45" customHeight="1" x14ac:dyDescent="0.3">
      <c r="A117" s="68"/>
      <c r="B117" s="68"/>
      <c r="C117" s="68"/>
      <c r="D117" s="68"/>
      <c r="E117" s="46"/>
      <c r="F117" s="323" t="str">
        <f t="shared" si="0"/>
        <v/>
      </c>
      <c r="G117" s="89"/>
      <c r="H117" s="86"/>
      <c r="I117" s="86"/>
      <c r="J117" s="48"/>
      <c r="K117" s="46"/>
      <c r="L117" s="46"/>
      <c r="M117" s="46"/>
      <c r="N117" s="48"/>
      <c r="O117" s="43"/>
      <c r="P117" s="209"/>
      <c r="Q117" s="43"/>
      <c r="R117" s="86"/>
      <c r="S117" s="48"/>
      <c r="T117" s="216"/>
      <c r="U117" s="87"/>
      <c r="V117" s="88"/>
      <c r="W117" s="91"/>
      <c r="X117" s="216"/>
      <c r="Y117" s="216"/>
      <c r="Z117" s="89"/>
      <c r="AA117" s="182" t="str">
        <f t="shared" si="3"/>
        <v/>
      </c>
      <c r="AB117" s="46"/>
      <c r="AC117" s="216"/>
      <c r="AD117" s="216"/>
      <c r="AE117" s="43"/>
      <c r="AF117" s="48"/>
      <c r="AG117" s="43"/>
      <c r="AH117" s="405"/>
      <c r="AI117" s="406"/>
      <c r="AJ117" s="44"/>
      <c r="AK117" s="350"/>
      <c r="AL117" s="46"/>
      <c r="AM117" s="182" t="str">
        <f t="shared" si="4"/>
        <v/>
      </c>
      <c r="AN117" s="46"/>
    </row>
    <row r="118" spans="1:40" ht="45" customHeight="1" x14ac:dyDescent="0.3">
      <c r="A118" s="68"/>
      <c r="B118" s="68"/>
      <c r="C118" s="68"/>
      <c r="D118" s="68"/>
      <c r="E118" s="46"/>
      <c r="F118" s="323" t="str">
        <f t="shared" si="0"/>
        <v/>
      </c>
      <c r="G118" s="89"/>
      <c r="H118" s="86"/>
      <c r="I118" s="86"/>
      <c r="J118" s="48"/>
      <c r="K118" s="46"/>
      <c r="L118" s="46"/>
      <c r="M118" s="46"/>
      <c r="N118" s="48"/>
      <c r="O118" s="43"/>
      <c r="P118" s="209"/>
      <c r="Q118" s="43"/>
      <c r="R118" s="86"/>
      <c r="S118" s="48"/>
      <c r="T118" s="216"/>
      <c r="U118" s="87"/>
      <c r="V118" s="88"/>
      <c r="W118" s="91"/>
      <c r="X118" s="216"/>
      <c r="Y118" s="216"/>
      <c r="Z118" s="89"/>
      <c r="AA118" s="182" t="str">
        <f t="shared" si="3"/>
        <v/>
      </c>
      <c r="AB118" s="46"/>
      <c r="AC118" s="216"/>
      <c r="AD118" s="216"/>
      <c r="AE118" s="43"/>
      <c r="AF118" s="48"/>
      <c r="AG118" s="43"/>
      <c r="AH118" s="405"/>
      <c r="AI118" s="406"/>
      <c r="AJ118" s="44"/>
      <c r="AK118" s="350"/>
      <c r="AL118" s="46"/>
      <c r="AM118" s="182" t="str">
        <f t="shared" si="4"/>
        <v/>
      </c>
      <c r="AN118" s="46"/>
    </row>
    <row r="119" spans="1:40" ht="45" customHeight="1" x14ac:dyDescent="0.3">
      <c r="A119" s="68"/>
      <c r="B119" s="68"/>
      <c r="C119" s="68"/>
      <c r="D119" s="68"/>
      <c r="E119" s="46"/>
      <c r="F119" s="323" t="str">
        <f t="shared" si="0"/>
        <v/>
      </c>
      <c r="G119" s="89"/>
      <c r="H119" s="86"/>
      <c r="I119" s="86"/>
      <c r="J119" s="48"/>
      <c r="K119" s="46"/>
      <c r="L119" s="46"/>
      <c r="M119" s="46"/>
      <c r="N119" s="48"/>
      <c r="O119" s="43"/>
      <c r="P119" s="209"/>
      <c r="Q119" s="43"/>
      <c r="R119" s="86"/>
      <c r="S119" s="48"/>
      <c r="T119" s="216"/>
      <c r="U119" s="87"/>
      <c r="V119" s="88"/>
      <c r="W119" s="91"/>
      <c r="X119" s="216"/>
      <c r="Y119" s="216"/>
      <c r="Z119" s="89"/>
      <c r="AA119" s="182" t="str">
        <f t="shared" si="3"/>
        <v/>
      </c>
      <c r="AB119" s="46"/>
      <c r="AC119" s="216"/>
      <c r="AD119" s="216"/>
      <c r="AE119" s="43"/>
      <c r="AF119" s="48"/>
      <c r="AG119" s="43"/>
      <c r="AH119" s="405"/>
      <c r="AI119" s="406"/>
      <c r="AJ119" s="44"/>
      <c r="AK119" s="350"/>
      <c r="AL119" s="46"/>
      <c r="AM119" s="182" t="str">
        <f t="shared" si="4"/>
        <v/>
      </c>
      <c r="AN119" s="46"/>
    </row>
    <row r="120" spans="1:40" ht="45" customHeight="1" x14ac:dyDescent="0.3">
      <c r="A120" s="68"/>
      <c r="B120" s="68"/>
      <c r="C120" s="68"/>
      <c r="D120" s="68"/>
      <c r="E120" s="46"/>
      <c r="F120" s="323" t="str">
        <f t="shared" si="0"/>
        <v/>
      </c>
      <c r="G120" s="89"/>
      <c r="H120" s="86"/>
      <c r="I120" s="86"/>
      <c r="J120" s="48"/>
      <c r="K120" s="46"/>
      <c r="L120" s="46"/>
      <c r="M120" s="46"/>
      <c r="N120" s="48"/>
      <c r="O120" s="43"/>
      <c r="P120" s="209"/>
      <c r="Q120" s="43"/>
      <c r="R120" s="86"/>
      <c r="S120" s="48"/>
      <c r="T120" s="216"/>
      <c r="U120" s="87"/>
      <c r="V120" s="88"/>
      <c r="W120" s="91"/>
      <c r="X120" s="216"/>
      <c r="Y120" s="216"/>
      <c r="Z120" s="89"/>
      <c r="AA120" s="182" t="str">
        <f t="shared" si="3"/>
        <v/>
      </c>
      <c r="AB120" s="46"/>
      <c r="AC120" s="216"/>
      <c r="AD120" s="216"/>
      <c r="AE120" s="43"/>
      <c r="AF120" s="48"/>
      <c r="AG120" s="43"/>
      <c r="AH120" s="405"/>
      <c r="AI120" s="406"/>
      <c r="AJ120" s="44"/>
      <c r="AK120" s="350"/>
      <c r="AL120" s="46"/>
      <c r="AM120" s="182" t="str">
        <f t="shared" si="4"/>
        <v/>
      </c>
      <c r="AN120" s="46"/>
    </row>
    <row r="121" spans="1:40" ht="45" customHeight="1" x14ac:dyDescent="0.3">
      <c r="A121" s="68"/>
      <c r="B121" s="68"/>
      <c r="C121" s="68"/>
      <c r="D121" s="68"/>
      <c r="E121" s="46"/>
      <c r="F121" s="323" t="str">
        <f t="shared" si="0"/>
        <v/>
      </c>
      <c r="G121" s="89"/>
      <c r="H121" s="86"/>
      <c r="I121" s="86"/>
      <c r="J121" s="48"/>
      <c r="K121" s="46"/>
      <c r="L121" s="46"/>
      <c r="M121" s="46"/>
      <c r="N121" s="48"/>
      <c r="O121" s="43"/>
      <c r="P121" s="209"/>
      <c r="Q121" s="43"/>
      <c r="R121" s="86"/>
      <c r="S121" s="48"/>
      <c r="T121" s="216"/>
      <c r="U121" s="87"/>
      <c r="V121" s="88"/>
      <c r="W121" s="91"/>
      <c r="X121" s="216"/>
      <c r="Y121" s="216"/>
      <c r="Z121" s="89"/>
      <c r="AA121" s="182" t="str">
        <f t="shared" si="3"/>
        <v/>
      </c>
      <c r="AB121" s="46"/>
      <c r="AC121" s="216"/>
      <c r="AD121" s="216"/>
      <c r="AE121" s="43"/>
      <c r="AF121" s="48"/>
      <c r="AG121" s="43"/>
      <c r="AH121" s="405"/>
      <c r="AI121" s="406"/>
      <c r="AJ121" s="44"/>
      <c r="AK121" s="350"/>
      <c r="AL121" s="46"/>
      <c r="AM121" s="182" t="str">
        <f t="shared" si="4"/>
        <v/>
      </c>
      <c r="AN121" s="46"/>
    </row>
    <row r="122" spans="1:40" ht="45" customHeight="1" x14ac:dyDescent="0.3">
      <c r="A122" s="68"/>
      <c r="B122" s="68"/>
      <c r="C122" s="68"/>
      <c r="D122" s="68"/>
      <c r="E122" s="46"/>
      <c r="F122" s="323" t="str">
        <f t="shared" si="0"/>
        <v/>
      </c>
      <c r="G122" s="89"/>
      <c r="H122" s="86"/>
      <c r="I122" s="86"/>
      <c r="J122" s="48"/>
      <c r="K122" s="46"/>
      <c r="L122" s="46"/>
      <c r="M122" s="46"/>
      <c r="N122" s="48"/>
      <c r="O122" s="43"/>
      <c r="P122" s="209"/>
      <c r="Q122" s="43"/>
      <c r="R122" s="86"/>
      <c r="S122" s="48"/>
      <c r="T122" s="216"/>
      <c r="U122" s="87"/>
      <c r="V122" s="88"/>
      <c r="W122" s="91"/>
      <c r="X122" s="216"/>
      <c r="Y122" s="216"/>
      <c r="Z122" s="89"/>
      <c r="AA122" s="182" t="str">
        <f t="shared" si="3"/>
        <v/>
      </c>
      <c r="AB122" s="46"/>
      <c r="AC122" s="216"/>
      <c r="AD122" s="216"/>
      <c r="AE122" s="43"/>
      <c r="AF122" s="48"/>
      <c r="AG122" s="43"/>
      <c r="AH122" s="405"/>
      <c r="AI122" s="406"/>
      <c r="AJ122" s="44"/>
      <c r="AK122" s="350"/>
      <c r="AL122" s="46"/>
      <c r="AM122" s="182" t="str">
        <f t="shared" si="4"/>
        <v/>
      </c>
      <c r="AN122" s="46"/>
    </row>
    <row r="123" spans="1:40" ht="45" customHeight="1" x14ac:dyDescent="0.3">
      <c r="A123" s="68"/>
      <c r="B123" s="68"/>
      <c r="C123" s="68"/>
      <c r="D123" s="68"/>
      <c r="E123" s="46"/>
      <c r="F123" s="323" t="str">
        <f t="shared" si="0"/>
        <v/>
      </c>
      <c r="G123" s="89"/>
      <c r="H123" s="86"/>
      <c r="I123" s="86"/>
      <c r="J123" s="48"/>
      <c r="K123" s="46"/>
      <c r="L123" s="46"/>
      <c r="M123" s="46"/>
      <c r="N123" s="48"/>
      <c r="O123" s="43"/>
      <c r="P123" s="209"/>
      <c r="Q123" s="43"/>
      <c r="R123" s="86"/>
      <c r="S123" s="48"/>
      <c r="T123" s="216"/>
      <c r="U123" s="87"/>
      <c r="V123" s="88"/>
      <c r="W123" s="91"/>
      <c r="X123" s="216"/>
      <c r="Y123" s="216"/>
      <c r="Z123" s="89"/>
      <c r="AA123" s="182" t="str">
        <f t="shared" si="3"/>
        <v/>
      </c>
      <c r="AB123" s="46"/>
      <c r="AC123" s="216"/>
      <c r="AD123" s="216"/>
      <c r="AE123" s="43"/>
      <c r="AF123" s="48"/>
      <c r="AG123" s="43"/>
      <c r="AH123" s="405"/>
      <c r="AI123" s="406"/>
      <c r="AJ123" s="44"/>
      <c r="AK123" s="350"/>
      <c r="AL123" s="46"/>
      <c r="AM123" s="182" t="str">
        <f t="shared" si="4"/>
        <v/>
      </c>
      <c r="AN123" s="46"/>
    </row>
    <row r="124" spans="1:40" ht="45" customHeight="1" x14ac:dyDescent="0.3">
      <c r="A124" s="68"/>
      <c r="B124" s="68"/>
      <c r="C124" s="68"/>
      <c r="D124" s="68"/>
      <c r="E124" s="46"/>
      <c r="F124" s="323" t="str">
        <f t="shared" si="0"/>
        <v/>
      </c>
      <c r="G124" s="89"/>
      <c r="H124" s="86"/>
      <c r="I124" s="86"/>
      <c r="J124" s="48"/>
      <c r="K124" s="46"/>
      <c r="L124" s="46"/>
      <c r="M124" s="46"/>
      <c r="N124" s="48"/>
      <c r="O124" s="43"/>
      <c r="P124" s="209"/>
      <c r="Q124" s="43"/>
      <c r="R124" s="86"/>
      <c r="S124" s="48"/>
      <c r="T124" s="216"/>
      <c r="U124" s="87"/>
      <c r="V124" s="88"/>
      <c r="W124" s="91"/>
      <c r="X124" s="216"/>
      <c r="Y124" s="216"/>
      <c r="Z124" s="89"/>
      <c r="AA124" s="182" t="str">
        <f t="shared" si="3"/>
        <v/>
      </c>
      <c r="AB124" s="46"/>
      <c r="AC124" s="216"/>
      <c r="AD124" s="216"/>
      <c r="AE124" s="43"/>
      <c r="AF124" s="48"/>
      <c r="AG124" s="43"/>
      <c r="AH124" s="405"/>
      <c r="AI124" s="406"/>
      <c r="AJ124" s="44"/>
      <c r="AK124" s="350"/>
      <c r="AL124" s="46"/>
      <c r="AM124" s="182" t="str">
        <f t="shared" si="4"/>
        <v/>
      </c>
      <c r="AN124" s="46"/>
    </row>
    <row r="125" spans="1:40" ht="45" customHeight="1" x14ac:dyDescent="0.3">
      <c r="A125" s="68"/>
      <c r="B125" s="68"/>
      <c r="C125" s="68"/>
      <c r="D125" s="68"/>
      <c r="E125" s="46"/>
      <c r="F125" s="323" t="str">
        <f t="shared" si="0"/>
        <v/>
      </c>
      <c r="G125" s="89"/>
      <c r="H125" s="86"/>
      <c r="I125" s="86"/>
      <c r="J125" s="48"/>
      <c r="K125" s="46"/>
      <c r="L125" s="46"/>
      <c r="M125" s="46"/>
      <c r="N125" s="48"/>
      <c r="O125" s="43"/>
      <c r="P125" s="209"/>
      <c r="Q125" s="43"/>
      <c r="R125" s="86"/>
      <c r="S125" s="48"/>
      <c r="T125" s="216"/>
      <c r="U125" s="87"/>
      <c r="V125" s="88"/>
      <c r="W125" s="91"/>
      <c r="X125" s="216"/>
      <c r="Y125" s="216"/>
      <c r="Z125" s="89"/>
      <c r="AA125" s="182" t="str">
        <f t="shared" si="3"/>
        <v/>
      </c>
      <c r="AB125" s="46"/>
      <c r="AC125" s="216"/>
      <c r="AD125" s="216"/>
      <c r="AE125" s="43"/>
      <c r="AF125" s="48"/>
      <c r="AG125" s="43"/>
      <c r="AH125" s="405"/>
      <c r="AI125" s="406"/>
      <c r="AJ125" s="44"/>
      <c r="AK125" s="350"/>
      <c r="AL125" s="46"/>
      <c r="AM125" s="182" t="str">
        <f t="shared" si="4"/>
        <v/>
      </c>
      <c r="AN125" s="46"/>
    </row>
    <row r="126" spans="1:40" ht="45" customHeight="1" x14ac:dyDescent="0.3">
      <c r="A126" s="68"/>
      <c r="B126" s="68"/>
      <c r="C126" s="68"/>
      <c r="D126" s="68"/>
      <c r="E126" s="46"/>
      <c r="F126" s="323" t="str">
        <f t="shared" si="0"/>
        <v/>
      </c>
      <c r="G126" s="89"/>
      <c r="H126" s="86"/>
      <c r="I126" s="86"/>
      <c r="J126" s="48"/>
      <c r="K126" s="46"/>
      <c r="L126" s="46"/>
      <c r="M126" s="46"/>
      <c r="N126" s="48"/>
      <c r="O126" s="43"/>
      <c r="P126" s="209"/>
      <c r="Q126" s="43"/>
      <c r="R126" s="86"/>
      <c r="S126" s="48"/>
      <c r="T126" s="216"/>
      <c r="U126" s="87"/>
      <c r="V126" s="88"/>
      <c r="W126" s="91"/>
      <c r="X126" s="216"/>
      <c r="Y126" s="216"/>
      <c r="Z126" s="89"/>
      <c r="AA126" s="182" t="str">
        <f t="shared" si="3"/>
        <v/>
      </c>
      <c r="AB126" s="46"/>
      <c r="AC126" s="216"/>
      <c r="AD126" s="216"/>
      <c r="AE126" s="43"/>
      <c r="AF126" s="48"/>
      <c r="AG126" s="43"/>
      <c r="AH126" s="405"/>
      <c r="AI126" s="406"/>
      <c r="AJ126" s="44"/>
      <c r="AK126" s="350"/>
      <c r="AL126" s="46"/>
      <c r="AM126" s="182" t="str">
        <f t="shared" si="4"/>
        <v/>
      </c>
      <c r="AN126" s="46"/>
    </row>
    <row r="127" spans="1:40" ht="45" customHeight="1" x14ac:dyDescent="0.3">
      <c r="A127" s="68"/>
      <c r="B127" s="68"/>
      <c r="C127" s="68"/>
      <c r="D127" s="68"/>
      <c r="E127" s="46"/>
      <c r="F127" s="323" t="str">
        <f t="shared" si="0"/>
        <v/>
      </c>
      <c r="G127" s="89"/>
      <c r="H127" s="86"/>
      <c r="I127" s="86"/>
      <c r="J127" s="48"/>
      <c r="K127" s="46"/>
      <c r="L127" s="46"/>
      <c r="M127" s="46"/>
      <c r="N127" s="48"/>
      <c r="O127" s="43"/>
      <c r="P127" s="209"/>
      <c r="Q127" s="43"/>
      <c r="R127" s="86"/>
      <c r="S127" s="48"/>
      <c r="T127" s="216"/>
      <c r="U127" s="87"/>
      <c r="V127" s="88"/>
      <c r="W127" s="91"/>
      <c r="X127" s="216"/>
      <c r="Y127" s="216"/>
      <c r="Z127" s="89"/>
      <c r="AA127" s="182" t="str">
        <f t="shared" si="3"/>
        <v/>
      </c>
      <c r="AB127" s="46"/>
      <c r="AC127" s="216"/>
      <c r="AD127" s="216"/>
      <c r="AE127" s="43"/>
      <c r="AF127" s="48"/>
      <c r="AG127" s="43"/>
      <c r="AH127" s="405"/>
      <c r="AI127" s="406"/>
      <c r="AJ127" s="44"/>
      <c r="AK127" s="350"/>
      <c r="AL127" s="46"/>
      <c r="AM127" s="182" t="str">
        <f t="shared" si="4"/>
        <v/>
      </c>
      <c r="AN127" s="46"/>
    </row>
    <row r="128" spans="1:40" ht="45" customHeight="1" x14ac:dyDescent="0.3">
      <c r="A128" s="68"/>
      <c r="B128" s="68"/>
      <c r="C128" s="68"/>
      <c r="D128" s="68"/>
      <c r="E128" s="46"/>
      <c r="F128" s="323" t="str">
        <f t="shared" si="0"/>
        <v/>
      </c>
      <c r="G128" s="89"/>
      <c r="H128" s="86"/>
      <c r="I128" s="86"/>
      <c r="J128" s="48"/>
      <c r="K128" s="46"/>
      <c r="L128" s="46"/>
      <c r="M128" s="46"/>
      <c r="N128" s="48"/>
      <c r="O128" s="43"/>
      <c r="P128" s="209"/>
      <c r="Q128" s="43"/>
      <c r="R128" s="86"/>
      <c r="S128" s="48"/>
      <c r="T128" s="216"/>
      <c r="U128" s="87"/>
      <c r="V128" s="88"/>
      <c r="W128" s="91"/>
      <c r="X128" s="216"/>
      <c r="Y128" s="216"/>
      <c r="Z128" s="89"/>
      <c r="AA128" s="182" t="str">
        <f t="shared" si="3"/>
        <v/>
      </c>
      <c r="AB128" s="46"/>
      <c r="AC128" s="216"/>
      <c r="AD128" s="216"/>
      <c r="AE128" s="43"/>
      <c r="AF128" s="48"/>
      <c r="AG128" s="43"/>
      <c r="AH128" s="405"/>
      <c r="AI128" s="406"/>
      <c r="AJ128" s="44"/>
      <c r="AK128" s="350"/>
      <c r="AL128" s="46"/>
      <c r="AM128" s="182" t="str">
        <f t="shared" si="4"/>
        <v/>
      </c>
      <c r="AN128" s="46"/>
    </row>
    <row r="129" spans="1:40" ht="45" customHeight="1" x14ac:dyDescent="0.3">
      <c r="A129" s="68"/>
      <c r="B129" s="68"/>
      <c r="C129" s="68"/>
      <c r="D129" s="68"/>
      <c r="E129" s="46"/>
      <c r="F129" s="323" t="str">
        <f t="shared" si="0"/>
        <v/>
      </c>
      <c r="G129" s="89"/>
      <c r="H129" s="86"/>
      <c r="I129" s="86"/>
      <c r="J129" s="48"/>
      <c r="K129" s="46"/>
      <c r="L129" s="46"/>
      <c r="M129" s="46"/>
      <c r="N129" s="48"/>
      <c r="O129" s="43"/>
      <c r="P129" s="209"/>
      <c r="Q129" s="43"/>
      <c r="R129" s="86"/>
      <c r="S129" s="48"/>
      <c r="T129" s="216"/>
      <c r="U129" s="87"/>
      <c r="V129" s="88"/>
      <c r="W129" s="91"/>
      <c r="X129" s="216"/>
      <c r="Y129" s="216"/>
      <c r="Z129" s="89"/>
      <c r="AA129" s="182" t="str">
        <f t="shared" si="3"/>
        <v/>
      </c>
      <c r="AB129" s="46"/>
      <c r="AC129" s="216"/>
      <c r="AD129" s="216"/>
      <c r="AE129" s="43"/>
      <c r="AF129" s="48"/>
      <c r="AG129" s="43"/>
      <c r="AH129" s="405"/>
      <c r="AI129" s="406"/>
      <c r="AJ129" s="44"/>
      <c r="AK129" s="350"/>
      <c r="AL129" s="46"/>
      <c r="AM129" s="182" t="str">
        <f t="shared" si="4"/>
        <v/>
      </c>
      <c r="AN129" s="46"/>
    </row>
    <row r="130" spans="1:40" ht="45" customHeight="1" x14ac:dyDescent="0.3">
      <c r="A130" s="68"/>
      <c r="B130" s="68"/>
      <c r="C130" s="68"/>
      <c r="D130" s="68"/>
      <c r="E130" s="46"/>
      <c r="F130" s="323" t="str">
        <f t="shared" si="0"/>
        <v/>
      </c>
      <c r="G130" s="89"/>
      <c r="H130" s="86"/>
      <c r="I130" s="86"/>
      <c r="J130" s="48"/>
      <c r="K130" s="46"/>
      <c r="L130" s="46"/>
      <c r="M130" s="46"/>
      <c r="N130" s="48"/>
      <c r="O130" s="43"/>
      <c r="P130" s="209"/>
      <c r="Q130" s="43"/>
      <c r="R130" s="86"/>
      <c r="S130" s="48"/>
      <c r="T130" s="216"/>
      <c r="U130" s="87"/>
      <c r="V130" s="88"/>
      <c r="W130" s="91"/>
      <c r="X130" s="216"/>
      <c r="Y130" s="216"/>
      <c r="Z130" s="89"/>
      <c r="AA130" s="182" t="str">
        <f t="shared" si="3"/>
        <v/>
      </c>
      <c r="AB130" s="46"/>
      <c r="AC130" s="216"/>
      <c r="AD130" s="216"/>
      <c r="AE130" s="43"/>
      <c r="AF130" s="48"/>
      <c r="AG130" s="43"/>
      <c r="AH130" s="405"/>
      <c r="AI130" s="406"/>
      <c r="AJ130" s="44"/>
      <c r="AK130" s="350"/>
      <c r="AL130" s="46"/>
      <c r="AM130" s="182" t="str">
        <f t="shared" si="4"/>
        <v/>
      </c>
      <c r="AN130" s="46"/>
    </row>
    <row r="131" spans="1:40" ht="45" customHeight="1" x14ac:dyDescent="0.3">
      <c r="A131" s="68"/>
      <c r="B131" s="68"/>
      <c r="C131" s="68"/>
      <c r="D131" s="68"/>
      <c r="E131" s="46"/>
      <c r="F131" s="323" t="str">
        <f t="shared" si="0"/>
        <v/>
      </c>
      <c r="G131" s="89"/>
      <c r="H131" s="86"/>
      <c r="I131" s="86"/>
      <c r="J131" s="48"/>
      <c r="K131" s="46"/>
      <c r="L131" s="46"/>
      <c r="M131" s="46"/>
      <c r="N131" s="48"/>
      <c r="O131" s="43"/>
      <c r="P131" s="209"/>
      <c r="Q131" s="43"/>
      <c r="R131" s="86"/>
      <c r="S131" s="48"/>
      <c r="T131" s="216"/>
      <c r="U131" s="87"/>
      <c r="V131" s="88"/>
      <c r="W131" s="91"/>
      <c r="X131" s="216"/>
      <c r="Y131" s="216"/>
      <c r="Z131" s="89"/>
      <c r="AA131" s="182" t="str">
        <f t="shared" si="3"/>
        <v/>
      </c>
      <c r="AB131" s="46"/>
      <c r="AC131" s="216"/>
      <c r="AD131" s="216"/>
      <c r="AE131" s="43"/>
      <c r="AF131" s="48"/>
      <c r="AG131" s="43"/>
      <c r="AH131" s="405"/>
      <c r="AI131" s="406"/>
      <c r="AJ131" s="44"/>
      <c r="AK131" s="350"/>
      <c r="AL131" s="46"/>
      <c r="AM131" s="182" t="str">
        <f t="shared" si="4"/>
        <v/>
      </c>
      <c r="AN131" s="46"/>
    </row>
    <row r="132" spans="1:40" ht="45" customHeight="1" x14ac:dyDescent="0.3">
      <c r="A132" s="68"/>
      <c r="B132" s="68"/>
      <c r="C132" s="68"/>
      <c r="D132" s="68"/>
      <c r="E132" s="46"/>
      <c r="F132" s="323" t="str">
        <f t="shared" si="0"/>
        <v/>
      </c>
      <c r="G132" s="89"/>
      <c r="H132" s="86"/>
      <c r="I132" s="86"/>
      <c r="J132" s="48"/>
      <c r="K132" s="46"/>
      <c r="L132" s="46"/>
      <c r="M132" s="46"/>
      <c r="N132" s="48"/>
      <c r="O132" s="43"/>
      <c r="P132" s="209"/>
      <c r="Q132" s="43"/>
      <c r="R132" s="86"/>
      <c r="S132" s="48"/>
      <c r="T132" s="216"/>
      <c r="U132" s="87"/>
      <c r="V132" s="88"/>
      <c r="W132" s="91"/>
      <c r="X132" s="216"/>
      <c r="Y132" s="216"/>
      <c r="Z132" s="89"/>
      <c r="AA132" s="182" t="str">
        <f t="shared" si="3"/>
        <v/>
      </c>
      <c r="AB132" s="46"/>
      <c r="AC132" s="216"/>
      <c r="AD132" s="216"/>
      <c r="AE132" s="43"/>
      <c r="AF132" s="48"/>
      <c r="AG132" s="43"/>
      <c r="AH132" s="405"/>
      <c r="AI132" s="406"/>
      <c r="AJ132" s="44"/>
      <c r="AK132" s="350"/>
      <c r="AL132" s="46"/>
      <c r="AM132" s="182" t="str">
        <f t="shared" si="4"/>
        <v/>
      </c>
      <c r="AN132" s="46"/>
    </row>
    <row r="133" spans="1:40" ht="45" customHeight="1" x14ac:dyDescent="0.3">
      <c r="A133" s="68"/>
      <c r="B133" s="68"/>
      <c r="C133" s="68"/>
      <c r="D133" s="68"/>
      <c r="E133" s="46"/>
      <c r="F133" s="323" t="str">
        <f t="shared" si="0"/>
        <v/>
      </c>
      <c r="G133" s="89"/>
      <c r="H133" s="86"/>
      <c r="I133" s="86"/>
      <c r="J133" s="48"/>
      <c r="K133" s="46"/>
      <c r="L133" s="46"/>
      <c r="M133" s="46"/>
      <c r="N133" s="48"/>
      <c r="O133" s="43"/>
      <c r="P133" s="209"/>
      <c r="Q133" s="43"/>
      <c r="R133" s="86"/>
      <c r="S133" s="48"/>
      <c r="T133" s="216"/>
      <c r="U133" s="87"/>
      <c r="V133" s="88"/>
      <c r="W133" s="91"/>
      <c r="X133" s="216"/>
      <c r="Y133" s="216"/>
      <c r="Z133" s="89"/>
      <c r="AA133" s="182" t="str">
        <f t="shared" si="3"/>
        <v/>
      </c>
      <c r="AB133" s="46"/>
      <c r="AC133" s="216"/>
      <c r="AD133" s="216"/>
      <c r="AE133" s="43"/>
      <c r="AF133" s="48"/>
      <c r="AG133" s="43"/>
      <c r="AH133" s="405"/>
      <c r="AI133" s="406"/>
      <c r="AJ133" s="44"/>
      <c r="AK133" s="350"/>
      <c r="AL133" s="46"/>
      <c r="AM133" s="182" t="str">
        <f t="shared" si="4"/>
        <v/>
      </c>
      <c r="AN133" s="46"/>
    </row>
    <row r="134" spans="1:40" ht="45" customHeight="1" x14ac:dyDescent="0.3">
      <c r="A134" s="68"/>
      <c r="B134" s="68"/>
      <c r="C134" s="68"/>
      <c r="D134" s="68"/>
      <c r="E134" s="46"/>
      <c r="F134" s="323" t="str">
        <f t="shared" si="0"/>
        <v/>
      </c>
      <c r="G134" s="89"/>
      <c r="H134" s="86"/>
      <c r="I134" s="86"/>
      <c r="J134" s="48"/>
      <c r="K134" s="46"/>
      <c r="L134" s="46"/>
      <c r="M134" s="46"/>
      <c r="N134" s="48"/>
      <c r="O134" s="43"/>
      <c r="P134" s="209"/>
      <c r="Q134" s="43"/>
      <c r="R134" s="86"/>
      <c r="S134" s="48"/>
      <c r="T134" s="216"/>
      <c r="U134" s="87"/>
      <c r="V134" s="88"/>
      <c r="W134" s="91"/>
      <c r="X134" s="216"/>
      <c r="Y134" s="216"/>
      <c r="Z134" s="89"/>
      <c r="AA134" s="182" t="str">
        <f t="shared" si="3"/>
        <v/>
      </c>
      <c r="AB134" s="46"/>
      <c r="AC134" s="216"/>
      <c r="AD134" s="216"/>
      <c r="AE134" s="43"/>
      <c r="AF134" s="48"/>
      <c r="AG134" s="43"/>
      <c r="AH134" s="405"/>
      <c r="AI134" s="406"/>
      <c r="AJ134" s="44"/>
      <c r="AK134" s="350"/>
      <c r="AL134" s="46"/>
      <c r="AM134" s="182" t="str">
        <f t="shared" si="4"/>
        <v/>
      </c>
      <c r="AN134" s="46"/>
    </row>
    <row r="135" spans="1:40" ht="45" customHeight="1" x14ac:dyDescent="0.3">
      <c r="A135" s="68"/>
      <c r="B135" s="68"/>
      <c r="C135" s="68"/>
      <c r="D135" s="68"/>
      <c r="E135" s="46"/>
      <c r="F135" s="323" t="str">
        <f t="shared" si="0"/>
        <v/>
      </c>
      <c r="G135" s="89"/>
      <c r="H135" s="86"/>
      <c r="I135" s="86"/>
      <c r="J135" s="48"/>
      <c r="K135" s="46"/>
      <c r="L135" s="46"/>
      <c r="M135" s="46"/>
      <c r="N135" s="48"/>
      <c r="O135" s="43"/>
      <c r="P135" s="209"/>
      <c r="Q135" s="43"/>
      <c r="R135" s="86"/>
      <c r="S135" s="48"/>
      <c r="T135" s="216"/>
      <c r="U135" s="87"/>
      <c r="V135" s="88"/>
      <c r="W135" s="91"/>
      <c r="X135" s="216"/>
      <c r="Y135" s="216"/>
      <c r="Z135" s="89"/>
      <c r="AA135" s="182" t="str">
        <f t="shared" si="3"/>
        <v/>
      </c>
      <c r="AB135" s="46"/>
      <c r="AC135" s="216"/>
      <c r="AD135" s="216"/>
      <c r="AE135" s="43"/>
      <c r="AF135" s="48"/>
      <c r="AG135" s="43"/>
      <c r="AH135" s="405"/>
      <c r="AI135" s="406"/>
      <c r="AJ135" s="44"/>
      <c r="AK135" s="350"/>
      <c r="AL135" s="46"/>
      <c r="AM135" s="182" t="str">
        <f t="shared" si="4"/>
        <v/>
      </c>
      <c r="AN135" s="46"/>
    </row>
    <row r="136" spans="1:40" ht="45" customHeight="1" x14ac:dyDescent="0.3">
      <c r="A136" s="68"/>
      <c r="B136" s="68"/>
      <c r="C136" s="68"/>
      <c r="D136" s="68"/>
      <c r="E136" s="46"/>
      <c r="F136" s="323" t="str">
        <f t="shared" si="0"/>
        <v/>
      </c>
      <c r="G136" s="89"/>
      <c r="H136" s="86"/>
      <c r="I136" s="86"/>
      <c r="J136" s="48"/>
      <c r="K136" s="46"/>
      <c r="L136" s="46"/>
      <c r="M136" s="46"/>
      <c r="N136" s="48"/>
      <c r="O136" s="43"/>
      <c r="P136" s="209"/>
      <c r="Q136" s="43"/>
      <c r="R136" s="86"/>
      <c r="S136" s="48"/>
      <c r="T136" s="216"/>
      <c r="U136" s="87"/>
      <c r="V136" s="88"/>
      <c r="W136" s="91"/>
      <c r="X136" s="216"/>
      <c r="Y136" s="216"/>
      <c r="Z136" s="89"/>
      <c r="AA136" s="182" t="str">
        <f t="shared" si="3"/>
        <v/>
      </c>
      <c r="AB136" s="46"/>
      <c r="AC136" s="216"/>
      <c r="AD136" s="216"/>
      <c r="AE136" s="43"/>
      <c r="AF136" s="48"/>
      <c r="AG136" s="43"/>
      <c r="AH136" s="405"/>
      <c r="AI136" s="406"/>
      <c r="AJ136" s="44"/>
      <c r="AK136" s="350"/>
      <c r="AL136" s="46"/>
      <c r="AM136" s="182" t="str">
        <f t="shared" si="4"/>
        <v/>
      </c>
      <c r="AN136" s="46"/>
    </row>
    <row r="137" spans="1:40" ht="45" customHeight="1" x14ac:dyDescent="0.3">
      <c r="A137" s="68"/>
      <c r="B137" s="68"/>
      <c r="C137" s="68"/>
      <c r="D137" s="68"/>
      <c r="E137" s="46"/>
      <c r="F137" s="323" t="str">
        <f t="shared" si="0"/>
        <v/>
      </c>
      <c r="G137" s="89"/>
      <c r="H137" s="86"/>
      <c r="I137" s="86"/>
      <c r="J137" s="48"/>
      <c r="K137" s="46"/>
      <c r="L137" s="46"/>
      <c r="M137" s="46"/>
      <c r="N137" s="48"/>
      <c r="O137" s="43"/>
      <c r="P137" s="209"/>
      <c r="Q137" s="43"/>
      <c r="R137" s="86"/>
      <c r="S137" s="48"/>
      <c r="T137" s="216"/>
      <c r="U137" s="87"/>
      <c r="V137" s="88"/>
      <c r="W137" s="91"/>
      <c r="X137" s="216"/>
      <c r="Y137" s="216"/>
      <c r="Z137" s="89"/>
      <c r="AA137" s="182" t="str">
        <f t="shared" si="3"/>
        <v/>
      </c>
      <c r="AB137" s="46"/>
      <c r="AC137" s="216"/>
      <c r="AD137" s="216"/>
      <c r="AE137" s="43"/>
      <c r="AF137" s="48"/>
      <c r="AG137" s="43"/>
      <c r="AH137" s="405"/>
      <c r="AI137" s="406"/>
      <c r="AJ137" s="44"/>
      <c r="AK137" s="350"/>
      <c r="AL137" s="46"/>
      <c r="AM137" s="182" t="str">
        <f t="shared" si="4"/>
        <v/>
      </c>
      <c r="AN137" s="46"/>
    </row>
    <row r="138" spans="1:40" ht="45" customHeight="1" x14ac:dyDescent="0.3">
      <c r="A138" s="68"/>
      <c r="B138" s="68"/>
      <c r="C138" s="68"/>
      <c r="D138" s="68"/>
      <c r="E138" s="46"/>
      <c r="F138" s="323" t="str">
        <f t="shared" si="0"/>
        <v/>
      </c>
      <c r="G138" s="89"/>
      <c r="H138" s="86"/>
      <c r="I138" s="86"/>
      <c r="J138" s="48"/>
      <c r="K138" s="46"/>
      <c r="L138" s="46"/>
      <c r="M138" s="46"/>
      <c r="N138" s="48"/>
      <c r="O138" s="43"/>
      <c r="P138" s="209"/>
      <c r="Q138" s="43"/>
      <c r="R138" s="86"/>
      <c r="S138" s="48"/>
      <c r="T138" s="216"/>
      <c r="U138" s="87"/>
      <c r="V138" s="88"/>
      <c r="W138" s="91"/>
      <c r="X138" s="216"/>
      <c r="Y138" s="216"/>
      <c r="Z138" s="89"/>
      <c r="AA138" s="182" t="str">
        <f t="shared" si="3"/>
        <v/>
      </c>
      <c r="AB138" s="46"/>
      <c r="AC138" s="216"/>
      <c r="AD138" s="216"/>
      <c r="AE138" s="43"/>
      <c r="AF138" s="48"/>
      <c r="AG138" s="43"/>
      <c r="AH138" s="405"/>
      <c r="AI138" s="406"/>
      <c r="AJ138" s="44"/>
      <c r="AK138" s="350"/>
      <c r="AL138" s="46"/>
      <c r="AM138" s="182" t="str">
        <f t="shared" si="4"/>
        <v/>
      </c>
      <c r="AN138" s="46"/>
    </row>
    <row r="139" spans="1:40" ht="45" customHeight="1" x14ac:dyDescent="0.3">
      <c r="A139" s="68"/>
      <c r="B139" s="68"/>
      <c r="C139" s="68"/>
      <c r="D139" s="68"/>
      <c r="E139" s="46"/>
      <c r="F139" s="323" t="str">
        <f t="shared" si="0"/>
        <v/>
      </c>
      <c r="G139" s="89"/>
      <c r="H139" s="86"/>
      <c r="I139" s="86"/>
      <c r="J139" s="48"/>
      <c r="K139" s="46"/>
      <c r="L139" s="46"/>
      <c r="M139" s="46"/>
      <c r="N139" s="48"/>
      <c r="O139" s="43"/>
      <c r="P139" s="209"/>
      <c r="Q139" s="43"/>
      <c r="R139" s="86"/>
      <c r="S139" s="48"/>
      <c r="T139" s="216"/>
      <c r="U139" s="87"/>
      <c r="V139" s="88"/>
      <c r="W139" s="91"/>
      <c r="X139" s="216"/>
      <c r="Y139" s="216"/>
      <c r="Z139" s="89"/>
      <c r="AA139" s="182" t="str">
        <f t="shared" si="3"/>
        <v/>
      </c>
      <c r="AB139" s="46"/>
      <c r="AC139" s="216"/>
      <c r="AD139" s="216"/>
      <c r="AE139" s="43"/>
      <c r="AF139" s="48"/>
      <c r="AG139" s="43"/>
      <c r="AH139" s="405"/>
      <c r="AI139" s="406"/>
      <c r="AJ139" s="44"/>
      <c r="AK139" s="350"/>
      <c r="AL139" s="46"/>
      <c r="AM139" s="182" t="str">
        <f t="shared" si="4"/>
        <v/>
      </c>
      <c r="AN139" s="46"/>
    </row>
    <row r="140" spans="1:40" ht="45" customHeight="1" x14ac:dyDescent="0.3">
      <c r="A140" s="68"/>
      <c r="B140" s="68"/>
      <c r="C140" s="68"/>
      <c r="D140" s="68"/>
      <c r="E140" s="46"/>
      <c r="F140" s="323" t="str">
        <f t="shared" si="0"/>
        <v/>
      </c>
      <c r="G140" s="89"/>
      <c r="H140" s="86"/>
      <c r="I140" s="86"/>
      <c r="J140" s="48"/>
      <c r="K140" s="46"/>
      <c r="L140" s="46"/>
      <c r="M140" s="46"/>
      <c r="N140" s="48"/>
      <c r="O140" s="43"/>
      <c r="P140" s="209"/>
      <c r="Q140" s="43"/>
      <c r="R140" s="86"/>
      <c r="S140" s="48"/>
      <c r="T140" s="216"/>
      <c r="U140" s="87"/>
      <c r="V140" s="88"/>
      <c r="W140" s="91"/>
      <c r="X140" s="216"/>
      <c r="Y140" s="216"/>
      <c r="Z140" s="89"/>
      <c r="AA140" s="182" t="str">
        <f t="shared" ref="AA140:AA203" si="5">IF(ISBLANK(W140),"",DATEDIF(R140,W140,"d")/365)</f>
        <v/>
      </c>
      <c r="AB140" s="46"/>
      <c r="AC140" s="216"/>
      <c r="AD140" s="216"/>
      <c r="AE140" s="43"/>
      <c r="AF140" s="48"/>
      <c r="AG140" s="43"/>
      <c r="AH140" s="405"/>
      <c r="AI140" s="406"/>
      <c r="AJ140" s="44"/>
      <c r="AK140" s="350"/>
      <c r="AL140" s="46"/>
      <c r="AM140" s="182" t="str">
        <f t="shared" si="4"/>
        <v/>
      </c>
      <c r="AN140" s="46"/>
    </row>
    <row r="141" spans="1:40" ht="45" customHeight="1" x14ac:dyDescent="0.3">
      <c r="A141" s="68"/>
      <c r="B141" s="68"/>
      <c r="C141" s="68"/>
      <c r="D141" s="68"/>
      <c r="E141" s="46"/>
      <c r="F141" s="323" t="str">
        <f t="shared" si="0"/>
        <v/>
      </c>
      <c r="G141" s="89"/>
      <c r="H141" s="86"/>
      <c r="I141" s="86"/>
      <c r="J141" s="48"/>
      <c r="K141" s="46"/>
      <c r="L141" s="46"/>
      <c r="M141" s="46"/>
      <c r="N141" s="48"/>
      <c r="O141" s="43"/>
      <c r="P141" s="209"/>
      <c r="Q141" s="43"/>
      <c r="R141" s="86"/>
      <c r="S141" s="48"/>
      <c r="T141" s="216"/>
      <c r="U141" s="87"/>
      <c r="V141" s="88"/>
      <c r="W141" s="91"/>
      <c r="X141" s="216"/>
      <c r="Y141" s="216"/>
      <c r="Z141" s="89"/>
      <c r="AA141" s="182" t="str">
        <f t="shared" si="5"/>
        <v/>
      </c>
      <c r="AB141" s="46"/>
      <c r="AC141" s="216"/>
      <c r="AD141" s="216"/>
      <c r="AE141" s="43"/>
      <c r="AF141" s="48"/>
      <c r="AG141" s="43"/>
      <c r="AH141" s="405"/>
      <c r="AI141" s="406"/>
      <c r="AJ141" s="44"/>
      <c r="AK141" s="350"/>
      <c r="AL141" s="46"/>
      <c r="AM141" s="182" t="str">
        <f t="shared" si="4"/>
        <v/>
      </c>
      <c r="AN141" s="46"/>
    </row>
    <row r="142" spans="1:40" ht="45" customHeight="1" x14ac:dyDescent="0.3">
      <c r="A142" s="68"/>
      <c r="B142" s="68"/>
      <c r="C142" s="68"/>
      <c r="D142" s="68"/>
      <c r="E142" s="46"/>
      <c r="F142" s="323" t="str">
        <f t="shared" si="0"/>
        <v/>
      </c>
      <c r="G142" s="89"/>
      <c r="H142" s="86"/>
      <c r="I142" s="86"/>
      <c r="J142" s="48"/>
      <c r="K142" s="46"/>
      <c r="L142" s="46"/>
      <c r="M142" s="46"/>
      <c r="N142" s="48"/>
      <c r="O142" s="43"/>
      <c r="P142" s="209"/>
      <c r="Q142" s="43"/>
      <c r="R142" s="86"/>
      <c r="S142" s="48"/>
      <c r="T142" s="216"/>
      <c r="U142" s="87"/>
      <c r="V142" s="88"/>
      <c r="W142" s="91"/>
      <c r="X142" s="216"/>
      <c r="Y142" s="216"/>
      <c r="Z142" s="89"/>
      <c r="AA142" s="182" t="str">
        <f t="shared" si="5"/>
        <v/>
      </c>
      <c r="AB142" s="46"/>
      <c r="AC142" s="216"/>
      <c r="AD142" s="216"/>
      <c r="AE142" s="43"/>
      <c r="AF142" s="48"/>
      <c r="AG142" s="43"/>
      <c r="AH142" s="405"/>
      <c r="AI142" s="406"/>
      <c r="AJ142" s="44"/>
      <c r="AK142" s="350"/>
      <c r="AL142" s="46"/>
      <c r="AM142" s="182" t="str">
        <f t="shared" si="4"/>
        <v/>
      </c>
      <c r="AN142" s="46"/>
    </row>
    <row r="143" spans="1:40" ht="45" customHeight="1" x14ac:dyDescent="0.3">
      <c r="A143" s="68"/>
      <c r="B143" s="68"/>
      <c r="C143" s="68"/>
      <c r="D143" s="68"/>
      <c r="E143" s="46"/>
      <c r="F143" s="323" t="str">
        <f t="shared" si="0"/>
        <v/>
      </c>
      <c r="G143" s="89"/>
      <c r="H143" s="86"/>
      <c r="I143" s="86"/>
      <c r="J143" s="48"/>
      <c r="K143" s="46"/>
      <c r="L143" s="46"/>
      <c r="M143" s="46"/>
      <c r="N143" s="48"/>
      <c r="O143" s="43"/>
      <c r="P143" s="209"/>
      <c r="Q143" s="43"/>
      <c r="R143" s="86"/>
      <c r="S143" s="48"/>
      <c r="T143" s="216"/>
      <c r="U143" s="87"/>
      <c r="V143" s="88"/>
      <c r="W143" s="91"/>
      <c r="X143" s="216"/>
      <c r="Y143" s="216"/>
      <c r="Z143" s="89"/>
      <c r="AA143" s="182" t="str">
        <f t="shared" si="5"/>
        <v/>
      </c>
      <c r="AB143" s="46"/>
      <c r="AC143" s="216"/>
      <c r="AD143" s="216"/>
      <c r="AE143" s="43"/>
      <c r="AF143" s="48"/>
      <c r="AG143" s="43"/>
      <c r="AH143" s="405"/>
      <c r="AI143" s="406"/>
      <c r="AJ143" s="44"/>
      <c r="AK143" s="350"/>
      <c r="AL143" s="46"/>
      <c r="AM143" s="182" t="str">
        <f t="shared" ref="AM143:AM206" si="6">IF(AL143="YES",(R143-AK143)/365,"")</f>
        <v/>
      </c>
      <c r="AN143" s="46"/>
    </row>
    <row r="144" spans="1:40" ht="45" customHeight="1" x14ac:dyDescent="0.3">
      <c r="A144" s="68"/>
      <c r="B144" s="68"/>
      <c r="C144" s="68"/>
      <c r="D144" s="68"/>
      <c r="E144" s="46"/>
      <c r="F144" s="323" t="str">
        <f t="shared" si="0"/>
        <v/>
      </c>
      <c r="G144" s="89"/>
      <c r="H144" s="86"/>
      <c r="I144" s="86"/>
      <c r="J144" s="48"/>
      <c r="K144" s="46"/>
      <c r="L144" s="46"/>
      <c r="M144" s="46"/>
      <c r="N144" s="48"/>
      <c r="O144" s="43"/>
      <c r="P144" s="209"/>
      <c r="Q144" s="43"/>
      <c r="R144" s="86"/>
      <c r="S144" s="48"/>
      <c r="T144" s="216"/>
      <c r="U144" s="87"/>
      <c r="V144" s="88"/>
      <c r="W144" s="91"/>
      <c r="X144" s="216"/>
      <c r="Y144" s="216"/>
      <c r="Z144" s="89"/>
      <c r="AA144" s="182" t="str">
        <f t="shared" si="5"/>
        <v/>
      </c>
      <c r="AB144" s="46"/>
      <c r="AC144" s="216"/>
      <c r="AD144" s="216"/>
      <c r="AE144" s="43"/>
      <c r="AF144" s="48"/>
      <c r="AG144" s="43"/>
      <c r="AH144" s="405"/>
      <c r="AI144" s="406"/>
      <c r="AJ144" s="44"/>
      <c r="AK144" s="350"/>
      <c r="AL144" s="46"/>
      <c r="AM144" s="182" t="str">
        <f t="shared" si="6"/>
        <v/>
      </c>
      <c r="AN144" s="46"/>
    </row>
    <row r="145" spans="1:40" ht="45" customHeight="1" x14ac:dyDescent="0.3">
      <c r="A145" s="68"/>
      <c r="B145" s="68"/>
      <c r="C145" s="68"/>
      <c r="D145" s="68"/>
      <c r="E145" s="46"/>
      <c r="F145" s="323" t="str">
        <f t="shared" si="0"/>
        <v/>
      </c>
      <c r="G145" s="89"/>
      <c r="H145" s="86"/>
      <c r="I145" s="86"/>
      <c r="J145" s="48"/>
      <c r="K145" s="46"/>
      <c r="L145" s="46"/>
      <c r="M145" s="46"/>
      <c r="N145" s="48"/>
      <c r="O145" s="43"/>
      <c r="P145" s="209"/>
      <c r="Q145" s="43"/>
      <c r="R145" s="86"/>
      <c r="S145" s="48"/>
      <c r="T145" s="216"/>
      <c r="U145" s="87"/>
      <c r="V145" s="88"/>
      <c r="W145" s="91"/>
      <c r="X145" s="216"/>
      <c r="Y145" s="216"/>
      <c r="Z145" s="89"/>
      <c r="AA145" s="182" t="str">
        <f t="shared" si="5"/>
        <v/>
      </c>
      <c r="AB145" s="46"/>
      <c r="AC145" s="216"/>
      <c r="AD145" s="216"/>
      <c r="AE145" s="43"/>
      <c r="AF145" s="48"/>
      <c r="AG145" s="43"/>
      <c r="AH145" s="405"/>
      <c r="AI145" s="406"/>
      <c r="AJ145" s="44"/>
      <c r="AK145" s="350"/>
      <c r="AL145" s="46"/>
      <c r="AM145" s="182" t="str">
        <f t="shared" si="6"/>
        <v/>
      </c>
      <c r="AN145" s="46"/>
    </row>
    <row r="146" spans="1:40" ht="45" customHeight="1" x14ac:dyDescent="0.3">
      <c r="A146" s="68"/>
      <c r="B146" s="68"/>
      <c r="C146" s="68"/>
      <c r="D146" s="68"/>
      <c r="E146" s="46"/>
      <c r="F146" s="323" t="str">
        <f t="shared" si="0"/>
        <v/>
      </c>
      <c r="G146" s="89"/>
      <c r="H146" s="86"/>
      <c r="I146" s="86"/>
      <c r="J146" s="48"/>
      <c r="K146" s="46"/>
      <c r="L146" s="46"/>
      <c r="M146" s="46"/>
      <c r="N146" s="48"/>
      <c r="O146" s="43"/>
      <c r="P146" s="209"/>
      <c r="Q146" s="43"/>
      <c r="R146" s="86"/>
      <c r="S146" s="48"/>
      <c r="T146" s="216"/>
      <c r="U146" s="87"/>
      <c r="V146" s="88"/>
      <c r="W146" s="91"/>
      <c r="X146" s="216"/>
      <c r="Y146" s="216"/>
      <c r="Z146" s="89"/>
      <c r="AA146" s="182" t="str">
        <f t="shared" si="5"/>
        <v/>
      </c>
      <c r="AB146" s="46"/>
      <c r="AC146" s="216"/>
      <c r="AD146" s="216"/>
      <c r="AE146" s="43"/>
      <c r="AF146" s="48"/>
      <c r="AG146" s="43"/>
      <c r="AH146" s="405"/>
      <c r="AI146" s="406"/>
      <c r="AJ146" s="44"/>
      <c r="AK146" s="350"/>
      <c r="AL146" s="46"/>
      <c r="AM146" s="182" t="str">
        <f t="shared" si="6"/>
        <v/>
      </c>
      <c r="AN146" s="46"/>
    </row>
    <row r="147" spans="1:40" ht="45" customHeight="1" x14ac:dyDescent="0.3">
      <c r="A147" s="68"/>
      <c r="B147" s="68"/>
      <c r="C147" s="68"/>
      <c r="D147" s="68"/>
      <c r="E147" s="46"/>
      <c r="F147" s="323" t="str">
        <f t="shared" si="0"/>
        <v/>
      </c>
      <c r="G147" s="89"/>
      <c r="H147" s="86"/>
      <c r="I147" s="86"/>
      <c r="J147" s="48"/>
      <c r="K147" s="46"/>
      <c r="L147" s="46"/>
      <c r="M147" s="46"/>
      <c r="N147" s="48"/>
      <c r="O147" s="43"/>
      <c r="P147" s="209"/>
      <c r="Q147" s="43"/>
      <c r="R147" s="86"/>
      <c r="S147" s="48"/>
      <c r="T147" s="216"/>
      <c r="U147" s="87"/>
      <c r="V147" s="88"/>
      <c r="W147" s="91"/>
      <c r="X147" s="216"/>
      <c r="Y147" s="216"/>
      <c r="Z147" s="89"/>
      <c r="AA147" s="182" t="str">
        <f t="shared" si="5"/>
        <v/>
      </c>
      <c r="AB147" s="46"/>
      <c r="AC147" s="216"/>
      <c r="AD147" s="216"/>
      <c r="AE147" s="43"/>
      <c r="AF147" s="48"/>
      <c r="AG147" s="43"/>
      <c r="AH147" s="405"/>
      <c r="AI147" s="406"/>
      <c r="AJ147" s="44"/>
      <c r="AK147" s="350"/>
      <c r="AL147" s="46"/>
      <c r="AM147" s="182" t="str">
        <f t="shared" si="6"/>
        <v/>
      </c>
      <c r="AN147" s="46"/>
    </row>
    <row r="148" spans="1:40" ht="45" customHeight="1" x14ac:dyDescent="0.3">
      <c r="A148" s="68"/>
      <c r="B148" s="68"/>
      <c r="C148" s="68"/>
      <c r="D148" s="68"/>
      <c r="E148" s="46"/>
      <c r="F148" s="323" t="str">
        <f t="shared" si="0"/>
        <v/>
      </c>
      <c r="G148" s="89"/>
      <c r="H148" s="86"/>
      <c r="I148" s="86"/>
      <c r="J148" s="48"/>
      <c r="K148" s="46"/>
      <c r="L148" s="46"/>
      <c r="M148" s="46"/>
      <c r="N148" s="48"/>
      <c r="O148" s="43"/>
      <c r="P148" s="209"/>
      <c r="Q148" s="43"/>
      <c r="R148" s="86"/>
      <c r="S148" s="48"/>
      <c r="T148" s="216"/>
      <c r="U148" s="87"/>
      <c r="V148" s="88"/>
      <c r="W148" s="91"/>
      <c r="X148" s="216"/>
      <c r="Y148" s="216"/>
      <c r="Z148" s="89"/>
      <c r="AA148" s="182" t="str">
        <f t="shared" si="5"/>
        <v/>
      </c>
      <c r="AB148" s="46"/>
      <c r="AC148" s="216"/>
      <c r="AD148" s="216"/>
      <c r="AE148" s="43"/>
      <c r="AF148" s="48"/>
      <c r="AG148" s="43"/>
      <c r="AH148" s="405"/>
      <c r="AI148" s="406"/>
      <c r="AJ148" s="44"/>
      <c r="AK148" s="350"/>
      <c r="AL148" s="46"/>
      <c r="AM148" s="182" t="str">
        <f t="shared" si="6"/>
        <v/>
      </c>
      <c r="AN148" s="46"/>
    </row>
    <row r="149" spans="1:40" ht="45" customHeight="1" x14ac:dyDescent="0.3">
      <c r="A149" s="68"/>
      <c r="B149" s="68"/>
      <c r="C149" s="68"/>
      <c r="D149" s="68"/>
      <c r="E149" s="46"/>
      <c r="F149" s="323" t="str">
        <f t="shared" si="0"/>
        <v/>
      </c>
      <c r="G149" s="89"/>
      <c r="H149" s="86"/>
      <c r="I149" s="86"/>
      <c r="J149" s="48"/>
      <c r="K149" s="46"/>
      <c r="L149" s="46"/>
      <c r="M149" s="46"/>
      <c r="N149" s="48"/>
      <c r="O149" s="43"/>
      <c r="P149" s="209"/>
      <c r="Q149" s="43"/>
      <c r="R149" s="86"/>
      <c r="S149" s="48"/>
      <c r="T149" s="216"/>
      <c r="U149" s="87"/>
      <c r="V149" s="88"/>
      <c r="W149" s="91"/>
      <c r="X149" s="216"/>
      <c r="Y149" s="216"/>
      <c r="Z149" s="89"/>
      <c r="AA149" s="182" t="str">
        <f t="shared" si="5"/>
        <v/>
      </c>
      <c r="AB149" s="46"/>
      <c r="AC149" s="216"/>
      <c r="AD149" s="216"/>
      <c r="AE149" s="43"/>
      <c r="AF149" s="48"/>
      <c r="AG149" s="43"/>
      <c r="AH149" s="405"/>
      <c r="AI149" s="406"/>
      <c r="AJ149" s="44"/>
      <c r="AK149" s="350"/>
      <c r="AL149" s="46"/>
      <c r="AM149" s="182" t="str">
        <f t="shared" si="6"/>
        <v/>
      </c>
      <c r="AN149" s="46"/>
    </row>
    <row r="150" spans="1:40" ht="45" customHeight="1" x14ac:dyDescent="0.3">
      <c r="A150" s="68"/>
      <c r="B150" s="68"/>
      <c r="C150" s="68"/>
      <c r="D150" s="68"/>
      <c r="E150" s="46"/>
      <c r="F150" s="323" t="str">
        <f t="shared" si="0"/>
        <v/>
      </c>
      <c r="G150" s="89"/>
      <c r="H150" s="86"/>
      <c r="I150" s="86"/>
      <c r="J150" s="48"/>
      <c r="K150" s="46"/>
      <c r="L150" s="46"/>
      <c r="M150" s="46"/>
      <c r="N150" s="48"/>
      <c r="O150" s="43"/>
      <c r="P150" s="209"/>
      <c r="Q150" s="43"/>
      <c r="R150" s="86"/>
      <c r="S150" s="48"/>
      <c r="T150" s="216"/>
      <c r="U150" s="87"/>
      <c r="V150" s="88"/>
      <c r="W150" s="91"/>
      <c r="X150" s="216"/>
      <c r="Y150" s="216"/>
      <c r="Z150" s="89"/>
      <c r="AA150" s="182" t="str">
        <f t="shared" si="5"/>
        <v/>
      </c>
      <c r="AB150" s="46"/>
      <c r="AC150" s="216"/>
      <c r="AD150" s="216"/>
      <c r="AE150" s="43"/>
      <c r="AF150" s="48"/>
      <c r="AG150" s="43"/>
      <c r="AH150" s="405"/>
      <c r="AI150" s="406"/>
      <c r="AJ150" s="44"/>
      <c r="AK150" s="350"/>
      <c r="AL150" s="46"/>
      <c r="AM150" s="182" t="str">
        <f t="shared" si="6"/>
        <v/>
      </c>
      <c r="AN150" s="46"/>
    </row>
    <row r="151" spans="1:40" ht="45" customHeight="1" x14ac:dyDescent="0.3">
      <c r="A151" s="68"/>
      <c r="B151" s="68"/>
      <c r="C151" s="68"/>
      <c r="D151" s="68"/>
      <c r="E151" s="46"/>
      <c r="F151" s="323" t="str">
        <f t="shared" si="0"/>
        <v/>
      </c>
      <c r="G151" s="89"/>
      <c r="H151" s="86"/>
      <c r="I151" s="86"/>
      <c r="J151" s="48"/>
      <c r="K151" s="46"/>
      <c r="L151" s="46"/>
      <c r="M151" s="46"/>
      <c r="N151" s="48"/>
      <c r="O151" s="43"/>
      <c r="P151" s="209"/>
      <c r="Q151" s="43"/>
      <c r="R151" s="86"/>
      <c r="S151" s="48"/>
      <c r="T151" s="216"/>
      <c r="U151" s="87"/>
      <c r="V151" s="88"/>
      <c r="W151" s="91"/>
      <c r="X151" s="216"/>
      <c r="Y151" s="216"/>
      <c r="Z151" s="89"/>
      <c r="AA151" s="182" t="str">
        <f t="shared" si="5"/>
        <v/>
      </c>
      <c r="AB151" s="46"/>
      <c r="AC151" s="216"/>
      <c r="AD151" s="216"/>
      <c r="AE151" s="43"/>
      <c r="AF151" s="48"/>
      <c r="AG151" s="43"/>
      <c r="AH151" s="405"/>
      <c r="AI151" s="406"/>
      <c r="AJ151" s="44"/>
      <c r="AK151" s="350"/>
      <c r="AL151" s="46"/>
      <c r="AM151" s="182" t="str">
        <f t="shared" si="6"/>
        <v/>
      </c>
      <c r="AN151" s="46"/>
    </row>
    <row r="152" spans="1:40" ht="45" customHeight="1" x14ac:dyDescent="0.3">
      <c r="A152" s="68"/>
      <c r="B152" s="68"/>
      <c r="C152" s="68"/>
      <c r="D152" s="68"/>
      <c r="E152" s="46"/>
      <c r="F152" s="323" t="str">
        <f t="shared" si="0"/>
        <v/>
      </c>
      <c r="G152" s="89"/>
      <c r="H152" s="86"/>
      <c r="I152" s="86"/>
      <c r="J152" s="48"/>
      <c r="K152" s="46"/>
      <c r="L152" s="46"/>
      <c r="M152" s="46"/>
      <c r="N152" s="48"/>
      <c r="O152" s="43"/>
      <c r="P152" s="209"/>
      <c r="Q152" s="43"/>
      <c r="R152" s="86"/>
      <c r="S152" s="48"/>
      <c r="T152" s="216"/>
      <c r="U152" s="87"/>
      <c r="V152" s="88"/>
      <c r="W152" s="91"/>
      <c r="X152" s="216"/>
      <c r="Y152" s="216"/>
      <c r="Z152" s="89"/>
      <c r="AA152" s="182" t="str">
        <f t="shared" si="5"/>
        <v/>
      </c>
      <c r="AB152" s="46"/>
      <c r="AC152" s="216"/>
      <c r="AD152" s="216"/>
      <c r="AE152" s="43"/>
      <c r="AF152" s="48"/>
      <c r="AG152" s="43"/>
      <c r="AH152" s="405"/>
      <c r="AI152" s="406"/>
      <c r="AJ152" s="44"/>
      <c r="AK152" s="350"/>
      <c r="AL152" s="46"/>
      <c r="AM152" s="182" t="str">
        <f t="shared" si="6"/>
        <v/>
      </c>
      <c r="AN152" s="46"/>
    </row>
    <row r="153" spans="1:40" ht="45" customHeight="1" x14ac:dyDescent="0.3">
      <c r="A153" s="68"/>
      <c r="B153" s="68"/>
      <c r="C153" s="68"/>
      <c r="D153" s="68"/>
      <c r="E153" s="46"/>
      <c r="F153" s="323" t="str">
        <f t="shared" si="0"/>
        <v/>
      </c>
      <c r="G153" s="89"/>
      <c r="H153" s="86"/>
      <c r="I153" s="86"/>
      <c r="J153" s="48"/>
      <c r="K153" s="46"/>
      <c r="L153" s="46"/>
      <c r="M153" s="46"/>
      <c r="N153" s="48"/>
      <c r="O153" s="43"/>
      <c r="P153" s="209"/>
      <c r="Q153" s="43"/>
      <c r="R153" s="86"/>
      <c r="S153" s="48"/>
      <c r="T153" s="216"/>
      <c r="U153" s="87"/>
      <c r="V153" s="88"/>
      <c r="W153" s="91"/>
      <c r="X153" s="216"/>
      <c r="Y153" s="216"/>
      <c r="Z153" s="89"/>
      <c r="AA153" s="182" t="str">
        <f t="shared" si="5"/>
        <v/>
      </c>
      <c r="AB153" s="46"/>
      <c r="AC153" s="216"/>
      <c r="AD153" s="216"/>
      <c r="AE153" s="43"/>
      <c r="AF153" s="48"/>
      <c r="AG153" s="43"/>
      <c r="AH153" s="405"/>
      <c r="AI153" s="406"/>
      <c r="AJ153" s="44"/>
      <c r="AK153" s="350"/>
      <c r="AL153" s="46"/>
      <c r="AM153" s="182" t="str">
        <f t="shared" si="6"/>
        <v/>
      </c>
      <c r="AN153" s="46"/>
    </row>
    <row r="154" spans="1:40" ht="45" customHeight="1" x14ac:dyDescent="0.3">
      <c r="A154" s="68"/>
      <c r="B154" s="68"/>
      <c r="C154" s="68"/>
      <c r="D154" s="68"/>
      <c r="E154" s="46"/>
      <c r="F154" s="323" t="str">
        <f t="shared" si="0"/>
        <v/>
      </c>
      <c r="G154" s="89"/>
      <c r="H154" s="86"/>
      <c r="I154" s="86"/>
      <c r="J154" s="48"/>
      <c r="K154" s="46"/>
      <c r="L154" s="46"/>
      <c r="M154" s="46"/>
      <c r="N154" s="48"/>
      <c r="O154" s="43"/>
      <c r="P154" s="209"/>
      <c r="Q154" s="43"/>
      <c r="R154" s="86"/>
      <c r="S154" s="48"/>
      <c r="T154" s="216"/>
      <c r="U154" s="87"/>
      <c r="V154" s="88"/>
      <c r="W154" s="91"/>
      <c r="X154" s="216"/>
      <c r="Y154" s="216"/>
      <c r="Z154" s="89"/>
      <c r="AA154" s="182" t="str">
        <f t="shared" si="5"/>
        <v/>
      </c>
      <c r="AB154" s="46"/>
      <c r="AC154" s="216"/>
      <c r="AD154" s="216"/>
      <c r="AE154" s="43"/>
      <c r="AF154" s="48"/>
      <c r="AG154" s="43"/>
      <c r="AH154" s="405"/>
      <c r="AI154" s="406"/>
      <c r="AJ154" s="44"/>
      <c r="AK154" s="350"/>
      <c r="AL154" s="46"/>
      <c r="AM154" s="182" t="str">
        <f t="shared" si="6"/>
        <v/>
      </c>
      <c r="AN154" s="46"/>
    </row>
    <row r="155" spans="1:40" ht="45" customHeight="1" x14ac:dyDescent="0.3">
      <c r="A155" s="68"/>
      <c r="B155" s="68"/>
      <c r="C155" s="68"/>
      <c r="D155" s="68"/>
      <c r="E155" s="46"/>
      <c r="F155" s="323" t="str">
        <f t="shared" si="0"/>
        <v/>
      </c>
      <c r="G155" s="89"/>
      <c r="H155" s="86"/>
      <c r="I155" s="86"/>
      <c r="J155" s="48"/>
      <c r="K155" s="46"/>
      <c r="L155" s="46"/>
      <c r="M155" s="46"/>
      <c r="N155" s="48"/>
      <c r="O155" s="43"/>
      <c r="P155" s="209"/>
      <c r="Q155" s="43"/>
      <c r="R155" s="86"/>
      <c r="S155" s="48"/>
      <c r="T155" s="216"/>
      <c r="U155" s="87"/>
      <c r="V155" s="88"/>
      <c r="W155" s="91"/>
      <c r="X155" s="216"/>
      <c r="Y155" s="216"/>
      <c r="Z155" s="89"/>
      <c r="AA155" s="182" t="str">
        <f t="shared" si="5"/>
        <v/>
      </c>
      <c r="AB155" s="46"/>
      <c r="AC155" s="216"/>
      <c r="AD155" s="216"/>
      <c r="AE155" s="43"/>
      <c r="AF155" s="48"/>
      <c r="AG155" s="43"/>
      <c r="AH155" s="405"/>
      <c r="AI155" s="406"/>
      <c r="AJ155" s="44"/>
      <c r="AK155" s="350"/>
      <c r="AL155" s="46"/>
      <c r="AM155" s="182" t="str">
        <f t="shared" si="6"/>
        <v/>
      </c>
      <c r="AN155" s="46"/>
    </row>
    <row r="156" spans="1:40" ht="45" customHeight="1" x14ac:dyDescent="0.3">
      <c r="A156" s="68"/>
      <c r="B156" s="68"/>
      <c r="C156" s="68"/>
      <c r="D156" s="68"/>
      <c r="E156" s="46"/>
      <c r="F156" s="323" t="str">
        <f t="shared" si="0"/>
        <v/>
      </c>
      <c r="G156" s="89"/>
      <c r="H156" s="86"/>
      <c r="I156" s="86"/>
      <c r="J156" s="48"/>
      <c r="K156" s="46"/>
      <c r="L156" s="46"/>
      <c r="M156" s="46"/>
      <c r="N156" s="48"/>
      <c r="O156" s="43"/>
      <c r="P156" s="209"/>
      <c r="Q156" s="43"/>
      <c r="R156" s="86"/>
      <c r="S156" s="48"/>
      <c r="T156" s="216"/>
      <c r="U156" s="87"/>
      <c r="V156" s="88"/>
      <c r="W156" s="91"/>
      <c r="X156" s="216"/>
      <c r="Y156" s="216"/>
      <c r="Z156" s="89"/>
      <c r="AA156" s="182" t="str">
        <f t="shared" si="5"/>
        <v/>
      </c>
      <c r="AB156" s="46"/>
      <c r="AC156" s="216"/>
      <c r="AD156" s="216"/>
      <c r="AE156" s="43"/>
      <c r="AF156" s="48"/>
      <c r="AG156" s="43"/>
      <c r="AH156" s="405"/>
      <c r="AI156" s="406"/>
      <c r="AJ156" s="44"/>
      <c r="AK156" s="350"/>
      <c r="AL156" s="46"/>
      <c r="AM156" s="182" t="str">
        <f t="shared" si="6"/>
        <v/>
      </c>
      <c r="AN156" s="46"/>
    </row>
    <row r="157" spans="1:40" ht="45" customHeight="1" x14ac:dyDescent="0.3">
      <c r="A157" s="68"/>
      <c r="B157" s="68"/>
      <c r="C157" s="68"/>
      <c r="D157" s="68"/>
      <c r="E157" s="46"/>
      <c r="F157" s="323" t="str">
        <f t="shared" si="0"/>
        <v/>
      </c>
      <c r="G157" s="89"/>
      <c r="H157" s="86"/>
      <c r="I157" s="86"/>
      <c r="J157" s="48"/>
      <c r="K157" s="46"/>
      <c r="L157" s="46"/>
      <c r="M157" s="46"/>
      <c r="N157" s="48"/>
      <c r="O157" s="43"/>
      <c r="P157" s="209"/>
      <c r="Q157" s="43"/>
      <c r="R157" s="86"/>
      <c r="S157" s="48"/>
      <c r="T157" s="216"/>
      <c r="U157" s="87"/>
      <c r="V157" s="88"/>
      <c r="W157" s="91"/>
      <c r="X157" s="216"/>
      <c r="Y157" s="216"/>
      <c r="Z157" s="89"/>
      <c r="AA157" s="182" t="str">
        <f t="shared" si="5"/>
        <v/>
      </c>
      <c r="AB157" s="46"/>
      <c r="AC157" s="216"/>
      <c r="AD157" s="216"/>
      <c r="AE157" s="43"/>
      <c r="AF157" s="48"/>
      <c r="AG157" s="43"/>
      <c r="AH157" s="405"/>
      <c r="AI157" s="406"/>
      <c r="AJ157" s="44"/>
      <c r="AK157" s="350"/>
      <c r="AL157" s="46"/>
      <c r="AM157" s="182" t="str">
        <f t="shared" si="6"/>
        <v/>
      </c>
      <c r="AN157" s="46"/>
    </row>
    <row r="158" spans="1:40" ht="45" customHeight="1" x14ac:dyDescent="0.3">
      <c r="A158" s="68"/>
      <c r="B158" s="68"/>
      <c r="C158" s="68"/>
      <c r="D158" s="68"/>
      <c r="E158" s="46"/>
      <c r="F158" s="323" t="str">
        <f t="shared" si="0"/>
        <v/>
      </c>
      <c r="G158" s="89"/>
      <c r="H158" s="86"/>
      <c r="I158" s="86"/>
      <c r="J158" s="48"/>
      <c r="K158" s="46"/>
      <c r="L158" s="46"/>
      <c r="M158" s="46"/>
      <c r="N158" s="48"/>
      <c r="O158" s="43"/>
      <c r="P158" s="209"/>
      <c r="Q158" s="43"/>
      <c r="R158" s="86"/>
      <c r="S158" s="48"/>
      <c r="T158" s="216"/>
      <c r="U158" s="87"/>
      <c r="V158" s="88"/>
      <c r="W158" s="91"/>
      <c r="X158" s="216"/>
      <c r="Y158" s="216"/>
      <c r="Z158" s="89"/>
      <c r="AA158" s="182" t="str">
        <f t="shared" si="5"/>
        <v/>
      </c>
      <c r="AB158" s="46"/>
      <c r="AC158" s="216"/>
      <c r="AD158" s="216"/>
      <c r="AE158" s="43"/>
      <c r="AF158" s="48"/>
      <c r="AG158" s="43"/>
      <c r="AH158" s="405"/>
      <c r="AI158" s="406"/>
      <c r="AJ158" s="44"/>
      <c r="AK158" s="350"/>
      <c r="AL158" s="46"/>
      <c r="AM158" s="182" t="str">
        <f t="shared" si="6"/>
        <v/>
      </c>
      <c r="AN158" s="46"/>
    </row>
    <row r="159" spans="1:40" ht="45" customHeight="1" x14ac:dyDescent="0.3">
      <c r="A159" s="68"/>
      <c r="B159" s="68"/>
      <c r="C159" s="68"/>
      <c r="D159" s="68"/>
      <c r="E159" s="46"/>
      <c r="F159" s="323" t="str">
        <f t="shared" si="0"/>
        <v/>
      </c>
      <c r="G159" s="89"/>
      <c r="H159" s="86"/>
      <c r="I159" s="86"/>
      <c r="J159" s="48"/>
      <c r="K159" s="46"/>
      <c r="L159" s="46"/>
      <c r="M159" s="46"/>
      <c r="N159" s="48"/>
      <c r="O159" s="43"/>
      <c r="P159" s="209"/>
      <c r="Q159" s="43"/>
      <c r="R159" s="86"/>
      <c r="S159" s="48"/>
      <c r="T159" s="216"/>
      <c r="U159" s="87"/>
      <c r="V159" s="88"/>
      <c r="W159" s="91"/>
      <c r="X159" s="216"/>
      <c r="Y159" s="216"/>
      <c r="Z159" s="89"/>
      <c r="AA159" s="182" t="str">
        <f t="shared" si="5"/>
        <v/>
      </c>
      <c r="AB159" s="46"/>
      <c r="AC159" s="216"/>
      <c r="AD159" s="216"/>
      <c r="AE159" s="43"/>
      <c r="AF159" s="48"/>
      <c r="AG159" s="43"/>
      <c r="AH159" s="405"/>
      <c r="AI159" s="406"/>
      <c r="AJ159" s="44"/>
      <c r="AK159" s="350"/>
      <c r="AL159" s="46"/>
      <c r="AM159" s="182" t="str">
        <f t="shared" si="6"/>
        <v/>
      </c>
      <c r="AN159" s="46"/>
    </row>
    <row r="160" spans="1:40" ht="45" customHeight="1" x14ac:dyDescent="0.3">
      <c r="A160" s="68"/>
      <c r="B160" s="68"/>
      <c r="C160" s="68"/>
      <c r="D160" s="68"/>
      <c r="E160" s="46"/>
      <c r="F160" s="323" t="str">
        <f t="shared" si="0"/>
        <v/>
      </c>
      <c r="G160" s="89"/>
      <c r="H160" s="86"/>
      <c r="I160" s="86"/>
      <c r="J160" s="48"/>
      <c r="K160" s="46"/>
      <c r="L160" s="46"/>
      <c r="M160" s="46"/>
      <c r="N160" s="48"/>
      <c r="O160" s="43"/>
      <c r="P160" s="209"/>
      <c r="Q160" s="43"/>
      <c r="R160" s="86"/>
      <c r="S160" s="48"/>
      <c r="T160" s="216"/>
      <c r="U160" s="87"/>
      <c r="V160" s="88"/>
      <c r="W160" s="91"/>
      <c r="X160" s="216"/>
      <c r="Y160" s="216"/>
      <c r="Z160" s="89"/>
      <c r="AA160" s="182" t="str">
        <f t="shared" si="5"/>
        <v/>
      </c>
      <c r="AB160" s="46"/>
      <c r="AC160" s="216"/>
      <c r="AD160" s="216"/>
      <c r="AE160" s="43"/>
      <c r="AF160" s="48"/>
      <c r="AG160" s="43"/>
      <c r="AH160" s="405"/>
      <c r="AI160" s="406"/>
      <c r="AJ160" s="44"/>
      <c r="AK160" s="350"/>
      <c r="AL160" s="46"/>
      <c r="AM160" s="182" t="str">
        <f t="shared" si="6"/>
        <v/>
      </c>
      <c r="AN160" s="46"/>
    </row>
    <row r="161" spans="1:40" ht="45" customHeight="1" x14ac:dyDescent="0.3">
      <c r="A161" s="68"/>
      <c r="B161" s="68"/>
      <c r="C161" s="68"/>
      <c r="D161" s="68"/>
      <c r="E161" s="46"/>
      <c r="F161" s="323" t="str">
        <f t="shared" si="0"/>
        <v/>
      </c>
      <c r="G161" s="89"/>
      <c r="H161" s="86"/>
      <c r="I161" s="86"/>
      <c r="J161" s="48"/>
      <c r="K161" s="46"/>
      <c r="L161" s="46"/>
      <c r="M161" s="46"/>
      <c r="N161" s="48"/>
      <c r="O161" s="43"/>
      <c r="P161" s="209"/>
      <c r="Q161" s="43"/>
      <c r="R161" s="86"/>
      <c r="S161" s="48"/>
      <c r="T161" s="216"/>
      <c r="U161" s="87"/>
      <c r="V161" s="88"/>
      <c r="W161" s="91"/>
      <c r="X161" s="216"/>
      <c r="Y161" s="216"/>
      <c r="Z161" s="89"/>
      <c r="AA161" s="182" t="str">
        <f t="shared" si="5"/>
        <v/>
      </c>
      <c r="AB161" s="46"/>
      <c r="AC161" s="216"/>
      <c r="AD161" s="216"/>
      <c r="AE161" s="43"/>
      <c r="AF161" s="48"/>
      <c r="AG161" s="43"/>
      <c r="AH161" s="405"/>
      <c r="AI161" s="406"/>
      <c r="AJ161" s="44"/>
      <c r="AK161" s="350"/>
      <c r="AL161" s="46"/>
      <c r="AM161" s="182" t="str">
        <f t="shared" si="6"/>
        <v/>
      </c>
      <c r="AN161" s="46"/>
    </row>
    <row r="162" spans="1:40" ht="45" customHeight="1" x14ac:dyDescent="0.3">
      <c r="A162" s="68"/>
      <c r="B162" s="68"/>
      <c r="C162" s="68"/>
      <c r="D162" s="68"/>
      <c r="E162" s="46"/>
      <c r="F162" s="323" t="str">
        <f t="shared" si="0"/>
        <v/>
      </c>
      <c r="G162" s="89"/>
      <c r="H162" s="86"/>
      <c r="I162" s="86"/>
      <c r="J162" s="48"/>
      <c r="K162" s="46"/>
      <c r="L162" s="46"/>
      <c r="M162" s="46"/>
      <c r="N162" s="48"/>
      <c r="O162" s="43"/>
      <c r="P162" s="209"/>
      <c r="Q162" s="43"/>
      <c r="R162" s="86"/>
      <c r="S162" s="48"/>
      <c r="T162" s="216"/>
      <c r="U162" s="87"/>
      <c r="V162" s="88"/>
      <c r="W162" s="91"/>
      <c r="X162" s="216"/>
      <c r="Y162" s="216"/>
      <c r="Z162" s="89"/>
      <c r="AA162" s="182" t="str">
        <f t="shared" si="5"/>
        <v/>
      </c>
      <c r="AB162" s="46"/>
      <c r="AC162" s="216"/>
      <c r="AD162" s="216"/>
      <c r="AE162" s="43"/>
      <c r="AF162" s="48"/>
      <c r="AG162" s="43"/>
      <c r="AH162" s="405"/>
      <c r="AI162" s="406"/>
      <c r="AJ162" s="44"/>
      <c r="AK162" s="350"/>
      <c r="AL162" s="46"/>
      <c r="AM162" s="182" t="str">
        <f t="shared" si="6"/>
        <v/>
      </c>
      <c r="AN162" s="46"/>
    </row>
    <row r="163" spans="1:40" ht="45" customHeight="1" x14ac:dyDescent="0.3">
      <c r="A163" s="68"/>
      <c r="B163" s="68"/>
      <c r="C163" s="68"/>
      <c r="D163" s="68"/>
      <c r="E163" s="46"/>
      <c r="F163" s="323" t="str">
        <f t="shared" si="0"/>
        <v/>
      </c>
      <c r="G163" s="89"/>
      <c r="H163" s="86"/>
      <c r="I163" s="86"/>
      <c r="J163" s="48"/>
      <c r="K163" s="46"/>
      <c r="L163" s="46"/>
      <c r="M163" s="46"/>
      <c r="N163" s="48"/>
      <c r="O163" s="43"/>
      <c r="P163" s="209"/>
      <c r="Q163" s="43"/>
      <c r="R163" s="86"/>
      <c r="S163" s="48"/>
      <c r="T163" s="216"/>
      <c r="U163" s="87"/>
      <c r="V163" s="88"/>
      <c r="W163" s="91"/>
      <c r="X163" s="216"/>
      <c r="Y163" s="216"/>
      <c r="Z163" s="89"/>
      <c r="AA163" s="182" t="str">
        <f t="shared" si="5"/>
        <v/>
      </c>
      <c r="AB163" s="46"/>
      <c r="AC163" s="216"/>
      <c r="AD163" s="216"/>
      <c r="AE163" s="43"/>
      <c r="AF163" s="48"/>
      <c r="AG163" s="43"/>
      <c r="AH163" s="405"/>
      <c r="AI163" s="406"/>
      <c r="AJ163" s="44"/>
      <c r="AK163" s="350"/>
      <c r="AL163" s="46"/>
      <c r="AM163" s="182" t="str">
        <f t="shared" si="6"/>
        <v/>
      </c>
      <c r="AN163" s="46"/>
    </row>
    <row r="164" spans="1:40" ht="45" customHeight="1" x14ac:dyDescent="0.3">
      <c r="A164" s="68"/>
      <c r="B164" s="68"/>
      <c r="C164" s="68"/>
      <c r="D164" s="68"/>
      <c r="E164" s="46"/>
      <c r="F164" s="323" t="str">
        <f t="shared" si="0"/>
        <v/>
      </c>
      <c r="G164" s="89"/>
      <c r="H164" s="86"/>
      <c r="I164" s="86"/>
      <c r="J164" s="48"/>
      <c r="K164" s="46"/>
      <c r="L164" s="46"/>
      <c r="M164" s="46"/>
      <c r="N164" s="48"/>
      <c r="O164" s="43"/>
      <c r="P164" s="209"/>
      <c r="Q164" s="43"/>
      <c r="R164" s="86"/>
      <c r="S164" s="48"/>
      <c r="T164" s="216"/>
      <c r="U164" s="87"/>
      <c r="V164" s="88"/>
      <c r="W164" s="91"/>
      <c r="X164" s="216"/>
      <c r="Y164" s="216"/>
      <c r="Z164" s="89"/>
      <c r="AA164" s="182" t="str">
        <f t="shared" si="5"/>
        <v/>
      </c>
      <c r="AB164" s="46"/>
      <c r="AC164" s="216"/>
      <c r="AD164" s="216"/>
      <c r="AE164" s="43"/>
      <c r="AF164" s="48"/>
      <c r="AG164" s="43"/>
      <c r="AH164" s="405"/>
      <c r="AI164" s="406"/>
      <c r="AJ164" s="44"/>
      <c r="AK164" s="350"/>
      <c r="AL164" s="46"/>
      <c r="AM164" s="182" t="str">
        <f t="shared" si="6"/>
        <v/>
      </c>
      <c r="AN164" s="46"/>
    </row>
    <row r="165" spans="1:40" ht="45" customHeight="1" x14ac:dyDescent="0.3">
      <c r="A165" s="68"/>
      <c r="B165" s="68"/>
      <c r="C165" s="68"/>
      <c r="D165" s="68"/>
      <c r="E165" s="46"/>
      <c r="F165" s="323" t="str">
        <f t="shared" si="0"/>
        <v/>
      </c>
      <c r="G165" s="89"/>
      <c r="H165" s="86"/>
      <c r="I165" s="86"/>
      <c r="J165" s="48"/>
      <c r="K165" s="46"/>
      <c r="L165" s="46"/>
      <c r="M165" s="46"/>
      <c r="N165" s="48"/>
      <c r="O165" s="43"/>
      <c r="P165" s="209"/>
      <c r="Q165" s="43"/>
      <c r="R165" s="86"/>
      <c r="S165" s="48"/>
      <c r="T165" s="216"/>
      <c r="U165" s="87"/>
      <c r="V165" s="88"/>
      <c r="W165" s="91"/>
      <c r="X165" s="216"/>
      <c r="Y165" s="216"/>
      <c r="Z165" s="89"/>
      <c r="AA165" s="182" t="str">
        <f t="shared" si="5"/>
        <v/>
      </c>
      <c r="AB165" s="46"/>
      <c r="AC165" s="216"/>
      <c r="AD165" s="216"/>
      <c r="AE165" s="43"/>
      <c r="AF165" s="48"/>
      <c r="AG165" s="43"/>
      <c r="AH165" s="405"/>
      <c r="AI165" s="406"/>
      <c r="AJ165" s="44"/>
      <c r="AK165" s="350"/>
      <c r="AL165" s="46"/>
      <c r="AM165" s="182" t="str">
        <f t="shared" si="6"/>
        <v/>
      </c>
      <c r="AN165" s="46"/>
    </row>
    <row r="166" spans="1:40" ht="45" customHeight="1" x14ac:dyDescent="0.3">
      <c r="A166" s="68"/>
      <c r="B166" s="68"/>
      <c r="C166" s="68"/>
      <c r="D166" s="68"/>
      <c r="E166" s="46"/>
      <c r="F166" s="323" t="str">
        <f t="shared" si="0"/>
        <v/>
      </c>
      <c r="G166" s="89"/>
      <c r="H166" s="86"/>
      <c r="I166" s="86"/>
      <c r="J166" s="48"/>
      <c r="K166" s="46"/>
      <c r="L166" s="46"/>
      <c r="M166" s="46"/>
      <c r="N166" s="48"/>
      <c r="O166" s="43"/>
      <c r="P166" s="209"/>
      <c r="Q166" s="43"/>
      <c r="R166" s="86"/>
      <c r="S166" s="48"/>
      <c r="T166" s="216"/>
      <c r="U166" s="87"/>
      <c r="V166" s="88"/>
      <c r="W166" s="91"/>
      <c r="X166" s="216"/>
      <c r="Y166" s="216"/>
      <c r="Z166" s="89"/>
      <c r="AA166" s="182" t="str">
        <f t="shared" si="5"/>
        <v/>
      </c>
      <c r="AB166" s="46"/>
      <c r="AC166" s="216"/>
      <c r="AD166" s="216"/>
      <c r="AE166" s="43"/>
      <c r="AF166" s="48"/>
      <c r="AG166" s="43"/>
      <c r="AH166" s="405"/>
      <c r="AI166" s="406"/>
      <c r="AJ166" s="44"/>
      <c r="AK166" s="350"/>
      <c r="AL166" s="46"/>
      <c r="AM166" s="182" t="str">
        <f t="shared" si="6"/>
        <v/>
      </c>
      <c r="AN166" s="46"/>
    </row>
    <row r="167" spans="1:40" ht="45" customHeight="1" x14ac:dyDescent="0.3">
      <c r="A167" s="68"/>
      <c r="B167" s="68"/>
      <c r="C167" s="68"/>
      <c r="D167" s="68"/>
      <c r="E167" s="46"/>
      <c r="F167" s="323" t="str">
        <f t="shared" si="0"/>
        <v/>
      </c>
      <c r="G167" s="89"/>
      <c r="H167" s="86"/>
      <c r="I167" s="86"/>
      <c r="J167" s="48"/>
      <c r="K167" s="46"/>
      <c r="L167" s="46"/>
      <c r="M167" s="46"/>
      <c r="N167" s="48"/>
      <c r="O167" s="43"/>
      <c r="P167" s="209"/>
      <c r="Q167" s="43"/>
      <c r="R167" s="86"/>
      <c r="S167" s="48"/>
      <c r="T167" s="216"/>
      <c r="U167" s="87"/>
      <c r="V167" s="88"/>
      <c r="W167" s="91"/>
      <c r="X167" s="216"/>
      <c r="Y167" s="216"/>
      <c r="Z167" s="89"/>
      <c r="AA167" s="182" t="str">
        <f t="shared" si="5"/>
        <v/>
      </c>
      <c r="AB167" s="46"/>
      <c r="AC167" s="216"/>
      <c r="AD167" s="216"/>
      <c r="AE167" s="43"/>
      <c r="AF167" s="48"/>
      <c r="AG167" s="43"/>
      <c r="AH167" s="405"/>
      <c r="AI167" s="406"/>
      <c r="AJ167" s="44"/>
      <c r="AK167" s="350"/>
      <c r="AL167" s="46"/>
      <c r="AM167" s="182" t="str">
        <f t="shared" si="6"/>
        <v/>
      </c>
      <c r="AN167" s="46"/>
    </row>
    <row r="168" spans="1:40" ht="45" customHeight="1" x14ac:dyDescent="0.3">
      <c r="A168" s="68"/>
      <c r="B168" s="68"/>
      <c r="C168" s="68"/>
      <c r="D168" s="68"/>
      <c r="E168" s="46"/>
      <c r="F168" s="323" t="str">
        <f t="shared" si="0"/>
        <v/>
      </c>
      <c r="G168" s="89"/>
      <c r="H168" s="86"/>
      <c r="I168" s="86"/>
      <c r="J168" s="48"/>
      <c r="K168" s="46"/>
      <c r="L168" s="46"/>
      <c r="M168" s="46"/>
      <c r="N168" s="48"/>
      <c r="O168" s="43"/>
      <c r="P168" s="209"/>
      <c r="Q168" s="43"/>
      <c r="R168" s="86"/>
      <c r="S168" s="48"/>
      <c r="T168" s="216"/>
      <c r="U168" s="87"/>
      <c r="V168" s="88"/>
      <c r="W168" s="91"/>
      <c r="X168" s="216"/>
      <c r="Y168" s="216"/>
      <c r="Z168" s="89"/>
      <c r="AA168" s="182" t="str">
        <f t="shared" si="5"/>
        <v/>
      </c>
      <c r="AB168" s="46"/>
      <c r="AC168" s="216"/>
      <c r="AD168" s="216"/>
      <c r="AE168" s="43"/>
      <c r="AF168" s="48"/>
      <c r="AG168" s="43"/>
      <c r="AH168" s="405"/>
      <c r="AI168" s="406"/>
      <c r="AJ168" s="44"/>
      <c r="AK168" s="350"/>
      <c r="AL168" s="46"/>
      <c r="AM168" s="182" t="str">
        <f t="shared" si="6"/>
        <v/>
      </c>
      <c r="AN168" s="46"/>
    </row>
    <row r="169" spans="1:40" ht="45" customHeight="1" x14ac:dyDescent="0.3">
      <c r="A169" s="68"/>
      <c r="B169" s="68"/>
      <c r="C169" s="68"/>
      <c r="D169" s="68"/>
      <c r="E169" s="46"/>
      <c r="F169" s="323" t="str">
        <f t="shared" si="0"/>
        <v/>
      </c>
      <c r="G169" s="89"/>
      <c r="H169" s="86"/>
      <c r="I169" s="86"/>
      <c r="J169" s="48"/>
      <c r="K169" s="46"/>
      <c r="L169" s="46"/>
      <c r="M169" s="46"/>
      <c r="N169" s="48"/>
      <c r="O169" s="43"/>
      <c r="P169" s="209"/>
      <c r="Q169" s="43"/>
      <c r="R169" s="86"/>
      <c r="S169" s="48"/>
      <c r="T169" s="216"/>
      <c r="U169" s="87"/>
      <c r="V169" s="88"/>
      <c r="W169" s="91"/>
      <c r="X169" s="216"/>
      <c r="Y169" s="216"/>
      <c r="Z169" s="89"/>
      <c r="AA169" s="182" t="str">
        <f t="shared" si="5"/>
        <v/>
      </c>
      <c r="AB169" s="46"/>
      <c r="AC169" s="216"/>
      <c r="AD169" s="216"/>
      <c r="AE169" s="43"/>
      <c r="AF169" s="48"/>
      <c r="AG169" s="43"/>
      <c r="AH169" s="405"/>
      <c r="AI169" s="406"/>
      <c r="AJ169" s="44"/>
      <c r="AK169" s="350"/>
      <c r="AL169" s="46"/>
      <c r="AM169" s="182" t="str">
        <f t="shared" si="6"/>
        <v/>
      </c>
      <c r="AN169" s="46"/>
    </row>
    <row r="170" spans="1:40" ht="45" customHeight="1" x14ac:dyDescent="0.3">
      <c r="A170" s="68"/>
      <c r="B170" s="68"/>
      <c r="C170" s="68"/>
      <c r="D170" s="68"/>
      <c r="E170" s="46"/>
      <c r="F170" s="323" t="str">
        <f t="shared" si="0"/>
        <v/>
      </c>
      <c r="G170" s="89"/>
      <c r="H170" s="86"/>
      <c r="I170" s="86"/>
      <c r="J170" s="48"/>
      <c r="K170" s="46"/>
      <c r="L170" s="46"/>
      <c r="M170" s="46"/>
      <c r="N170" s="48"/>
      <c r="O170" s="43"/>
      <c r="P170" s="209"/>
      <c r="Q170" s="43"/>
      <c r="R170" s="86"/>
      <c r="S170" s="48"/>
      <c r="T170" s="216"/>
      <c r="U170" s="87"/>
      <c r="V170" s="88"/>
      <c r="W170" s="91"/>
      <c r="X170" s="216"/>
      <c r="Y170" s="216"/>
      <c r="Z170" s="89"/>
      <c r="AA170" s="182" t="str">
        <f t="shared" si="5"/>
        <v/>
      </c>
      <c r="AB170" s="46"/>
      <c r="AC170" s="216"/>
      <c r="AD170" s="216"/>
      <c r="AE170" s="43"/>
      <c r="AF170" s="48"/>
      <c r="AG170" s="43"/>
      <c r="AH170" s="405"/>
      <c r="AI170" s="406"/>
      <c r="AJ170" s="44"/>
      <c r="AK170" s="350"/>
      <c r="AL170" s="46"/>
      <c r="AM170" s="182" t="str">
        <f t="shared" si="6"/>
        <v/>
      </c>
      <c r="AN170" s="46"/>
    </row>
    <row r="171" spans="1:40" ht="45" customHeight="1" x14ac:dyDescent="0.3">
      <c r="A171" s="68"/>
      <c r="B171" s="68"/>
      <c r="C171" s="68"/>
      <c r="D171" s="68"/>
      <c r="E171" s="46"/>
      <c r="F171" s="323" t="str">
        <f t="shared" si="0"/>
        <v/>
      </c>
      <c r="G171" s="89"/>
      <c r="H171" s="86"/>
      <c r="I171" s="86"/>
      <c r="J171" s="48"/>
      <c r="K171" s="46"/>
      <c r="L171" s="46"/>
      <c r="M171" s="46"/>
      <c r="N171" s="48"/>
      <c r="O171" s="43"/>
      <c r="P171" s="209"/>
      <c r="Q171" s="43"/>
      <c r="R171" s="86"/>
      <c r="S171" s="48"/>
      <c r="T171" s="216"/>
      <c r="U171" s="87"/>
      <c r="V171" s="88"/>
      <c r="W171" s="91"/>
      <c r="X171" s="216"/>
      <c r="Y171" s="216"/>
      <c r="Z171" s="89"/>
      <c r="AA171" s="182" t="str">
        <f t="shared" si="5"/>
        <v/>
      </c>
      <c r="AB171" s="46"/>
      <c r="AC171" s="216"/>
      <c r="AD171" s="216"/>
      <c r="AE171" s="43"/>
      <c r="AF171" s="48"/>
      <c r="AG171" s="43"/>
      <c r="AH171" s="405"/>
      <c r="AI171" s="406"/>
      <c r="AJ171" s="44"/>
      <c r="AK171" s="350"/>
      <c r="AL171" s="46"/>
      <c r="AM171" s="182" t="str">
        <f t="shared" si="6"/>
        <v/>
      </c>
      <c r="AN171" s="46"/>
    </row>
    <row r="172" spans="1:40" ht="45" customHeight="1" x14ac:dyDescent="0.3">
      <c r="A172" s="68"/>
      <c r="B172" s="68"/>
      <c r="C172" s="68"/>
      <c r="D172" s="68"/>
      <c r="E172" s="46"/>
      <c r="F172" s="323" t="str">
        <f t="shared" si="0"/>
        <v/>
      </c>
      <c r="G172" s="89"/>
      <c r="H172" s="86"/>
      <c r="I172" s="86"/>
      <c r="J172" s="48"/>
      <c r="K172" s="46"/>
      <c r="L172" s="46"/>
      <c r="M172" s="46"/>
      <c r="N172" s="48"/>
      <c r="O172" s="43"/>
      <c r="P172" s="209"/>
      <c r="Q172" s="43"/>
      <c r="R172" s="86"/>
      <c r="S172" s="48"/>
      <c r="T172" s="216"/>
      <c r="U172" s="87"/>
      <c r="V172" s="88"/>
      <c r="W172" s="91"/>
      <c r="X172" s="216"/>
      <c r="Y172" s="216"/>
      <c r="Z172" s="89"/>
      <c r="AA172" s="182" t="str">
        <f t="shared" si="5"/>
        <v/>
      </c>
      <c r="AB172" s="46"/>
      <c r="AC172" s="216"/>
      <c r="AD172" s="216"/>
      <c r="AE172" s="43"/>
      <c r="AF172" s="48"/>
      <c r="AG172" s="43"/>
      <c r="AH172" s="405"/>
      <c r="AI172" s="406"/>
      <c r="AJ172" s="44"/>
      <c r="AK172" s="350"/>
      <c r="AL172" s="46"/>
      <c r="AM172" s="182" t="str">
        <f t="shared" si="6"/>
        <v/>
      </c>
      <c r="AN172" s="46"/>
    </row>
    <row r="173" spans="1:40" ht="45" customHeight="1" x14ac:dyDescent="0.3">
      <c r="A173" s="68"/>
      <c r="B173" s="68"/>
      <c r="C173" s="68"/>
      <c r="D173" s="68"/>
      <c r="E173" s="46"/>
      <c r="F173" s="323" t="str">
        <f t="shared" si="0"/>
        <v/>
      </c>
      <c r="G173" s="89"/>
      <c r="H173" s="86"/>
      <c r="I173" s="86"/>
      <c r="J173" s="48"/>
      <c r="K173" s="46"/>
      <c r="L173" s="46"/>
      <c r="M173" s="46"/>
      <c r="N173" s="48"/>
      <c r="O173" s="43"/>
      <c r="P173" s="209"/>
      <c r="Q173" s="43"/>
      <c r="R173" s="86"/>
      <c r="S173" s="48"/>
      <c r="T173" s="216"/>
      <c r="U173" s="87"/>
      <c r="V173" s="88"/>
      <c r="W173" s="91"/>
      <c r="X173" s="216"/>
      <c r="Y173" s="216"/>
      <c r="Z173" s="89"/>
      <c r="AA173" s="182" t="str">
        <f t="shared" si="5"/>
        <v/>
      </c>
      <c r="AB173" s="46"/>
      <c r="AC173" s="216"/>
      <c r="AD173" s="216"/>
      <c r="AE173" s="43"/>
      <c r="AF173" s="48"/>
      <c r="AG173" s="43"/>
      <c r="AH173" s="405"/>
      <c r="AI173" s="406"/>
      <c r="AJ173" s="44"/>
      <c r="AK173" s="350"/>
      <c r="AL173" s="46"/>
      <c r="AM173" s="182" t="str">
        <f t="shared" si="6"/>
        <v/>
      </c>
      <c r="AN173" s="46"/>
    </row>
    <row r="174" spans="1:40" ht="45" customHeight="1" x14ac:dyDescent="0.3">
      <c r="A174" s="68"/>
      <c r="B174" s="68"/>
      <c r="C174" s="68"/>
      <c r="D174" s="68"/>
      <c r="E174" s="46"/>
      <c r="F174" s="323" t="str">
        <f t="shared" si="0"/>
        <v/>
      </c>
      <c r="G174" s="89"/>
      <c r="H174" s="86"/>
      <c r="I174" s="86"/>
      <c r="J174" s="48"/>
      <c r="K174" s="46"/>
      <c r="L174" s="46"/>
      <c r="M174" s="46"/>
      <c r="N174" s="48"/>
      <c r="O174" s="43"/>
      <c r="P174" s="209"/>
      <c r="Q174" s="43"/>
      <c r="R174" s="86"/>
      <c r="S174" s="48"/>
      <c r="T174" s="216"/>
      <c r="U174" s="87"/>
      <c r="V174" s="88"/>
      <c r="W174" s="91"/>
      <c r="X174" s="216"/>
      <c r="Y174" s="216"/>
      <c r="Z174" s="89"/>
      <c r="AA174" s="182" t="str">
        <f t="shared" si="5"/>
        <v/>
      </c>
      <c r="AB174" s="46"/>
      <c r="AC174" s="216"/>
      <c r="AD174" s="216"/>
      <c r="AE174" s="43"/>
      <c r="AF174" s="48"/>
      <c r="AG174" s="43"/>
      <c r="AH174" s="405"/>
      <c r="AI174" s="406"/>
      <c r="AJ174" s="44"/>
      <c r="AK174" s="350"/>
      <c r="AL174" s="46"/>
      <c r="AM174" s="182" t="str">
        <f t="shared" si="6"/>
        <v/>
      </c>
      <c r="AN174" s="46"/>
    </row>
    <row r="175" spans="1:40" ht="45" customHeight="1" x14ac:dyDescent="0.3">
      <c r="A175" s="68"/>
      <c r="B175" s="68"/>
      <c r="C175" s="68"/>
      <c r="D175" s="68"/>
      <c r="E175" s="46"/>
      <c r="F175" s="323" t="str">
        <f t="shared" si="0"/>
        <v/>
      </c>
      <c r="G175" s="89"/>
      <c r="H175" s="86"/>
      <c r="I175" s="86"/>
      <c r="J175" s="48"/>
      <c r="K175" s="46"/>
      <c r="L175" s="46"/>
      <c r="M175" s="46"/>
      <c r="N175" s="48"/>
      <c r="O175" s="43"/>
      <c r="P175" s="209"/>
      <c r="Q175" s="43"/>
      <c r="R175" s="86"/>
      <c r="S175" s="48"/>
      <c r="T175" s="216"/>
      <c r="U175" s="87"/>
      <c r="V175" s="88"/>
      <c r="W175" s="91"/>
      <c r="X175" s="216"/>
      <c r="Y175" s="216"/>
      <c r="Z175" s="89"/>
      <c r="AA175" s="182" t="str">
        <f t="shared" si="5"/>
        <v/>
      </c>
      <c r="AB175" s="46"/>
      <c r="AC175" s="216"/>
      <c r="AD175" s="216"/>
      <c r="AE175" s="43"/>
      <c r="AF175" s="48"/>
      <c r="AG175" s="43"/>
      <c r="AH175" s="405"/>
      <c r="AI175" s="406"/>
      <c r="AJ175" s="44"/>
      <c r="AK175" s="350"/>
      <c r="AL175" s="46"/>
      <c r="AM175" s="182" t="str">
        <f t="shared" si="6"/>
        <v/>
      </c>
      <c r="AN175" s="46"/>
    </row>
    <row r="176" spans="1:40" ht="45" customHeight="1" x14ac:dyDescent="0.3">
      <c r="A176" s="68"/>
      <c r="B176" s="68"/>
      <c r="C176" s="68"/>
      <c r="D176" s="68"/>
      <c r="E176" s="46"/>
      <c r="F176" s="323" t="str">
        <f t="shared" si="0"/>
        <v/>
      </c>
      <c r="G176" s="89"/>
      <c r="H176" s="86"/>
      <c r="I176" s="86"/>
      <c r="J176" s="48"/>
      <c r="K176" s="46"/>
      <c r="L176" s="46"/>
      <c r="M176" s="46"/>
      <c r="N176" s="48"/>
      <c r="O176" s="43"/>
      <c r="P176" s="209"/>
      <c r="Q176" s="43"/>
      <c r="R176" s="86"/>
      <c r="S176" s="48"/>
      <c r="T176" s="216"/>
      <c r="U176" s="87"/>
      <c r="V176" s="88"/>
      <c r="W176" s="91"/>
      <c r="X176" s="216"/>
      <c r="Y176" s="216"/>
      <c r="Z176" s="89"/>
      <c r="AA176" s="182" t="str">
        <f t="shared" si="5"/>
        <v/>
      </c>
      <c r="AB176" s="46"/>
      <c r="AC176" s="216"/>
      <c r="AD176" s="216"/>
      <c r="AE176" s="43"/>
      <c r="AF176" s="48"/>
      <c r="AG176" s="43"/>
      <c r="AH176" s="405"/>
      <c r="AI176" s="406"/>
      <c r="AJ176" s="44"/>
      <c r="AK176" s="350"/>
      <c r="AL176" s="46"/>
      <c r="AM176" s="182" t="str">
        <f t="shared" si="6"/>
        <v/>
      </c>
      <c r="AN176" s="46"/>
    </row>
    <row r="177" spans="1:40" ht="45" customHeight="1" x14ac:dyDescent="0.3">
      <c r="A177" s="68"/>
      <c r="B177" s="68"/>
      <c r="C177" s="68"/>
      <c r="D177" s="68"/>
      <c r="E177" s="46"/>
      <c r="F177" s="323" t="str">
        <f t="shared" si="0"/>
        <v/>
      </c>
      <c r="G177" s="89"/>
      <c r="H177" s="86"/>
      <c r="I177" s="86"/>
      <c r="J177" s="48"/>
      <c r="K177" s="46"/>
      <c r="L177" s="46"/>
      <c r="M177" s="46"/>
      <c r="N177" s="48"/>
      <c r="O177" s="43"/>
      <c r="P177" s="209"/>
      <c r="Q177" s="43"/>
      <c r="R177" s="86"/>
      <c r="S177" s="48"/>
      <c r="T177" s="216"/>
      <c r="U177" s="87"/>
      <c r="V177" s="88"/>
      <c r="W177" s="91"/>
      <c r="X177" s="216"/>
      <c r="Y177" s="216"/>
      <c r="Z177" s="89"/>
      <c r="AA177" s="182" t="str">
        <f t="shared" si="5"/>
        <v/>
      </c>
      <c r="AB177" s="46"/>
      <c r="AC177" s="216"/>
      <c r="AD177" s="216"/>
      <c r="AE177" s="43"/>
      <c r="AF177" s="48"/>
      <c r="AG177" s="43"/>
      <c r="AH177" s="405"/>
      <c r="AI177" s="406"/>
      <c r="AJ177" s="44"/>
      <c r="AK177" s="350"/>
      <c r="AL177" s="46"/>
      <c r="AM177" s="182" t="str">
        <f t="shared" si="6"/>
        <v/>
      </c>
      <c r="AN177" s="46"/>
    </row>
    <row r="178" spans="1:40" ht="45" customHeight="1" x14ac:dyDescent="0.3">
      <c r="A178" s="68"/>
      <c r="B178" s="68"/>
      <c r="C178" s="68"/>
      <c r="D178" s="68"/>
      <c r="E178" s="46"/>
      <c r="F178" s="323" t="str">
        <f t="shared" si="0"/>
        <v/>
      </c>
      <c r="G178" s="89"/>
      <c r="H178" s="86"/>
      <c r="I178" s="86"/>
      <c r="J178" s="48"/>
      <c r="K178" s="46"/>
      <c r="L178" s="46"/>
      <c r="M178" s="46"/>
      <c r="N178" s="48"/>
      <c r="O178" s="43"/>
      <c r="P178" s="209"/>
      <c r="Q178" s="43"/>
      <c r="R178" s="86"/>
      <c r="S178" s="48"/>
      <c r="T178" s="216"/>
      <c r="U178" s="87"/>
      <c r="V178" s="88"/>
      <c r="W178" s="91"/>
      <c r="X178" s="216"/>
      <c r="Y178" s="216"/>
      <c r="Z178" s="89"/>
      <c r="AA178" s="182" t="str">
        <f t="shared" si="5"/>
        <v/>
      </c>
      <c r="AB178" s="46"/>
      <c r="AC178" s="216"/>
      <c r="AD178" s="216"/>
      <c r="AE178" s="43"/>
      <c r="AF178" s="48"/>
      <c r="AG178" s="43"/>
      <c r="AH178" s="405"/>
      <c r="AI178" s="406"/>
      <c r="AJ178" s="44"/>
      <c r="AK178" s="350"/>
      <c r="AL178" s="46"/>
      <c r="AM178" s="182" t="str">
        <f t="shared" si="6"/>
        <v/>
      </c>
      <c r="AN178" s="46"/>
    </row>
    <row r="179" spans="1:40" ht="45" customHeight="1" x14ac:dyDescent="0.3">
      <c r="A179" s="68"/>
      <c r="B179" s="68"/>
      <c r="C179" s="68"/>
      <c r="D179" s="68"/>
      <c r="E179" s="46"/>
      <c r="F179" s="323" t="str">
        <f t="shared" si="0"/>
        <v/>
      </c>
      <c r="G179" s="89"/>
      <c r="H179" s="86"/>
      <c r="I179" s="86"/>
      <c r="J179" s="48"/>
      <c r="K179" s="46"/>
      <c r="L179" s="46"/>
      <c r="M179" s="46"/>
      <c r="N179" s="48"/>
      <c r="O179" s="43"/>
      <c r="P179" s="209"/>
      <c r="Q179" s="43"/>
      <c r="R179" s="86"/>
      <c r="S179" s="48"/>
      <c r="T179" s="216"/>
      <c r="U179" s="87"/>
      <c r="V179" s="88"/>
      <c r="W179" s="91"/>
      <c r="X179" s="216"/>
      <c r="Y179" s="216"/>
      <c r="Z179" s="89"/>
      <c r="AA179" s="182" t="str">
        <f t="shared" si="5"/>
        <v/>
      </c>
      <c r="AB179" s="46"/>
      <c r="AC179" s="216"/>
      <c r="AD179" s="216"/>
      <c r="AE179" s="43"/>
      <c r="AF179" s="48"/>
      <c r="AG179" s="43"/>
      <c r="AH179" s="405"/>
      <c r="AI179" s="406"/>
      <c r="AJ179" s="44"/>
      <c r="AK179" s="350"/>
      <c r="AL179" s="46"/>
      <c r="AM179" s="182" t="str">
        <f t="shared" si="6"/>
        <v/>
      </c>
      <c r="AN179" s="46"/>
    </row>
    <row r="180" spans="1:40" ht="45" customHeight="1" x14ac:dyDescent="0.3">
      <c r="A180" s="68"/>
      <c r="B180" s="68"/>
      <c r="C180" s="68"/>
      <c r="D180" s="68"/>
      <c r="E180" s="46"/>
      <c r="F180" s="323" t="str">
        <f t="shared" si="0"/>
        <v/>
      </c>
      <c r="G180" s="89"/>
      <c r="H180" s="86"/>
      <c r="I180" s="86"/>
      <c r="J180" s="48"/>
      <c r="K180" s="46"/>
      <c r="L180" s="46"/>
      <c r="M180" s="46"/>
      <c r="N180" s="48"/>
      <c r="O180" s="43"/>
      <c r="P180" s="209"/>
      <c r="Q180" s="43"/>
      <c r="R180" s="86"/>
      <c r="S180" s="48"/>
      <c r="T180" s="216"/>
      <c r="U180" s="87"/>
      <c r="V180" s="88"/>
      <c r="W180" s="91"/>
      <c r="X180" s="216"/>
      <c r="Y180" s="216"/>
      <c r="Z180" s="89"/>
      <c r="AA180" s="182" t="str">
        <f t="shared" si="5"/>
        <v/>
      </c>
      <c r="AB180" s="46"/>
      <c r="AC180" s="216"/>
      <c r="AD180" s="216"/>
      <c r="AE180" s="43"/>
      <c r="AF180" s="48"/>
      <c r="AG180" s="43"/>
      <c r="AH180" s="405"/>
      <c r="AI180" s="406"/>
      <c r="AJ180" s="44"/>
      <c r="AK180" s="350"/>
      <c r="AL180" s="46"/>
      <c r="AM180" s="182" t="str">
        <f t="shared" si="6"/>
        <v/>
      </c>
      <c r="AN180" s="46"/>
    </row>
    <row r="181" spans="1:40" ht="45" customHeight="1" x14ac:dyDescent="0.3">
      <c r="A181" s="68"/>
      <c r="B181" s="68"/>
      <c r="C181" s="68"/>
      <c r="D181" s="68"/>
      <c r="E181" s="46"/>
      <c r="F181" s="323" t="str">
        <f t="shared" si="0"/>
        <v/>
      </c>
      <c r="G181" s="89"/>
      <c r="H181" s="86"/>
      <c r="I181" s="86"/>
      <c r="J181" s="48"/>
      <c r="K181" s="46"/>
      <c r="L181" s="46"/>
      <c r="M181" s="46"/>
      <c r="N181" s="48"/>
      <c r="O181" s="43"/>
      <c r="P181" s="209"/>
      <c r="Q181" s="43"/>
      <c r="R181" s="86"/>
      <c r="S181" s="48"/>
      <c r="T181" s="216"/>
      <c r="U181" s="87"/>
      <c r="V181" s="88"/>
      <c r="W181" s="91"/>
      <c r="X181" s="216"/>
      <c r="Y181" s="216"/>
      <c r="Z181" s="89"/>
      <c r="AA181" s="182" t="str">
        <f t="shared" si="5"/>
        <v/>
      </c>
      <c r="AB181" s="46"/>
      <c r="AC181" s="216"/>
      <c r="AD181" s="216"/>
      <c r="AE181" s="43"/>
      <c r="AF181" s="48"/>
      <c r="AG181" s="43"/>
      <c r="AH181" s="405"/>
      <c r="AI181" s="406"/>
      <c r="AJ181" s="44"/>
      <c r="AK181" s="350"/>
      <c r="AL181" s="46"/>
      <c r="AM181" s="182" t="str">
        <f t="shared" si="6"/>
        <v/>
      </c>
      <c r="AN181" s="46"/>
    </row>
    <row r="182" spans="1:40" ht="45" customHeight="1" x14ac:dyDescent="0.3">
      <c r="A182" s="68"/>
      <c r="B182" s="68"/>
      <c r="C182" s="68"/>
      <c r="D182" s="68"/>
      <c r="E182" s="46"/>
      <c r="F182" s="323" t="str">
        <f t="shared" si="0"/>
        <v/>
      </c>
      <c r="G182" s="89"/>
      <c r="H182" s="86"/>
      <c r="I182" s="86"/>
      <c r="J182" s="48"/>
      <c r="K182" s="46"/>
      <c r="L182" s="46"/>
      <c r="M182" s="46"/>
      <c r="N182" s="48"/>
      <c r="O182" s="43"/>
      <c r="P182" s="209"/>
      <c r="Q182" s="43"/>
      <c r="R182" s="86"/>
      <c r="S182" s="48"/>
      <c r="T182" s="216"/>
      <c r="U182" s="87"/>
      <c r="V182" s="88"/>
      <c r="W182" s="91"/>
      <c r="X182" s="216"/>
      <c r="Y182" s="216"/>
      <c r="Z182" s="89"/>
      <c r="AA182" s="182" t="str">
        <f t="shared" si="5"/>
        <v/>
      </c>
      <c r="AB182" s="46"/>
      <c r="AC182" s="216"/>
      <c r="AD182" s="216"/>
      <c r="AE182" s="43"/>
      <c r="AF182" s="48"/>
      <c r="AG182" s="43"/>
      <c r="AH182" s="405"/>
      <c r="AI182" s="406"/>
      <c r="AJ182" s="44"/>
      <c r="AK182" s="350"/>
      <c r="AL182" s="46"/>
      <c r="AM182" s="182" t="str">
        <f t="shared" si="6"/>
        <v/>
      </c>
      <c r="AN182" s="46"/>
    </row>
    <row r="183" spans="1:40" ht="45" customHeight="1" x14ac:dyDescent="0.3">
      <c r="A183" s="68"/>
      <c r="B183" s="68"/>
      <c r="C183" s="68"/>
      <c r="D183" s="68"/>
      <c r="E183" s="46"/>
      <c r="F183" s="323" t="str">
        <f t="shared" si="0"/>
        <v/>
      </c>
      <c r="G183" s="89"/>
      <c r="H183" s="86"/>
      <c r="I183" s="86"/>
      <c r="J183" s="48"/>
      <c r="K183" s="46"/>
      <c r="L183" s="46"/>
      <c r="M183" s="46"/>
      <c r="N183" s="48"/>
      <c r="O183" s="43"/>
      <c r="P183" s="209"/>
      <c r="Q183" s="43"/>
      <c r="R183" s="86"/>
      <c r="S183" s="48"/>
      <c r="T183" s="216"/>
      <c r="U183" s="87"/>
      <c r="V183" s="88"/>
      <c r="W183" s="91"/>
      <c r="X183" s="216"/>
      <c r="Y183" s="216"/>
      <c r="Z183" s="89"/>
      <c r="AA183" s="182" t="str">
        <f t="shared" si="5"/>
        <v/>
      </c>
      <c r="AB183" s="46"/>
      <c r="AC183" s="216"/>
      <c r="AD183" s="216"/>
      <c r="AE183" s="43"/>
      <c r="AF183" s="48"/>
      <c r="AG183" s="43"/>
      <c r="AH183" s="405"/>
      <c r="AI183" s="406"/>
      <c r="AJ183" s="44"/>
      <c r="AK183" s="350"/>
      <c r="AL183" s="46"/>
      <c r="AM183" s="182" t="str">
        <f t="shared" si="6"/>
        <v/>
      </c>
      <c r="AN183" s="46"/>
    </row>
    <row r="184" spans="1:40" ht="45" customHeight="1" x14ac:dyDescent="0.3">
      <c r="A184" s="68"/>
      <c r="B184" s="68"/>
      <c r="C184" s="68"/>
      <c r="D184" s="68"/>
      <c r="E184" s="46"/>
      <c r="F184" s="323" t="str">
        <f t="shared" si="0"/>
        <v/>
      </c>
      <c r="G184" s="89"/>
      <c r="H184" s="86"/>
      <c r="I184" s="86"/>
      <c r="J184" s="48"/>
      <c r="K184" s="46"/>
      <c r="L184" s="46"/>
      <c r="M184" s="46"/>
      <c r="N184" s="48"/>
      <c r="O184" s="43"/>
      <c r="P184" s="209"/>
      <c r="Q184" s="43"/>
      <c r="R184" s="86"/>
      <c r="S184" s="48"/>
      <c r="T184" s="216"/>
      <c r="U184" s="87"/>
      <c r="V184" s="88"/>
      <c r="W184" s="91"/>
      <c r="X184" s="216"/>
      <c r="Y184" s="216"/>
      <c r="Z184" s="89"/>
      <c r="AA184" s="182" t="str">
        <f t="shared" si="5"/>
        <v/>
      </c>
      <c r="AB184" s="46"/>
      <c r="AC184" s="216"/>
      <c r="AD184" s="216"/>
      <c r="AE184" s="43"/>
      <c r="AF184" s="48"/>
      <c r="AG184" s="43"/>
      <c r="AH184" s="405"/>
      <c r="AI184" s="406"/>
      <c r="AJ184" s="44"/>
      <c r="AK184" s="350"/>
      <c r="AL184" s="46"/>
      <c r="AM184" s="182" t="str">
        <f t="shared" si="6"/>
        <v/>
      </c>
      <c r="AN184" s="46"/>
    </row>
    <row r="185" spans="1:40" ht="45" customHeight="1" x14ac:dyDescent="0.3">
      <c r="A185" s="68"/>
      <c r="B185" s="68"/>
      <c r="C185" s="68"/>
      <c r="D185" s="68"/>
      <c r="E185" s="46"/>
      <c r="F185" s="323" t="str">
        <f t="shared" si="0"/>
        <v/>
      </c>
      <c r="G185" s="89"/>
      <c r="H185" s="86"/>
      <c r="I185" s="86"/>
      <c r="J185" s="48"/>
      <c r="K185" s="46"/>
      <c r="L185" s="46"/>
      <c r="M185" s="46"/>
      <c r="N185" s="48"/>
      <c r="O185" s="43"/>
      <c r="P185" s="209"/>
      <c r="Q185" s="43"/>
      <c r="R185" s="86"/>
      <c r="S185" s="48"/>
      <c r="T185" s="216"/>
      <c r="U185" s="87"/>
      <c r="V185" s="88"/>
      <c r="W185" s="91"/>
      <c r="X185" s="216"/>
      <c r="Y185" s="216"/>
      <c r="Z185" s="89"/>
      <c r="AA185" s="182" t="str">
        <f t="shared" si="5"/>
        <v/>
      </c>
      <c r="AB185" s="46"/>
      <c r="AC185" s="216"/>
      <c r="AD185" s="216"/>
      <c r="AE185" s="43"/>
      <c r="AF185" s="48"/>
      <c r="AG185" s="43"/>
      <c r="AH185" s="405"/>
      <c r="AI185" s="406"/>
      <c r="AJ185" s="44"/>
      <c r="AK185" s="350"/>
      <c r="AL185" s="46"/>
      <c r="AM185" s="182" t="str">
        <f t="shared" si="6"/>
        <v/>
      </c>
      <c r="AN185" s="46"/>
    </row>
    <row r="186" spans="1:40" ht="45" customHeight="1" x14ac:dyDescent="0.3">
      <c r="A186" s="68"/>
      <c r="B186" s="68"/>
      <c r="C186" s="68"/>
      <c r="D186" s="68"/>
      <c r="E186" s="46"/>
      <c r="F186" s="323" t="str">
        <f t="shared" si="0"/>
        <v/>
      </c>
      <c r="G186" s="89"/>
      <c r="H186" s="86"/>
      <c r="I186" s="86"/>
      <c r="J186" s="48"/>
      <c r="K186" s="46"/>
      <c r="L186" s="46"/>
      <c r="M186" s="46"/>
      <c r="N186" s="48"/>
      <c r="O186" s="43"/>
      <c r="P186" s="209"/>
      <c r="Q186" s="43"/>
      <c r="R186" s="86"/>
      <c r="S186" s="48"/>
      <c r="T186" s="216"/>
      <c r="U186" s="87"/>
      <c r="V186" s="88"/>
      <c r="W186" s="91"/>
      <c r="X186" s="216"/>
      <c r="Y186" s="216"/>
      <c r="Z186" s="89"/>
      <c r="AA186" s="182" t="str">
        <f t="shared" si="5"/>
        <v/>
      </c>
      <c r="AB186" s="46"/>
      <c r="AC186" s="216"/>
      <c r="AD186" s="216"/>
      <c r="AE186" s="43"/>
      <c r="AF186" s="48"/>
      <c r="AG186" s="43"/>
      <c r="AH186" s="405"/>
      <c r="AI186" s="406"/>
      <c r="AJ186" s="44"/>
      <c r="AK186" s="350"/>
      <c r="AL186" s="46"/>
      <c r="AM186" s="182" t="str">
        <f t="shared" si="6"/>
        <v/>
      </c>
      <c r="AN186" s="46"/>
    </row>
    <row r="187" spans="1:40" ht="45" customHeight="1" x14ac:dyDescent="0.3">
      <c r="A187" s="68"/>
      <c r="B187" s="68"/>
      <c r="C187" s="68"/>
      <c r="D187" s="68"/>
      <c r="E187" s="46"/>
      <c r="F187" s="323" t="str">
        <f t="shared" si="0"/>
        <v/>
      </c>
      <c r="G187" s="89"/>
      <c r="H187" s="86"/>
      <c r="I187" s="86"/>
      <c r="J187" s="48"/>
      <c r="K187" s="46"/>
      <c r="L187" s="46"/>
      <c r="M187" s="46"/>
      <c r="N187" s="48"/>
      <c r="O187" s="43"/>
      <c r="P187" s="209"/>
      <c r="Q187" s="43"/>
      <c r="R187" s="86"/>
      <c r="S187" s="48"/>
      <c r="T187" s="216"/>
      <c r="U187" s="87"/>
      <c r="V187" s="88"/>
      <c r="W187" s="91"/>
      <c r="X187" s="216"/>
      <c r="Y187" s="216"/>
      <c r="Z187" s="89"/>
      <c r="AA187" s="182" t="str">
        <f t="shared" si="5"/>
        <v/>
      </c>
      <c r="AB187" s="46"/>
      <c r="AC187" s="216"/>
      <c r="AD187" s="216"/>
      <c r="AE187" s="43"/>
      <c r="AF187" s="48"/>
      <c r="AG187" s="43"/>
      <c r="AH187" s="405"/>
      <c r="AI187" s="406"/>
      <c r="AJ187" s="44"/>
      <c r="AK187" s="350"/>
      <c r="AL187" s="46"/>
      <c r="AM187" s="182" t="str">
        <f t="shared" si="6"/>
        <v/>
      </c>
      <c r="AN187" s="46"/>
    </row>
    <row r="188" spans="1:40" ht="45" customHeight="1" x14ac:dyDescent="0.3">
      <c r="A188" s="68"/>
      <c r="B188" s="68"/>
      <c r="C188" s="68"/>
      <c r="D188" s="68"/>
      <c r="E188" s="46"/>
      <c r="F188" s="323" t="str">
        <f t="shared" si="0"/>
        <v/>
      </c>
      <c r="G188" s="89"/>
      <c r="H188" s="86"/>
      <c r="I188" s="86"/>
      <c r="J188" s="48"/>
      <c r="K188" s="46"/>
      <c r="L188" s="46"/>
      <c r="M188" s="46"/>
      <c r="N188" s="48"/>
      <c r="O188" s="43"/>
      <c r="P188" s="209"/>
      <c r="Q188" s="43"/>
      <c r="R188" s="86"/>
      <c r="S188" s="48"/>
      <c r="T188" s="216"/>
      <c r="U188" s="87"/>
      <c r="V188" s="88"/>
      <c r="W188" s="91"/>
      <c r="X188" s="216"/>
      <c r="Y188" s="216"/>
      <c r="Z188" s="89"/>
      <c r="AA188" s="182" t="str">
        <f t="shared" si="5"/>
        <v/>
      </c>
      <c r="AB188" s="46"/>
      <c r="AC188" s="216"/>
      <c r="AD188" s="216"/>
      <c r="AE188" s="43"/>
      <c r="AF188" s="48"/>
      <c r="AG188" s="43"/>
      <c r="AH188" s="405"/>
      <c r="AI188" s="406"/>
      <c r="AJ188" s="44"/>
      <c r="AK188" s="350"/>
      <c r="AL188" s="46"/>
      <c r="AM188" s="182" t="str">
        <f t="shared" si="6"/>
        <v/>
      </c>
      <c r="AN188" s="46"/>
    </row>
    <row r="189" spans="1:40" ht="45" customHeight="1" x14ac:dyDescent="0.3">
      <c r="A189" s="68"/>
      <c r="B189" s="68"/>
      <c r="C189" s="68"/>
      <c r="D189" s="68"/>
      <c r="E189" s="46"/>
      <c r="F189" s="323" t="str">
        <f t="shared" si="0"/>
        <v/>
      </c>
      <c r="G189" s="89"/>
      <c r="H189" s="86"/>
      <c r="I189" s="86"/>
      <c r="J189" s="48"/>
      <c r="K189" s="46"/>
      <c r="L189" s="46"/>
      <c r="M189" s="46"/>
      <c r="N189" s="48"/>
      <c r="O189" s="43"/>
      <c r="P189" s="209"/>
      <c r="Q189" s="43"/>
      <c r="R189" s="86"/>
      <c r="S189" s="48"/>
      <c r="T189" s="216"/>
      <c r="U189" s="87"/>
      <c r="V189" s="88"/>
      <c r="W189" s="91"/>
      <c r="X189" s="216"/>
      <c r="Y189" s="216"/>
      <c r="Z189" s="89"/>
      <c r="AA189" s="182" t="str">
        <f t="shared" si="5"/>
        <v/>
      </c>
      <c r="AB189" s="46"/>
      <c r="AC189" s="216"/>
      <c r="AD189" s="216"/>
      <c r="AE189" s="43"/>
      <c r="AF189" s="48"/>
      <c r="AG189" s="43"/>
      <c r="AH189" s="405"/>
      <c r="AI189" s="406"/>
      <c r="AJ189" s="44"/>
      <c r="AK189" s="350"/>
      <c r="AL189" s="46"/>
      <c r="AM189" s="182" t="str">
        <f t="shared" si="6"/>
        <v/>
      </c>
      <c r="AN189" s="46"/>
    </row>
    <row r="190" spans="1:40" ht="45" customHeight="1" x14ac:dyDescent="0.3">
      <c r="A190" s="68"/>
      <c r="B190" s="68"/>
      <c r="C190" s="68"/>
      <c r="D190" s="68"/>
      <c r="E190" s="46"/>
      <c r="F190" s="323" t="str">
        <f t="shared" si="0"/>
        <v/>
      </c>
      <c r="G190" s="89"/>
      <c r="H190" s="86"/>
      <c r="I190" s="86"/>
      <c r="J190" s="48"/>
      <c r="K190" s="46"/>
      <c r="L190" s="46"/>
      <c r="M190" s="46"/>
      <c r="N190" s="48"/>
      <c r="O190" s="43"/>
      <c r="P190" s="209"/>
      <c r="Q190" s="43"/>
      <c r="R190" s="86"/>
      <c r="S190" s="48"/>
      <c r="T190" s="216"/>
      <c r="U190" s="87"/>
      <c r="V190" s="88"/>
      <c r="W190" s="91"/>
      <c r="X190" s="216"/>
      <c r="Y190" s="216"/>
      <c r="Z190" s="89"/>
      <c r="AA190" s="182" t="str">
        <f t="shared" si="5"/>
        <v/>
      </c>
      <c r="AB190" s="46"/>
      <c r="AC190" s="216"/>
      <c r="AD190" s="216"/>
      <c r="AE190" s="43"/>
      <c r="AF190" s="48"/>
      <c r="AG190" s="43"/>
      <c r="AH190" s="405"/>
      <c r="AI190" s="406"/>
      <c r="AJ190" s="44"/>
      <c r="AK190" s="350"/>
      <c r="AL190" s="46"/>
      <c r="AM190" s="182" t="str">
        <f t="shared" si="6"/>
        <v/>
      </c>
      <c r="AN190" s="46"/>
    </row>
    <row r="191" spans="1:40" ht="45" customHeight="1" x14ac:dyDescent="0.3">
      <c r="A191" s="68"/>
      <c r="B191" s="68"/>
      <c r="C191" s="68"/>
      <c r="D191" s="68"/>
      <c r="E191" s="46"/>
      <c r="F191" s="323" t="str">
        <f t="shared" si="0"/>
        <v/>
      </c>
      <c r="G191" s="89"/>
      <c r="H191" s="86"/>
      <c r="I191" s="86"/>
      <c r="J191" s="48"/>
      <c r="K191" s="46"/>
      <c r="L191" s="46"/>
      <c r="M191" s="46"/>
      <c r="N191" s="48"/>
      <c r="O191" s="43"/>
      <c r="P191" s="209"/>
      <c r="Q191" s="43"/>
      <c r="R191" s="86"/>
      <c r="S191" s="48"/>
      <c r="T191" s="216"/>
      <c r="U191" s="87"/>
      <c r="V191" s="88"/>
      <c r="W191" s="91"/>
      <c r="X191" s="216"/>
      <c r="Y191" s="216"/>
      <c r="Z191" s="89"/>
      <c r="AA191" s="182" t="str">
        <f t="shared" si="5"/>
        <v/>
      </c>
      <c r="AB191" s="46"/>
      <c r="AC191" s="216"/>
      <c r="AD191" s="216"/>
      <c r="AE191" s="43"/>
      <c r="AF191" s="48"/>
      <c r="AG191" s="43"/>
      <c r="AH191" s="405"/>
      <c r="AI191" s="406"/>
      <c r="AJ191" s="44"/>
      <c r="AK191" s="350"/>
      <c r="AL191" s="46"/>
      <c r="AM191" s="182" t="str">
        <f t="shared" si="6"/>
        <v/>
      </c>
      <c r="AN191" s="46"/>
    </row>
    <row r="192" spans="1:40" ht="45" customHeight="1" x14ac:dyDescent="0.3">
      <c r="A192" s="68"/>
      <c r="B192" s="68"/>
      <c r="C192" s="68"/>
      <c r="D192" s="68"/>
      <c r="E192" s="46"/>
      <c r="F192" s="323" t="str">
        <f t="shared" si="0"/>
        <v/>
      </c>
      <c r="G192" s="89"/>
      <c r="H192" s="86"/>
      <c r="I192" s="86"/>
      <c r="J192" s="48"/>
      <c r="K192" s="46"/>
      <c r="L192" s="46"/>
      <c r="M192" s="46"/>
      <c r="N192" s="48"/>
      <c r="O192" s="43"/>
      <c r="P192" s="209"/>
      <c r="Q192" s="43"/>
      <c r="R192" s="86"/>
      <c r="S192" s="48"/>
      <c r="T192" s="216"/>
      <c r="U192" s="87"/>
      <c r="V192" s="88"/>
      <c r="W192" s="91"/>
      <c r="X192" s="216"/>
      <c r="Y192" s="216"/>
      <c r="Z192" s="89"/>
      <c r="AA192" s="182" t="str">
        <f t="shared" si="5"/>
        <v/>
      </c>
      <c r="AB192" s="46"/>
      <c r="AC192" s="216"/>
      <c r="AD192" s="216"/>
      <c r="AE192" s="43"/>
      <c r="AF192" s="48"/>
      <c r="AG192" s="43"/>
      <c r="AH192" s="405"/>
      <c r="AI192" s="406"/>
      <c r="AJ192" s="44"/>
      <c r="AK192" s="350"/>
      <c r="AL192" s="46"/>
      <c r="AM192" s="182" t="str">
        <f t="shared" si="6"/>
        <v/>
      </c>
      <c r="AN192" s="46"/>
    </row>
    <row r="193" spans="1:40" ht="45" customHeight="1" x14ac:dyDescent="0.3">
      <c r="A193" s="68"/>
      <c r="B193" s="68"/>
      <c r="C193" s="68"/>
      <c r="D193" s="68"/>
      <c r="E193" s="46"/>
      <c r="F193" s="323" t="str">
        <f t="shared" si="0"/>
        <v/>
      </c>
      <c r="G193" s="89"/>
      <c r="H193" s="86"/>
      <c r="I193" s="86"/>
      <c r="J193" s="48"/>
      <c r="K193" s="46"/>
      <c r="L193" s="46"/>
      <c r="M193" s="46"/>
      <c r="N193" s="48"/>
      <c r="O193" s="43"/>
      <c r="P193" s="209"/>
      <c r="Q193" s="43"/>
      <c r="R193" s="86"/>
      <c r="S193" s="48"/>
      <c r="T193" s="216"/>
      <c r="U193" s="87"/>
      <c r="V193" s="88"/>
      <c r="W193" s="91"/>
      <c r="X193" s="216"/>
      <c r="Y193" s="216"/>
      <c r="Z193" s="89"/>
      <c r="AA193" s="182" t="str">
        <f t="shared" si="5"/>
        <v/>
      </c>
      <c r="AB193" s="46"/>
      <c r="AC193" s="216"/>
      <c r="AD193" s="216"/>
      <c r="AE193" s="43"/>
      <c r="AF193" s="48"/>
      <c r="AG193" s="43"/>
      <c r="AH193" s="405"/>
      <c r="AI193" s="406"/>
      <c r="AJ193" s="44"/>
      <c r="AK193" s="350"/>
      <c r="AL193" s="46"/>
      <c r="AM193" s="182" t="str">
        <f t="shared" si="6"/>
        <v/>
      </c>
      <c r="AN193" s="46"/>
    </row>
    <row r="194" spans="1:40" ht="45" customHeight="1" x14ac:dyDescent="0.3">
      <c r="A194" s="68"/>
      <c r="B194" s="68"/>
      <c r="C194" s="68"/>
      <c r="D194" s="68"/>
      <c r="E194" s="46"/>
      <c r="F194" s="323" t="str">
        <f t="shared" si="0"/>
        <v/>
      </c>
      <c r="G194" s="89"/>
      <c r="H194" s="86"/>
      <c r="I194" s="86"/>
      <c r="J194" s="48"/>
      <c r="K194" s="46"/>
      <c r="L194" s="46"/>
      <c r="M194" s="46"/>
      <c r="N194" s="48"/>
      <c r="O194" s="43"/>
      <c r="P194" s="209"/>
      <c r="Q194" s="43"/>
      <c r="R194" s="86"/>
      <c r="S194" s="48"/>
      <c r="T194" s="216"/>
      <c r="U194" s="87"/>
      <c r="V194" s="88"/>
      <c r="W194" s="91"/>
      <c r="X194" s="216"/>
      <c r="Y194" s="216"/>
      <c r="Z194" s="89"/>
      <c r="AA194" s="182" t="str">
        <f t="shared" si="5"/>
        <v/>
      </c>
      <c r="AB194" s="46"/>
      <c r="AC194" s="216"/>
      <c r="AD194" s="216"/>
      <c r="AE194" s="43"/>
      <c r="AF194" s="48"/>
      <c r="AG194" s="43"/>
      <c r="AH194" s="405"/>
      <c r="AI194" s="406"/>
      <c r="AJ194" s="44"/>
      <c r="AK194" s="350"/>
      <c r="AL194" s="46"/>
      <c r="AM194" s="182" t="str">
        <f t="shared" si="6"/>
        <v/>
      </c>
      <c r="AN194" s="46"/>
    </row>
    <row r="195" spans="1:40" ht="45" customHeight="1" x14ac:dyDescent="0.3">
      <c r="A195" s="68"/>
      <c r="B195" s="68"/>
      <c r="C195" s="68"/>
      <c r="D195" s="68"/>
      <c r="E195" s="46"/>
      <c r="F195" s="323" t="str">
        <f t="shared" si="0"/>
        <v/>
      </c>
      <c r="G195" s="89"/>
      <c r="H195" s="86"/>
      <c r="I195" s="86"/>
      <c r="J195" s="48"/>
      <c r="K195" s="46"/>
      <c r="L195" s="46"/>
      <c r="M195" s="46"/>
      <c r="N195" s="48"/>
      <c r="O195" s="43"/>
      <c r="P195" s="209"/>
      <c r="Q195" s="43"/>
      <c r="R195" s="86"/>
      <c r="S195" s="48"/>
      <c r="T195" s="216"/>
      <c r="U195" s="87"/>
      <c r="V195" s="88"/>
      <c r="W195" s="91"/>
      <c r="X195" s="216"/>
      <c r="Y195" s="216"/>
      <c r="Z195" s="89"/>
      <c r="AA195" s="182" t="str">
        <f t="shared" si="5"/>
        <v/>
      </c>
      <c r="AB195" s="46"/>
      <c r="AC195" s="216"/>
      <c r="AD195" s="216"/>
      <c r="AE195" s="43"/>
      <c r="AF195" s="48"/>
      <c r="AG195" s="43"/>
      <c r="AH195" s="405"/>
      <c r="AI195" s="406"/>
      <c r="AJ195" s="44"/>
      <c r="AK195" s="350"/>
      <c r="AL195" s="46"/>
      <c r="AM195" s="182" t="str">
        <f t="shared" si="6"/>
        <v/>
      </c>
      <c r="AN195" s="46"/>
    </row>
    <row r="196" spans="1:40" ht="45" customHeight="1" x14ac:dyDescent="0.3">
      <c r="A196" s="68"/>
      <c r="B196" s="68"/>
      <c r="C196" s="68"/>
      <c r="D196" s="68"/>
      <c r="E196" s="46"/>
      <c r="F196" s="323" t="str">
        <f t="shared" si="0"/>
        <v/>
      </c>
      <c r="G196" s="89"/>
      <c r="H196" s="86"/>
      <c r="I196" s="86"/>
      <c r="J196" s="48"/>
      <c r="K196" s="46"/>
      <c r="L196" s="46"/>
      <c r="M196" s="46"/>
      <c r="N196" s="48"/>
      <c r="O196" s="43"/>
      <c r="P196" s="209"/>
      <c r="Q196" s="43"/>
      <c r="R196" s="86"/>
      <c r="S196" s="48"/>
      <c r="T196" s="216"/>
      <c r="U196" s="87"/>
      <c r="V196" s="88"/>
      <c r="W196" s="91"/>
      <c r="X196" s="216"/>
      <c r="Y196" s="216"/>
      <c r="Z196" s="89"/>
      <c r="AA196" s="182" t="str">
        <f t="shared" si="5"/>
        <v/>
      </c>
      <c r="AB196" s="46"/>
      <c r="AC196" s="216"/>
      <c r="AD196" s="216"/>
      <c r="AE196" s="43"/>
      <c r="AF196" s="48"/>
      <c r="AG196" s="43"/>
      <c r="AH196" s="405"/>
      <c r="AI196" s="406"/>
      <c r="AJ196" s="44"/>
      <c r="AK196" s="350"/>
      <c r="AL196" s="46"/>
      <c r="AM196" s="182" t="str">
        <f t="shared" si="6"/>
        <v/>
      </c>
      <c r="AN196" s="46"/>
    </row>
    <row r="197" spans="1:40" ht="45" customHeight="1" x14ac:dyDescent="0.3">
      <c r="A197" s="68"/>
      <c r="B197" s="68"/>
      <c r="C197" s="68"/>
      <c r="D197" s="68"/>
      <c r="E197" s="46"/>
      <c r="F197" s="323" t="str">
        <f t="shared" si="0"/>
        <v/>
      </c>
      <c r="G197" s="89"/>
      <c r="H197" s="86"/>
      <c r="I197" s="86"/>
      <c r="J197" s="48"/>
      <c r="K197" s="46"/>
      <c r="L197" s="46"/>
      <c r="M197" s="46"/>
      <c r="N197" s="48"/>
      <c r="O197" s="43"/>
      <c r="P197" s="209"/>
      <c r="Q197" s="43"/>
      <c r="R197" s="86"/>
      <c r="S197" s="48"/>
      <c r="T197" s="216"/>
      <c r="U197" s="87"/>
      <c r="V197" s="88"/>
      <c r="W197" s="91"/>
      <c r="X197" s="216"/>
      <c r="Y197" s="216"/>
      <c r="Z197" s="89"/>
      <c r="AA197" s="182" t="str">
        <f t="shared" si="5"/>
        <v/>
      </c>
      <c r="AB197" s="46"/>
      <c r="AC197" s="216"/>
      <c r="AD197" s="216"/>
      <c r="AE197" s="43"/>
      <c r="AF197" s="48"/>
      <c r="AG197" s="43"/>
      <c r="AH197" s="405"/>
      <c r="AI197" s="406"/>
      <c r="AJ197" s="44"/>
      <c r="AK197" s="350"/>
      <c r="AL197" s="46"/>
      <c r="AM197" s="182" t="str">
        <f t="shared" si="6"/>
        <v/>
      </c>
      <c r="AN197" s="46"/>
    </row>
    <row r="198" spans="1:40" ht="45" customHeight="1" x14ac:dyDescent="0.3">
      <c r="A198" s="68"/>
      <c r="B198" s="68"/>
      <c r="C198" s="68"/>
      <c r="D198" s="68"/>
      <c r="E198" s="46"/>
      <c r="F198" s="323" t="str">
        <f t="shared" si="0"/>
        <v/>
      </c>
      <c r="G198" s="89"/>
      <c r="H198" s="86"/>
      <c r="I198" s="86"/>
      <c r="J198" s="48"/>
      <c r="K198" s="46"/>
      <c r="L198" s="46"/>
      <c r="M198" s="46"/>
      <c r="N198" s="48"/>
      <c r="O198" s="43"/>
      <c r="P198" s="209"/>
      <c r="Q198" s="43"/>
      <c r="R198" s="86"/>
      <c r="S198" s="48"/>
      <c r="T198" s="216"/>
      <c r="U198" s="87"/>
      <c r="V198" s="88"/>
      <c r="W198" s="91"/>
      <c r="X198" s="216"/>
      <c r="Y198" s="216"/>
      <c r="Z198" s="89"/>
      <c r="AA198" s="182" t="str">
        <f t="shared" si="5"/>
        <v/>
      </c>
      <c r="AB198" s="46"/>
      <c r="AC198" s="216"/>
      <c r="AD198" s="216"/>
      <c r="AE198" s="43"/>
      <c r="AF198" s="48"/>
      <c r="AG198" s="43"/>
      <c r="AH198" s="405"/>
      <c r="AI198" s="406"/>
      <c r="AJ198" s="44"/>
      <c r="AK198" s="350"/>
      <c r="AL198" s="46"/>
      <c r="AM198" s="182" t="str">
        <f t="shared" si="6"/>
        <v/>
      </c>
      <c r="AN198" s="46"/>
    </row>
    <row r="199" spans="1:40" ht="45" customHeight="1" x14ac:dyDescent="0.3">
      <c r="A199" s="68"/>
      <c r="B199" s="68"/>
      <c r="C199" s="68"/>
      <c r="D199" s="68"/>
      <c r="E199" s="46"/>
      <c r="F199" s="323" t="str">
        <f t="shared" si="0"/>
        <v/>
      </c>
      <c r="G199" s="89"/>
      <c r="H199" s="86"/>
      <c r="I199" s="86"/>
      <c r="J199" s="48"/>
      <c r="K199" s="46"/>
      <c r="L199" s="46"/>
      <c r="M199" s="46"/>
      <c r="N199" s="48"/>
      <c r="O199" s="43"/>
      <c r="P199" s="209"/>
      <c r="Q199" s="43"/>
      <c r="R199" s="86"/>
      <c r="S199" s="48"/>
      <c r="T199" s="216"/>
      <c r="U199" s="87"/>
      <c r="V199" s="88"/>
      <c r="W199" s="91"/>
      <c r="X199" s="216"/>
      <c r="Y199" s="216"/>
      <c r="Z199" s="89"/>
      <c r="AA199" s="182" t="str">
        <f t="shared" si="5"/>
        <v/>
      </c>
      <c r="AB199" s="46"/>
      <c r="AC199" s="216"/>
      <c r="AD199" s="216"/>
      <c r="AE199" s="43"/>
      <c r="AF199" s="48"/>
      <c r="AG199" s="43"/>
      <c r="AH199" s="405"/>
      <c r="AI199" s="406"/>
      <c r="AJ199" s="44"/>
      <c r="AK199" s="350"/>
      <c r="AL199" s="46"/>
      <c r="AM199" s="182" t="str">
        <f t="shared" si="6"/>
        <v/>
      </c>
      <c r="AN199" s="46"/>
    </row>
    <row r="200" spans="1:40" ht="45" customHeight="1" x14ac:dyDescent="0.3">
      <c r="A200" s="68"/>
      <c r="B200" s="68"/>
      <c r="C200" s="68"/>
      <c r="D200" s="68"/>
      <c r="E200" s="46"/>
      <c r="F200" s="323" t="str">
        <f t="shared" si="0"/>
        <v/>
      </c>
      <c r="G200" s="89"/>
      <c r="H200" s="86"/>
      <c r="I200" s="86"/>
      <c r="J200" s="48"/>
      <c r="K200" s="46"/>
      <c r="L200" s="46"/>
      <c r="M200" s="46"/>
      <c r="N200" s="48"/>
      <c r="O200" s="43"/>
      <c r="P200" s="209"/>
      <c r="Q200" s="43"/>
      <c r="R200" s="86"/>
      <c r="S200" s="48"/>
      <c r="T200" s="216"/>
      <c r="U200" s="87"/>
      <c r="V200" s="88"/>
      <c r="W200" s="91"/>
      <c r="X200" s="216"/>
      <c r="Y200" s="216"/>
      <c r="Z200" s="89"/>
      <c r="AA200" s="182" t="str">
        <f t="shared" si="5"/>
        <v/>
      </c>
      <c r="AB200" s="46"/>
      <c r="AC200" s="216"/>
      <c r="AD200" s="216"/>
      <c r="AE200" s="43"/>
      <c r="AF200" s="48"/>
      <c r="AG200" s="43"/>
      <c r="AH200" s="405"/>
      <c r="AI200" s="406"/>
      <c r="AJ200" s="44"/>
      <c r="AK200" s="350"/>
      <c r="AL200" s="46"/>
      <c r="AM200" s="182" t="str">
        <f t="shared" si="6"/>
        <v/>
      </c>
      <c r="AN200" s="46"/>
    </row>
    <row r="201" spans="1:40" ht="45" customHeight="1" x14ac:dyDescent="0.3">
      <c r="A201" s="68"/>
      <c r="B201" s="68"/>
      <c r="C201" s="68"/>
      <c r="D201" s="68"/>
      <c r="E201" s="46"/>
      <c r="F201" s="323" t="str">
        <f t="shared" si="0"/>
        <v/>
      </c>
      <c r="G201" s="89"/>
      <c r="H201" s="86"/>
      <c r="I201" s="86"/>
      <c r="J201" s="48"/>
      <c r="K201" s="46"/>
      <c r="L201" s="46"/>
      <c r="M201" s="46"/>
      <c r="N201" s="48"/>
      <c r="O201" s="43"/>
      <c r="P201" s="209"/>
      <c r="Q201" s="43"/>
      <c r="R201" s="86"/>
      <c r="S201" s="48"/>
      <c r="T201" s="216"/>
      <c r="U201" s="87"/>
      <c r="V201" s="88"/>
      <c r="W201" s="91"/>
      <c r="X201" s="216"/>
      <c r="Y201" s="216"/>
      <c r="Z201" s="89"/>
      <c r="AA201" s="182" t="str">
        <f t="shared" si="5"/>
        <v/>
      </c>
      <c r="AB201" s="46"/>
      <c r="AC201" s="216"/>
      <c r="AD201" s="216"/>
      <c r="AE201" s="43"/>
      <c r="AF201" s="48"/>
      <c r="AG201" s="43"/>
      <c r="AH201" s="405"/>
      <c r="AI201" s="406"/>
      <c r="AJ201" s="44"/>
      <c r="AK201" s="350"/>
      <c r="AL201" s="46"/>
      <c r="AM201" s="182" t="str">
        <f t="shared" si="6"/>
        <v/>
      </c>
      <c r="AN201" s="46"/>
    </row>
    <row r="202" spans="1:40" ht="45" customHeight="1" x14ac:dyDescent="0.3">
      <c r="A202" s="68"/>
      <c r="B202" s="68"/>
      <c r="C202" s="68"/>
      <c r="D202" s="68"/>
      <c r="E202" s="46"/>
      <c r="F202" s="323" t="str">
        <f t="shared" si="0"/>
        <v/>
      </c>
      <c r="G202" s="89"/>
      <c r="H202" s="86"/>
      <c r="I202" s="86"/>
      <c r="J202" s="48"/>
      <c r="K202" s="46"/>
      <c r="L202" s="46"/>
      <c r="M202" s="46"/>
      <c r="N202" s="48"/>
      <c r="O202" s="43"/>
      <c r="P202" s="209"/>
      <c r="Q202" s="43"/>
      <c r="R202" s="86"/>
      <c r="S202" s="48"/>
      <c r="T202" s="216"/>
      <c r="U202" s="87"/>
      <c r="V202" s="88"/>
      <c r="W202" s="91"/>
      <c r="X202" s="216"/>
      <c r="Y202" s="216"/>
      <c r="Z202" s="89"/>
      <c r="AA202" s="182" t="str">
        <f t="shared" si="5"/>
        <v/>
      </c>
      <c r="AB202" s="46"/>
      <c r="AC202" s="216"/>
      <c r="AD202" s="216"/>
      <c r="AE202" s="43"/>
      <c r="AF202" s="48"/>
      <c r="AG202" s="43"/>
      <c r="AH202" s="405"/>
      <c r="AI202" s="406"/>
      <c r="AJ202" s="44"/>
      <c r="AK202" s="350"/>
      <c r="AL202" s="46"/>
      <c r="AM202" s="182" t="str">
        <f t="shared" si="6"/>
        <v/>
      </c>
      <c r="AN202" s="46"/>
    </row>
    <row r="203" spans="1:40" ht="45" customHeight="1" x14ac:dyDescent="0.3">
      <c r="A203" s="68"/>
      <c r="B203" s="68"/>
      <c r="C203" s="68"/>
      <c r="D203" s="68"/>
      <c r="E203" s="46"/>
      <c r="F203" s="323" t="str">
        <f t="shared" si="0"/>
        <v/>
      </c>
      <c r="G203" s="89"/>
      <c r="H203" s="86"/>
      <c r="I203" s="86"/>
      <c r="J203" s="48"/>
      <c r="K203" s="46"/>
      <c r="L203" s="46"/>
      <c r="M203" s="46"/>
      <c r="N203" s="48"/>
      <c r="O203" s="43"/>
      <c r="P203" s="209"/>
      <c r="Q203" s="43"/>
      <c r="R203" s="86"/>
      <c r="S203" s="48"/>
      <c r="T203" s="216"/>
      <c r="U203" s="87"/>
      <c r="V203" s="88"/>
      <c r="W203" s="91"/>
      <c r="X203" s="216"/>
      <c r="Y203" s="216"/>
      <c r="Z203" s="89"/>
      <c r="AA203" s="182" t="str">
        <f t="shared" si="5"/>
        <v/>
      </c>
      <c r="AB203" s="46"/>
      <c r="AC203" s="216"/>
      <c r="AD203" s="216"/>
      <c r="AE203" s="43"/>
      <c r="AF203" s="48"/>
      <c r="AG203" s="43"/>
      <c r="AH203" s="405"/>
      <c r="AI203" s="406"/>
      <c r="AJ203" s="44"/>
      <c r="AK203" s="350"/>
      <c r="AL203" s="46"/>
      <c r="AM203" s="182" t="str">
        <f t="shared" si="6"/>
        <v/>
      </c>
      <c r="AN203" s="46"/>
    </row>
    <row r="204" spans="1:40" ht="45" customHeight="1" x14ac:dyDescent="0.3">
      <c r="A204" s="68"/>
      <c r="B204" s="68"/>
      <c r="C204" s="68"/>
      <c r="D204" s="68"/>
      <c r="E204" s="46"/>
      <c r="F204" s="323" t="str">
        <f t="shared" si="0"/>
        <v/>
      </c>
      <c r="G204" s="89"/>
      <c r="H204" s="86"/>
      <c r="I204" s="86"/>
      <c r="J204" s="48"/>
      <c r="K204" s="46"/>
      <c r="L204" s="46"/>
      <c r="M204" s="46"/>
      <c r="N204" s="48"/>
      <c r="O204" s="43"/>
      <c r="P204" s="209"/>
      <c r="Q204" s="43"/>
      <c r="R204" s="86"/>
      <c r="S204" s="48"/>
      <c r="T204" s="216"/>
      <c r="U204" s="87"/>
      <c r="V204" s="88"/>
      <c r="W204" s="91"/>
      <c r="X204" s="216"/>
      <c r="Y204" s="216"/>
      <c r="Z204" s="89"/>
      <c r="AA204" s="182" t="str">
        <f t="shared" ref="AA204:AA267" si="7">IF(ISBLANK(W204),"",DATEDIF(R204,W204,"d")/365)</f>
        <v/>
      </c>
      <c r="AB204" s="46"/>
      <c r="AC204" s="216"/>
      <c r="AD204" s="216"/>
      <c r="AE204" s="43"/>
      <c r="AF204" s="48"/>
      <c r="AG204" s="43"/>
      <c r="AH204" s="405"/>
      <c r="AI204" s="406"/>
      <c r="AJ204" s="44"/>
      <c r="AK204" s="350"/>
      <c r="AL204" s="46"/>
      <c r="AM204" s="182" t="str">
        <f t="shared" si="6"/>
        <v/>
      </c>
      <c r="AN204" s="46"/>
    </row>
    <row r="205" spans="1:40" ht="45" customHeight="1" x14ac:dyDescent="0.3">
      <c r="A205" s="68"/>
      <c r="B205" s="68"/>
      <c r="C205" s="68"/>
      <c r="D205" s="68"/>
      <c r="E205" s="46"/>
      <c r="F205" s="323" t="str">
        <f t="shared" si="0"/>
        <v/>
      </c>
      <c r="G205" s="89"/>
      <c r="H205" s="86"/>
      <c r="I205" s="86"/>
      <c r="J205" s="48"/>
      <c r="K205" s="46"/>
      <c r="L205" s="46"/>
      <c r="M205" s="46"/>
      <c r="N205" s="48"/>
      <c r="O205" s="43"/>
      <c r="P205" s="209"/>
      <c r="Q205" s="43"/>
      <c r="R205" s="86"/>
      <c r="S205" s="48"/>
      <c r="T205" s="216"/>
      <c r="U205" s="87"/>
      <c r="V205" s="88"/>
      <c r="W205" s="91"/>
      <c r="X205" s="216"/>
      <c r="Y205" s="216"/>
      <c r="Z205" s="89"/>
      <c r="AA205" s="182" t="str">
        <f t="shared" si="7"/>
        <v/>
      </c>
      <c r="AB205" s="46"/>
      <c r="AC205" s="216"/>
      <c r="AD205" s="216"/>
      <c r="AE205" s="43"/>
      <c r="AF205" s="48"/>
      <c r="AG205" s="43"/>
      <c r="AH205" s="405"/>
      <c r="AI205" s="406"/>
      <c r="AJ205" s="44"/>
      <c r="AK205" s="350"/>
      <c r="AL205" s="46"/>
      <c r="AM205" s="182" t="str">
        <f t="shared" si="6"/>
        <v/>
      </c>
      <c r="AN205" s="46"/>
    </row>
    <row r="206" spans="1:40" ht="45" customHeight="1" x14ac:dyDescent="0.3">
      <c r="A206" s="68"/>
      <c r="B206" s="68"/>
      <c r="C206" s="68"/>
      <c r="D206" s="68"/>
      <c r="E206" s="46"/>
      <c r="F206" s="323" t="str">
        <f t="shared" si="0"/>
        <v/>
      </c>
      <c r="G206" s="89"/>
      <c r="H206" s="86"/>
      <c r="I206" s="86"/>
      <c r="J206" s="48"/>
      <c r="K206" s="46"/>
      <c r="L206" s="46"/>
      <c r="M206" s="46"/>
      <c r="N206" s="48"/>
      <c r="O206" s="43"/>
      <c r="P206" s="209"/>
      <c r="Q206" s="43"/>
      <c r="R206" s="86"/>
      <c r="S206" s="48"/>
      <c r="T206" s="216"/>
      <c r="U206" s="87"/>
      <c r="V206" s="88"/>
      <c r="W206" s="91"/>
      <c r="X206" s="216"/>
      <c r="Y206" s="216"/>
      <c r="Z206" s="89"/>
      <c r="AA206" s="182" t="str">
        <f t="shared" si="7"/>
        <v/>
      </c>
      <c r="AB206" s="46"/>
      <c r="AC206" s="216"/>
      <c r="AD206" s="216"/>
      <c r="AE206" s="43"/>
      <c r="AF206" s="48"/>
      <c r="AG206" s="43"/>
      <c r="AH206" s="405"/>
      <c r="AI206" s="406"/>
      <c r="AJ206" s="44"/>
      <c r="AK206" s="350"/>
      <c r="AL206" s="46"/>
      <c r="AM206" s="182" t="str">
        <f t="shared" si="6"/>
        <v/>
      </c>
      <c r="AN206" s="46"/>
    </row>
    <row r="207" spans="1:40" ht="45" customHeight="1" x14ac:dyDescent="0.3">
      <c r="A207" s="68"/>
      <c r="B207" s="68"/>
      <c r="C207" s="68"/>
      <c r="D207" s="68"/>
      <c r="E207" s="46"/>
      <c r="F207" s="323" t="str">
        <f t="shared" si="0"/>
        <v/>
      </c>
      <c r="G207" s="89"/>
      <c r="H207" s="86"/>
      <c r="I207" s="86"/>
      <c r="J207" s="48"/>
      <c r="K207" s="46"/>
      <c r="L207" s="46"/>
      <c r="M207" s="46"/>
      <c r="N207" s="48"/>
      <c r="O207" s="43"/>
      <c r="P207" s="209"/>
      <c r="Q207" s="43"/>
      <c r="R207" s="86"/>
      <c r="S207" s="48"/>
      <c r="T207" s="216"/>
      <c r="U207" s="87"/>
      <c r="V207" s="88"/>
      <c r="W207" s="91"/>
      <c r="X207" s="216"/>
      <c r="Y207" s="216"/>
      <c r="Z207" s="89"/>
      <c r="AA207" s="182" t="str">
        <f t="shared" si="7"/>
        <v/>
      </c>
      <c r="AB207" s="46"/>
      <c r="AC207" s="216"/>
      <c r="AD207" s="216"/>
      <c r="AE207" s="43"/>
      <c r="AF207" s="48"/>
      <c r="AG207" s="43"/>
      <c r="AH207" s="405"/>
      <c r="AI207" s="406"/>
      <c r="AJ207" s="44"/>
      <c r="AK207" s="350"/>
      <c r="AL207" s="46"/>
      <c r="AM207" s="182" t="str">
        <f t="shared" ref="AM207:AM270" si="8">IF(AL207="YES",(R207-AK207)/365,"")</f>
        <v/>
      </c>
      <c r="AN207" s="46"/>
    </row>
    <row r="208" spans="1:40" ht="45" customHeight="1" x14ac:dyDescent="0.3">
      <c r="A208" s="68"/>
      <c r="B208" s="68"/>
      <c r="C208" s="68"/>
      <c r="D208" s="68"/>
      <c r="E208" s="46"/>
      <c r="F208" s="323" t="str">
        <f t="shared" si="0"/>
        <v/>
      </c>
      <c r="G208" s="89"/>
      <c r="H208" s="86"/>
      <c r="I208" s="86"/>
      <c r="J208" s="48"/>
      <c r="K208" s="46"/>
      <c r="L208" s="46"/>
      <c r="M208" s="46"/>
      <c r="N208" s="48"/>
      <c r="O208" s="43"/>
      <c r="P208" s="209"/>
      <c r="Q208" s="43"/>
      <c r="R208" s="86"/>
      <c r="S208" s="48"/>
      <c r="T208" s="216"/>
      <c r="U208" s="87"/>
      <c r="V208" s="88"/>
      <c r="W208" s="91"/>
      <c r="X208" s="216"/>
      <c r="Y208" s="216"/>
      <c r="Z208" s="89"/>
      <c r="AA208" s="182" t="str">
        <f t="shared" si="7"/>
        <v/>
      </c>
      <c r="AB208" s="46"/>
      <c r="AC208" s="216"/>
      <c r="AD208" s="216"/>
      <c r="AE208" s="43"/>
      <c r="AF208" s="48"/>
      <c r="AG208" s="43"/>
      <c r="AH208" s="405"/>
      <c r="AI208" s="406"/>
      <c r="AJ208" s="44"/>
      <c r="AK208" s="350"/>
      <c r="AL208" s="46"/>
      <c r="AM208" s="182" t="str">
        <f t="shared" si="8"/>
        <v/>
      </c>
      <c r="AN208" s="46"/>
    </row>
    <row r="209" spans="1:40" ht="45" customHeight="1" x14ac:dyDescent="0.3">
      <c r="A209" s="68"/>
      <c r="B209" s="68"/>
      <c r="C209" s="68"/>
      <c r="D209" s="68"/>
      <c r="E209" s="46"/>
      <c r="F209" s="323" t="str">
        <f t="shared" si="0"/>
        <v/>
      </c>
      <c r="G209" s="89"/>
      <c r="H209" s="86"/>
      <c r="I209" s="86"/>
      <c r="J209" s="48"/>
      <c r="K209" s="46"/>
      <c r="L209" s="46"/>
      <c r="M209" s="46"/>
      <c r="N209" s="48"/>
      <c r="O209" s="43"/>
      <c r="P209" s="209"/>
      <c r="Q209" s="43"/>
      <c r="R209" s="86"/>
      <c r="S209" s="48"/>
      <c r="T209" s="216"/>
      <c r="U209" s="87"/>
      <c r="V209" s="88"/>
      <c r="W209" s="91"/>
      <c r="X209" s="216"/>
      <c r="Y209" s="216"/>
      <c r="Z209" s="89"/>
      <c r="AA209" s="182" t="str">
        <f t="shared" si="7"/>
        <v/>
      </c>
      <c r="AB209" s="46"/>
      <c r="AC209" s="216"/>
      <c r="AD209" s="216"/>
      <c r="AE209" s="43"/>
      <c r="AF209" s="48"/>
      <c r="AG209" s="43"/>
      <c r="AH209" s="405"/>
      <c r="AI209" s="406"/>
      <c r="AJ209" s="44"/>
      <c r="AK209" s="350"/>
      <c r="AL209" s="46"/>
      <c r="AM209" s="182" t="str">
        <f t="shared" si="8"/>
        <v/>
      </c>
      <c r="AN209" s="46"/>
    </row>
    <row r="210" spans="1:40" ht="45" customHeight="1" x14ac:dyDescent="0.3">
      <c r="A210" s="68"/>
      <c r="B210" s="68"/>
      <c r="C210" s="68"/>
      <c r="D210" s="68"/>
      <c r="E210" s="46"/>
      <c r="F210" s="323" t="str">
        <f t="shared" si="0"/>
        <v/>
      </c>
      <c r="G210" s="89"/>
      <c r="H210" s="86"/>
      <c r="I210" s="86"/>
      <c r="J210" s="48"/>
      <c r="K210" s="46"/>
      <c r="L210" s="46"/>
      <c r="M210" s="46"/>
      <c r="N210" s="48"/>
      <c r="O210" s="43"/>
      <c r="P210" s="209"/>
      <c r="Q210" s="43"/>
      <c r="R210" s="86"/>
      <c r="S210" s="48"/>
      <c r="T210" s="216"/>
      <c r="U210" s="87"/>
      <c r="V210" s="88"/>
      <c r="W210" s="91"/>
      <c r="X210" s="216"/>
      <c r="Y210" s="216"/>
      <c r="Z210" s="89"/>
      <c r="AA210" s="182" t="str">
        <f t="shared" si="7"/>
        <v/>
      </c>
      <c r="AB210" s="46"/>
      <c r="AC210" s="216"/>
      <c r="AD210" s="216"/>
      <c r="AE210" s="43"/>
      <c r="AF210" s="48"/>
      <c r="AG210" s="43"/>
      <c r="AH210" s="405"/>
      <c r="AI210" s="406"/>
      <c r="AJ210" s="44"/>
      <c r="AK210" s="350"/>
      <c r="AL210" s="46"/>
      <c r="AM210" s="182" t="str">
        <f t="shared" si="8"/>
        <v/>
      </c>
      <c r="AN210" s="46"/>
    </row>
    <row r="211" spans="1:40" ht="45" customHeight="1" x14ac:dyDescent="0.3">
      <c r="A211" s="68"/>
      <c r="B211" s="68"/>
      <c r="C211" s="68"/>
      <c r="D211" s="68"/>
      <c r="E211" s="46"/>
      <c r="F211" s="323" t="str">
        <f t="shared" si="0"/>
        <v/>
      </c>
      <c r="G211" s="89"/>
      <c r="H211" s="86"/>
      <c r="I211" s="86"/>
      <c r="J211" s="48"/>
      <c r="K211" s="46"/>
      <c r="L211" s="46"/>
      <c r="M211" s="46"/>
      <c r="N211" s="48"/>
      <c r="O211" s="43"/>
      <c r="P211" s="209"/>
      <c r="Q211" s="43"/>
      <c r="R211" s="86"/>
      <c r="S211" s="48"/>
      <c r="T211" s="216"/>
      <c r="U211" s="87"/>
      <c r="V211" s="88"/>
      <c r="W211" s="91"/>
      <c r="X211" s="216"/>
      <c r="Y211" s="216"/>
      <c r="Z211" s="89"/>
      <c r="AA211" s="182" t="str">
        <f t="shared" si="7"/>
        <v/>
      </c>
      <c r="AB211" s="46"/>
      <c r="AC211" s="216"/>
      <c r="AD211" s="216"/>
      <c r="AE211" s="43"/>
      <c r="AF211" s="48"/>
      <c r="AG211" s="43"/>
      <c r="AH211" s="405"/>
      <c r="AI211" s="406"/>
      <c r="AJ211" s="44"/>
      <c r="AK211" s="350"/>
      <c r="AL211" s="46"/>
      <c r="AM211" s="182" t="str">
        <f t="shared" si="8"/>
        <v/>
      </c>
      <c r="AN211" s="46"/>
    </row>
    <row r="212" spans="1:40" ht="45" customHeight="1" x14ac:dyDescent="0.3">
      <c r="A212" s="68"/>
      <c r="B212" s="68"/>
      <c r="C212" s="68"/>
      <c r="D212" s="68"/>
      <c r="E212" s="46"/>
      <c r="F212" s="323" t="str">
        <f t="shared" si="0"/>
        <v/>
      </c>
      <c r="G212" s="89"/>
      <c r="H212" s="86"/>
      <c r="I212" s="86"/>
      <c r="J212" s="48"/>
      <c r="K212" s="46"/>
      <c r="L212" s="46"/>
      <c r="M212" s="46"/>
      <c r="N212" s="48"/>
      <c r="O212" s="43"/>
      <c r="P212" s="209"/>
      <c r="Q212" s="43"/>
      <c r="R212" s="86"/>
      <c r="S212" s="48"/>
      <c r="T212" s="216"/>
      <c r="U212" s="87"/>
      <c r="V212" s="88"/>
      <c r="W212" s="91"/>
      <c r="X212" s="216"/>
      <c r="Y212" s="216"/>
      <c r="Z212" s="89"/>
      <c r="AA212" s="182" t="str">
        <f t="shared" si="7"/>
        <v/>
      </c>
      <c r="AB212" s="46"/>
      <c r="AC212" s="216"/>
      <c r="AD212" s="216"/>
      <c r="AE212" s="43"/>
      <c r="AF212" s="48"/>
      <c r="AG212" s="43"/>
      <c r="AH212" s="405"/>
      <c r="AI212" s="406"/>
      <c r="AJ212" s="44"/>
      <c r="AK212" s="350"/>
      <c r="AL212" s="46"/>
      <c r="AM212" s="182" t="str">
        <f t="shared" si="8"/>
        <v/>
      </c>
      <c r="AN212" s="46"/>
    </row>
    <row r="213" spans="1:40" ht="45" customHeight="1" x14ac:dyDescent="0.3">
      <c r="A213" s="68"/>
      <c r="B213" s="68"/>
      <c r="C213" s="68"/>
      <c r="D213" s="68"/>
      <c r="E213" s="46"/>
      <c r="F213" s="323" t="str">
        <f t="shared" si="0"/>
        <v/>
      </c>
      <c r="G213" s="89"/>
      <c r="H213" s="86"/>
      <c r="I213" s="86"/>
      <c r="J213" s="48"/>
      <c r="K213" s="46"/>
      <c r="L213" s="46"/>
      <c r="M213" s="46"/>
      <c r="N213" s="48"/>
      <c r="O213" s="43"/>
      <c r="P213" s="209"/>
      <c r="Q213" s="43"/>
      <c r="R213" s="86"/>
      <c r="S213" s="48"/>
      <c r="T213" s="216"/>
      <c r="U213" s="87"/>
      <c r="V213" s="88"/>
      <c r="W213" s="91"/>
      <c r="X213" s="216"/>
      <c r="Y213" s="216"/>
      <c r="Z213" s="89"/>
      <c r="AA213" s="182" t="str">
        <f t="shared" si="7"/>
        <v/>
      </c>
      <c r="AB213" s="46"/>
      <c r="AC213" s="216"/>
      <c r="AD213" s="216"/>
      <c r="AE213" s="43"/>
      <c r="AF213" s="48"/>
      <c r="AG213" s="43"/>
      <c r="AH213" s="405"/>
      <c r="AI213" s="406"/>
      <c r="AJ213" s="44"/>
      <c r="AK213" s="350"/>
      <c r="AL213" s="46"/>
      <c r="AM213" s="182" t="str">
        <f t="shared" si="8"/>
        <v/>
      </c>
      <c r="AN213" s="46"/>
    </row>
    <row r="214" spans="1:40" ht="45" customHeight="1" x14ac:dyDescent="0.3">
      <c r="A214" s="68"/>
      <c r="B214" s="68"/>
      <c r="C214" s="68"/>
      <c r="D214" s="68"/>
      <c r="E214" s="46"/>
      <c r="F214" s="323" t="str">
        <f t="shared" si="0"/>
        <v/>
      </c>
      <c r="G214" s="89"/>
      <c r="H214" s="86"/>
      <c r="I214" s="86"/>
      <c r="J214" s="48"/>
      <c r="K214" s="46"/>
      <c r="L214" s="46"/>
      <c r="M214" s="46"/>
      <c r="N214" s="48"/>
      <c r="O214" s="43"/>
      <c r="P214" s="209"/>
      <c r="Q214" s="43"/>
      <c r="R214" s="86"/>
      <c r="S214" s="48"/>
      <c r="T214" s="216"/>
      <c r="U214" s="87"/>
      <c r="V214" s="88"/>
      <c r="W214" s="91"/>
      <c r="X214" s="216"/>
      <c r="Y214" s="216"/>
      <c r="Z214" s="89"/>
      <c r="AA214" s="182" t="str">
        <f t="shared" si="7"/>
        <v/>
      </c>
      <c r="AB214" s="46"/>
      <c r="AC214" s="216"/>
      <c r="AD214" s="216"/>
      <c r="AE214" s="43"/>
      <c r="AF214" s="48"/>
      <c r="AG214" s="43"/>
      <c r="AH214" s="405"/>
      <c r="AI214" s="406"/>
      <c r="AJ214" s="44"/>
      <c r="AK214" s="350"/>
      <c r="AL214" s="46"/>
      <c r="AM214" s="182" t="str">
        <f t="shared" si="8"/>
        <v/>
      </c>
      <c r="AN214" s="46"/>
    </row>
    <row r="215" spans="1:40" ht="45" customHeight="1" x14ac:dyDescent="0.3">
      <c r="A215" s="68"/>
      <c r="B215" s="68"/>
      <c r="C215" s="68"/>
      <c r="D215" s="68"/>
      <c r="E215" s="46"/>
      <c r="F215" s="323" t="str">
        <f t="shared" si="0"/>
        <v/>
      </c>
      <c r="G215" s="89"/>
      <c r="H215" s="86"/>
      <c r="I215" s="86"/>
      <c r="J215" s="48"/>
      <c r="K215" s="46"/>
      <c r="L215" s="46"/>
      <c r="M215" s="46"/>
      <c r="N215" s="48"/>
      <c r="O215" s="43"/>
      <c r="P215" s="209"/>
      <c r="Q215" s="43"/>
      <c r="R215" s="86"/>
      <c r="S215" s="48"/>
      <c r="T215" s="216"/>
      <c r="U215" s="87"/>
      <c r="V215" s="88"/>
      <c r="W215" s="91"/>
      <c r="X215" s="216"/>
      <c r="Y215" s="216"/>
      <c r="Z215" s="89"/>
      <c r="AA215" s="182" t="str">
        <f t="shared" si="7"/>
        <v/>
      </c>
      <c r="AB215" s="46"/>
      <c r="AC215" s="216"/>
      <c r="AD215" s="216"/>
      <c r="AE215" s="43"/>
      <c r="AF215" s="48"/>
      <c r="AG215" s="43"/>
      <c r="AH215" s="405"/>
      <c r="AI215" s="406"/>
      <c r="AJ215" s="44"/>
      <c r="AK215" s="350"/>
      <c r="AL215" s="46"/>
      <c r="AM215" s="182" t="str">
        <f t="shared" si="8"/>
        <v/>
      </c>
      <c r="AN215" s="46"/>
    </row>
    <row r="216" spans="1:40" ht="45" customHeight="1" x14ac:dyDescent="0.3">
      <c r="A216" s="68"/>
      <c r="B216" s="68"/>
      <c r="C216" s="68"/>
      <c r="D216" s="68"/>
      <c r="E216" s="46"/>
      <c r="F216" s="323" t="str">
        <f t="shared" si="0"/>
        <v/>
      </c>
      <c r="G216" s="89"/>
      <c r="H216" s="86"/>
      <c r="I216" s="86"/>
      <c r="J216" s="48"/>
      <c r="K216" s="46"/>
      <c r="L216" s="46"/>
      <c r="M216" s="46"/>
      <c r="N216" s="48"/>
      <c r="O216" s="43"/>
      <c r="P216" s="209"/>
      <c r="Q216" s="43"/>
      <c r="R216" s="86"/>
      <c r="S216" s="48"/>
      <c r="T216" s="216"/>
      <c r="U216" s="87"/>
      <c r="V216" s="88"/>
      <c r="W216" s="91"/>
      <c r="X216" s="216"/>
      <c r="Y216" s="216"/>
      <c r="Z216" s="89"/>
      <c r="AA216" s="182" t="str">
        <f t="shared" si="7"/>
        <v/>
      </c>
      <c r="AB216" s="46"/>
      <c r="AC216" s="216"/>
      <c r="AD216" s="216"/>
      <c r="AE216" s="43"/>
      <c r="AF216" s="48"/>
      <c r="AG216" s="43"/>
      <c r="AH216" s="405"/>
      <c r="AI216" s="406"/>
      <c r="AJ216" s="44"/>
      <c r="AK216" s="350"/>
      <c r="AL216" s="46"/>
      <c r="AM216" s="182" t="str">
        <f t="shared" si="8"/>
        <v/>
      </c>
      <c r="AN216" s="46"/>
    </row>
    <row r="217" spans="1:40" ht="45" customHeight="1" x14ac:dyDescent="0.3">
      <c r="A217" s="68"/>
      <c r="B217" s="68"/>
      <c r="C217" s="68"/>
      <c r="D217" s="68"/>
      <c r="E217" s="46"/>
      <c r="F217" s="323" t="str">
        <f t="shared" si="0"/>
        <v/>
      </c>
      <c r="G217" s="89"/>
      <c r="H217" s="86"/>
      <c r="I217" s="86"/>
      <c r="J217" s="48"/>
      <c r="K217" s="46"/>
      <c r="L217" s="46"/>
      <c r="M217" s="46"/>
      <c r="N217" s="48"/>
      <c r="O217" s="43"/>
      <c r="P217" s="209"/>
      <c r="Q217" s="43"/>
      <c r="R217" s="86"/>
      <c r="S217" s="48"/>
      <c r="T217" s="216"/>
      <c r="U217" s="87"/>
      <c r="V217" s="88"/>
      <c r="W217" s="91"/>
      <c r="X217" s="216"/>
      <c r="Y217" s="216"/>
      <c r="Z217" s="89"/>
      <c r="AA217" s="182" t="str">
        <f t="shared" si="7"/>
        <v/>
      </c>
      <c r="AB217" s="46"/>
      <c r="AC217" s="216"/>
      <c r="AD217" s="216"/>
      <c r="AE217" s="43"/>
      <c r="AF217" s="48"/>
      <c r="AG217" s="43"/>
      <c r="AH217" s="405"/>
      <c r="AI217" s="406"/>
      <c r="AJ217" s="44"/>
      <c r="AK217" s="350"/>
      <c r="AL217" s="46"/>
      <c r="AM217" s="182" t="str">
        <f t="shared" si="8"/>
        <v/>
      </c>
      <c r="AN217" s="46"/>
    </row>
    <row r="218" spans="1:40" ht="45" customHeight="1" x14ac:dyDescent="0.3">
      <c r="A218" s="68"/>
      <c r="B218" s="68"/>
      <c r="C218" s="68"/>
      <c r="D218" s="68"/>
      <c r="E218" s="46"/>
      <c r="F218" s="323" t="str">
        <f t="shared" si="0"/>
        <v/>
      </c>
      <c r="G218" s="89"/>
      <c r="H218" s="86"/>
      <c r="I218" s="86"/>
      <c r="J218" s="48"/>
      <c r="K218" s="46"/>
      <c r="L218" s="46"/>
      <c r="M218" s="46"/>
      <c r="N218" s="48"/>
      <c r="O218" s="43"/>
      <c r="P218" s="209"/>
      <c r="Q218" s="43"/>
      <c r="R218" s="86"/>
      <c r="S218" s="48"/>
      <c r="T218" s="216"/>
      <c r="U218" s="87"/>
      <c r="V218" s="88"/>
      <c r="W218" s="91"/>
      <c r="X218" s="216"/>
      <c r="Y218" s="216"/>
      <c r="Z218" s="89"/>
      <c r="AA218" s="182" t="str">
        <f t="shared" si="7"/>
        <v/>
      </c>
      <c r="AB218" s="46"/>
      <c r="AC218" s="216"/>
      <c r="AD218" s="216"/>
      <c r="AE218" s="43"/>
      <c r="AF218" s="48"/>
      <c r="AG218" s="43"/>
      <c r="AH218" s="405"/>
      <c r="AI218" s="406"/>
      <c r="AJ218" s="44"/>
      <c r="AK218" s="350"/>
      <c r="AL218" s="46"/>
      <c r="AM218" s="182" t="str">
        <f t="shared" si="8"/>
        <v/>
      </c>
      <c r="AN218" s="46"/>
    </row>
    <row r="219" spans="1:40" ht="45" customHeight="1" x14ac:dyDescent="0.3">
      <c r="A219" s="68"/>
      <c r="B219" s="68"/>
      <c r="C219" s="68"/>
      <c r="D219" s="68"/>
      <c r="E219" s="46"/>
      <c r="F219" s="323" t="str">
        <f t="shared" si="0"/>
        <v/>
      </c>
      <c r="G219" s="89"/>
      <c r="H219" s="86"/>
      <c r="I219" s="86"/>
      <c r="J219" s="48"/>
      <c r="K219" s="46"/>
      <c r="L219" s="46"/>
      <c r="M219" s="46"/>
      <c r="N219" s="48"/>
      <c r="O219" s="43"/>
      <c r="P219" s="209"/>
      <c r="Q219" s="43"/>
      <c r="R219" s="86"/>
      <c r="S219" s="48"/>
      <c r="T219" s="216"/>
      <c r="U219" s="87"/>
      <c r="V219" s="88"/>
      <c r="W219" s="91"/>
      <c r="X219" s="216"/>
      <c r="Y219" s="216"/>
      <c r="Z219" s="89"/>
      <c r="AA219" s="182" t="str">
        <f t="shared" si="7"/>
        <v/>
      </c>
      <c r="AB219" s="46"/>
      <c r="AC219" s="216"/>
      <c r="AD219" s="216"/>
      <c r="AE219" s="43"/>
      <c r="AF219" s="48"/>
      <c r="AG219" s="43"/>
      <c r="AH219" s="405"/>
      <c r="AI219" s="406"/>
      <c r="AJ219" s="44"/>
      <c r="AK219" s="350"/>
      <c r="AL219" s="46"/>
      <c r="AM219" s="182" t="str">
        <f t="shared" si="8"/>
        <v/>
      </c>
      <c r="AN219" s="46"/>
    </row>
    <row r="220" spans="1:40" ht="45" customHeight="1" x14ac:dyDescent="0.3">
      <c r="A220" s="68"/>
      <c r="B220" s="68"/>
      <c r="C220" s="68"/>
      <c r="D220" s="68"/>
      <c r="E220" s="46"/>
      <c r="F220" s="323" t="str">
        <f t="shared" si="0"/>
        <v/>
      </c>
      <c r="G220" s="89"/>
      <c r="H220" s="86"/>
      <c r="I220" s="86"/>
      <c r="J220" s="48"/>
      <c r="K220" s="46"/>
      <c r="L220" s="46"/>
      <c r="M220" s="46"/>
      <c r="N220" s="48"/>
      <c r="O220" s="43"/>
      <c r="P220" s="209"/>
      <c r="Q220" s="43"/>
      <c r="R220" s="86"/>
      <c r="S220" s="48"/>
      <c r="T220" s="216"/>
      <c r="U220" s="87"/>
      <c r="V220" s="88"/>
      <c r="W220" s="91"/>
      <c r="X220" s="216"/>
      <c r="Y220" s="216"/>
      <c r="Z220" s="89"/>
      <c r="AA220" s="182" t="str">
        <f t="shared" si="7"/>
        <v/>
      </c>
      <c r="AB220" s="46"/>
      <c r="AC220" s="216"/>
      <c r="AD220" s="216"/>
      <c r="AE220" s="43"/>
      <c r="AF220" s="48"/>
      <c r="AG220" s="43"/>
      <c r="AH220" s="405"/>
      <c r="AI220" s="406"/>
      <c r="AJ220" s="44"/>
      <c r="AK220" s="350"/>
      <c r="AL220" s="46"/>
      <c r="AM220" s="182" t="str">
        <f t="shared" si="8"/>
        <v/>
      </c>
      <c r="AN220" s="46"/>
    </row>
    <row r="221" spans="1:40" ht="45" customHeight="1" x14ac:dyDescent="0.3">
      <c r="A221" s="68"/>
      <c r="B221" s="68"/>
      <c r="C221" s="68"/>
      <c r="D221" s="68"/>
      <c r="E221" s="46"/>
      <c r="F221" s="323" t="str">
        <f t="shared" si="0"/>
        <v/>
      </c>
      <c r="G221" s="89"/>
      <c r="H221" s="86"/>
      <c r="I221" s="86"/>
      <c r="J221" s="48"/>
      <c r="K221" s="46"/>
      <c r="L221" s="46"/>
      <c r="M221" s="46"/>
      <c r="N221" s="48"/>
      <c r="O221" s="43"/>
      <c r="P221" s="209"/>
      <c r="Q221" s="43"/>
      <c r="R221" s="86"/>
      <c r="S221" s="48"/>
      <c r="T221" s="216"/>
      <c r="U221" s="87"/>
      <c r="V221" s="88"/>
      <c r="W221" s="91"/>
      <c r="X221" s="216"/>
      <c r="Y221" s="216"/>
      <c r="Z221" s="89"/>
      <c r="AA221" s="182" t="str">
        <f t="shared" si="7"/>
        <v/>
      </c>
      <c r="AB221" s="46"/>
      <c r="AC221" s="216"/>
      <c r="AD221" s="216"/>
      <c r="AE221" s="43"/>
      <c r="AF221" s="48"/>
      <c r="AG221" s="43"/>
      <c r="AH221" s="405"/>
      <c r="AI221" s="406"/>
      <c r="AJ221" s="44"/>
      <c r="AK221" s="350"/>
      <c r="AL221" s="46"/>
      <c r="AM221" s="182" t="str">
        <f t="shared" si="8"/>
        <v/>
      </c>
      <c r="AN221" s="46"/>
    </row>
    <row r="222" spans="1:40" ht="45" customHeight="1" x14ac:dyDescent="0.3">
      <c r="A222" s="68"/>
      <c r="B222" s="68"/>
      <c r="C222" s="68"/>
      <c r="D222" s="68"/>
      <c r="E222" s="46"/>
      <c r="F222" s="323" t="str">
        <f t="shared" si="0"/>
        <v/>
      </c>
      <c r="G222" s="89"/>
      <c r="H222" s="86"/>
      <c r="I222" s="86"/>
      <c r="J222" s="48"/>
      <c r="K222" s="46"/>
      <c r="L222" s="46"/>
      <c r="M222" s="46"/>
      <c r="N222" s="48"/>
      <c r="O222" s="43"/>
      <c r="P222" s="209"/>
      <c r="Q222" s="43"/>
      <c r="R222" s="86"/>
      <c r="S222" s="48"/>
      <c r="T222" s="216"/>
      <c r="U222" s="87"/>
      <c r="V222" s="88"/>
      <c r="W222" s="91"/>
      <c r="X222" s="216"/>
      <c r="Y222" s="216"/>
      <c r="Z222" s="89"/>
      <c r="AA222" s="182" t="str">
        <f t="shared" si="7"/>
        <v/>
      </c>
      <c r="AB222" s="46"/>
      <c r="AC222" s="216"/>
      <c r="AD222" s="216"/>
      <c r="AE222" s="43"/>
      <c r="AF222" s="48"/>
      <c r="AG222" s="43"/>
      <c r="AH222" s="405"/>
      <c r="AI222" s="406"/>
      <c r="AJ222" s="44"/>
      <c r="AK222" s="350"/>
      <c r="AL222" s="46"/>
      <c r="AM222" s="182" t="str">
        <f t="shared" si="8"/>
        <v/>
      </c>
      <c r="AN222" s="46"/>
    </row>
    <row r="223" spans="1:40" ht="45" customHeight="1" x14ac:dyDescent="0.3">
      <c r="A223" s="68"/>
      <c r="B223" s="68"/>
      <c r="C223" s="68"/>
      <c r="D223" s="68"/>
      <c r="E223" s="46"/>
      <c r="F223" s="323" t="str">
        <f t="shared" si="0"/>
        <v/>
      </c>
      <c r="G223" s="89"/>
      <c r="H223" s="86"/>
      <c r="I223" s="86"/>
      <c r="J223" s="48"/>
      <c r="K223" s="46"/>
      <c r="L223" s="46"/>
      <c r="M223" s="46"/>
      <c r="N223" s="48"/>
      <c r="O223" s="43"/>
      <c r="P223" s="209"/>
      <c r="Q223" s="43"/>
      <c r="R223" s="86"/>
      <c r="S223" s="48"/>
      <c r="T223" s="216"/>
      <c r="U223" s="87"/>
      <c r="V223" s="88"/>
      <c r="W223" s="91"/>
      <c r="X223" s="216"/>
      <c r="Y223" s="216"/>
      <c r="Z223" s="89"/>
      <c r="AA223" s="182" t="str">
        <f t="shared" si="7"/>
        <v/>
      </c>
      <c r="AB223" s="46"/>
      <c r="AC223" s="216"/>
      <c r="AD223" s="216"/>
      <c r="AE223" s="43"/>
      <c r="AF223" s="48"/>
      <c r="AG223" s="43"/>
      <c r="AH223" s="405"/>
      <c r="AI223" s="406"/>
      <c r="AJ223" s="44"/>
      <c r="AK223" s="350"/>
      <c r="AL223" s="46"/>
      <c r="AM223" s="182" t="str">
        <f t="shared" si="8"/>
        <v/>
      </c>
      <c r="AN223" s="46"/>
    </row>
    <row r="224" spans="1:40" ht="45" customHeight="1" x14ac:dyDescent="0.3">
      <c r="A224" s="68"/>
      <c r="B224" s="68"/>
      <c r="C224" s="68"/>
      <c r="D224" s="68"/>
      <c r="E224" s="46"/>
      <c r="F224" s="323" t="str">
        <f t="shared" si="0"/>
        <v/>
      </c>
      <c r="G224" s="89"/>
      <c r="H224" s="86"/>
      <c r="I224" s="86"/>
      <c r="J224" s="48"/>
      <c r="K224" s="46"/>
      <c r="L224" s="46"/>
      <c r="M224" s="46"/>
      <c r="N224" s="48"/>
      <c r="O224" s="43"/>
      <c r="P224" s="209"/>
      <c r="Q224" s="43"/>
      <c r="R224" s="86"/>
      <c r="S224" s="48"/>
      <c r="T224" s="216"/>
      <c r="U224" s="87"/>
      <c r="V224" s="88"/>
      <c r="W224" s="91"/>
      <c r="X224" s="216"/>
      <c r="Y224" s="216"/>
      <c r="Z224" s="89"/>
      <c r="AA224" s="182" t="str">
        <f t="shared" si="7"/>
        <v/>
      </c>
      <c r="AB224" s="46"/>
      <c r="AC224" s="216"/>
      <c r="AD224" s="216"/>
      <c r="AE224" s="43"/>
      <c r="AF224" s="48"/>
      <c r="AG224" s="43"/>
      <c r="AH224" s="405"/>
      <c r="AI224" s="406"/>
      <c r="AJ224" s="44"/>
      <c r="AK224" s="350"/>
      <c r="AL224" s="46"/>
      <c r="AM224" s="182" t="str">
        <f t="shared" si="8"/>
        <v/>
      </c>
      <c r="AN224" s="46"/>
    </row>
    <row r="225" spans="1:40" ht="45" customHeight="1" x14ac:dyDescent="0.3">
      <c r="A225" s="68"/>
      <c r="B225" s="68"/>
      <c r="C225" s="68"/>
      <c r="D225" s="68"/>
      <c r="E225" s="46"/>
      <c r="F225" s="323" t="str">
        <f t="shared" si="0"/>
        <v/>
      </c>
      <c r="G225" s="89"/>
      <c r="H225" s="86"/>
      <c r="I225" s="86"/>
      <c r="J225" s="48"/>
      <c r="K225" s="46"/>
      <c r="L225" s="46"/>
      <c r="M225" s="46"/>
      <c r="N225" s="48"/>
      <c r="O225" s="43"/>
      <c r="P225" s="209"/>
      <c r="Q225" s="43"/>
      <c r="R225" s="86"/>
      <c r="S225" s="48"/>
      <c r="T225" s="216"/>
      <c r="U225" s="87"/>
      <c r="V225" s="88"/>
      <c r="W225" s="91"/>
      <c r="X225" s="216"/>
      <c r="Y225" s="216"/>
      <c r="Z225" s="89"/>
      <c r="AA225" s="182" t="str">
        <f t="shared" si="7"/>
        <v/>
      </c>
      <c r="AB225" s="46"/>
      <c r="AC225" s="216"/>
      <c r="AD225" s="216"/>
      <c r="AE225" s="43"/>
      <c r="AF225" s="48"/>
      <c r="AG225" s="43"/>
      <c r="AH225" s="405"/>
      <c r="AI225" s="406"/>
      <c r="AJ225" s="44"/>
      <c r="AK225" s="350"/>
      <c r="AL225" s="46"/>
      <c r="AM225" s="182" t="str">
        <f t="shared" si="8"/>
        <v/>
      </c>
      <c r="AN225" s="46"/>
    </row>
    <row r="226" spans="1:40" ht="45" customHeight="1" x14ac:dyDescent="0.3">
      <c r="A226" s="68"/>
      <c r="B226" s="68"/>
      <c r="C226" s="68"/>
      <c r="D226" s="68"/>
      <c r="E226" s="46"/>
      <c r="F226" s="323" t="str">
        <f t="shared" si="0"/>
        <v/>
      </c>
      <c r="G226" s="89"/>
      <c r="H226" s="86"/>
      <c r="I226" s="86"/>
      <c r="J226" s="48"/>
      <c r="K226" s="46"/>
      <c r="L226" s="46"/>
      <c r="M226" s="46"/>
      <c r="N226" s="48"/>
      <c r="O226" s="43"/>
      <c r="P226" s="209"/>
      <c r="Q226" s="43"/>
      <c r="R226" s="86"/>
      <c r="S226" s="48"/>
      <c r="T226" s="216"/>
      <c r="U226" s="87"/>
      <c r="V226" s="88"/>
      <c r="W226" s="91"/>
      <c r="X226" s="216"/>
      <c r="Y226" s="216"/>
      <c r="Z226" s="89"/>
      <c r="AA226" s="182" t="str">
        <f t="shared" si="7"/>
        <v/>
      </c>
      <c r="AB226" s="46"/>
      <c r="AC226" s="216"/>
      <c r="AD226" s="216"/>
      <c r="AE226" s="43"/>
      <c r="AF226" s="48"/>
      <c r="AG226" s="43"/>
      <c r="AH226" s="405"/>
      <c r="AI226" s="406"/>
      <c r="AJ226" s="44"/>
      <c r="AK226" s="350"/>
      <c r="AL226" s="46"/>
      <c r="AM226" s="182" t="str">
        <f t="shared" si="8"/>
        <v/>
      </c>
      <c r="AN226" s="46"/>
    </row>
    <row r="227" spans="1:40" ht="45" customHeight="1" x14ac:dyDescent="0.3">
      <c r="A227" s="68"/>
      <c r="B227" s="68"/>
      <c r="C227" s="68"/>
      <c r="D227" s="68"/>
      <c r="E227" s="46"/>
      <c r="F227" s="323" t="str">
        <f t="shared" si="0"/>
        <v/>
      </c>
      <c r="G227" s="89"/>
      <c r="H227" s="86"/>
      <c r="I227" s="86"/>
      <c r="J227" s="48"/>
      <c r="K227" s="46"/>
      <c r="L227" s="46"/>
      <c r="M227" s="46"/>
      <c r="N227" s="48"/>
      <c r="O227" s="43"/>
      <c r="P227" s="209"/>
      <c r="Q227" s="43"/>
      <c r="R227" s="86"/>
      <c r="S227" s="48"/>
      <c r="T227" s="216"/>
      <c r="U227" s="87"/>
      <c r="V227" s="88"/>
      <c r="W227" s="91"/>
      <c r="X227" s="216"/>
      <c r="Y227" s="216"/>
      <c r="Z227" s="89"/>
      <c r="AA227" s="182" t="str">
        <f t="shared" si="7"/>
        <v/>
      </c>
      <c r="AB227" s="46"/>
      <c r="AC227" s="216"/>
      <c r="AD227" s="216"/>
      <c r="AE227" s="43"/>
      <c r="AF227" s="48"/>
      <c r="AG227" s="43"/>
      <c r="AH227" s="405"/>
      <c r="AI227" s="406"/>
      <c r="AJ227" s="44"/>
      <c r="AK227" s="350"/>
      <c r="AL227" s="46"/>
      <c r="AM227" s="182" t="str">
        <f t="shared" si="8"/>
        <v/>
      </c>
      <c r="AN227" s="46"/>
    </row>
    <row r="228" spans="1:40" ht="45" customHeight="1" x14ac:dyDescent="0.3">
      <c r="A228" s="68"/>
      <c r="B228" s="68"/>
      <c r="C228" s="68"/>
      <c r="D228" s="68"/>
      <c r="E228" s="46"/>
      <c r="F228" s="323" t="str">
        <f t="shared" si="0"/>
        <v/>
      </c>
      <c r="G228" s="89"/>
      <c r="H228" s="86"/>
      <c r="I228" s="86"/>
      <c r="J228" s="48"/>
      <c r="K228" s="46"/>
      <c r="L228" s="46"/>
      <c r="M228" s="46"/>
      <c r="N228" s="48"/>
      <c r="O228" s="43"/>
      <c r="P228" s="209"/>
      <c r="Q228" s="43"/>
      <c r="R228" s="86"/>
      <c r="S228" s="48"/>
      <c r="T228" s="216"/>
      <c r="U228" s="87"/>
      <c r="V228" s="88"/>
      <c r="W228" s="91"/>
      <c r="X228" s="216"/>
      <c r="Y228" s="216"/>
      <c r="Z228" s="89"/>
      <c r="AA228" s="182" t="str">
        <f t="shared" si="7"/>
        <v/>
      </c>
      <c r="AB228" s="46"/>
      <c r="AC228" s="216"/>
      <c r="AD228" s="216"/>
      <c r="AE228" s="43"/>
      <c r="AF228" s="48"/>
      <c r="AG228" s="43"/>
      <c r="AH228" s="405"/>
      <c r="AI228" s="406"/>
      <c r="AJ228" s="44"/>
      <c r="AK228" s="350"/>
      <c r="AL228" s="46"/>
      <c r="AM228" s="182" t="str">
        <f t="shared" si="8"/>
        <v/>
      </c>
      <c r="AN228" s="46"/>
    </row>
    <row r="229" spans="1:40" ht="45" customHeight="1" x14ac:dyDescent="0.3">
      <c r="A229" s="68"/>
      <c r="B229" s="68"/>
      <c r="C229" s="68"/>
      <c r="D229" s="68"/>
      <c r="E229" s="46"/>
      <c r="F229" s="323" t="str">
        <f t="shared" si="0"/>
        <v/>
      </c>
      <c r="G229" s="89"/>
      <c r="H229" s="86"/>
      <c r="I229" s="86"/>
      <c r="J229" s="48"/>
      <c r="K229" s="46"/>
      <c r="L229" s="46"/>
      <c r="M229" s="46"/>
      <c r="N229" s="48"/>
      <c r="O229" s="43"/>
      <c r="P229" s="209"/>
      <c r="Q229" s="43"/>
      <c r="R229" s="86"/>
      <c r="S229" s="48"/>
      <c r="T229" s="216"/>
      <c r="U229" s="87"/>
      <c r="V229" s="88"/>
      <c r="W229" s="91"/>
      <c r="X229" s="216"/>
      <c r="Y229" s="216"/>
      <c r="Z229" s="89"/>
      <c r="AA229" s="182" t="str">
        <f t="shared" si="7"/>
        <v/>
      </c>
      <c r="AB229" s="46"/>
      <c r="AC229" s="216"/>
      <c r="AD229" s="216"/>
      <c r="AE229" s="43"/>
      <c r="AF229" s="48"/>
      <c r="AG229" s="43"/>
      <c r="AH229" s="405"/>
      <c r="AI229" s="406"/>
      <c r="AJ229" s="44"/>
      <c r="AK229" s="350"/>
      <c r="AL229" s="46"/>
      <c r="AM229" s="182" t="str">
        <f t="shared" si="8"/>
        <v/>
      </c>
      <c r="AN229" s="46"/>
    </row>
    <row r="230" spans="1:40" ht="45" customHeight="1" x14ac:dyDescent="0.3">
      <c r="A230" s="68"/>
      <c r="B230" s="68"/>
      <c r="C230" s="68"/>
      <c r="D230" s="68"/>
      <c r="E230" s="46"/>
      <c r="F230" s="323" t="str">
        <f t="shared" si="0"/>
        <v/>
      </c>
      <c r="G230" s="89"/>
      <c r="H230" s="86"/>
      <c r="I230" s="86"/>
      <c r="J230" s="48"/>
      <c r="K230" s="46"/>
      <c r="L230" s="46"/>
      <c r="M230" s="46"/>
      <c r="N230" s="48"/>
      <c r="O230" s="43"/>
      <c r="P230" s="209"/>
      <c r="Q230" s="43"/>
      <c r="R230" s="86"/>
      <c r="S230" s="48"/>
      <c r="T230" s="216"/>
      <c r="U230" s="87"/>
      <c r="V230" s="88"/>
      <c r="W230" s="91"/>
      <c r="X230" s="216"/>
      <c r="Y230" s="216"/>
      <c r="Z230" s="89"/>
      <c r="AA230" s="182" t="str">
        <f t="shared" si="7"/>
        <v/>
      </c>
      <c r="AB230" s="46"/>
      <c r="AC230" s="216"/>
      <c r="AD230" s="216"/>
      <c r="AE230" s="43"/>
      <c r="AF230" s="48"/>
      <c r="AG230" s="43"/>
      <c r="AH230" s="405"/>
      <c r="AI230" s="406"/>
      <c r="AJ230" s="44"/>
      <c r="AK230" s="350"/>
      <c r="AL230" s="46"/>
      <c r="AM230" s="182" t="str">
        <f t="shared" si="8"/>
        <v/>
      </c>
      <c r="AN230" s="46"/>
    </row>
    <row r="231" spans="1:40" ht="45" customHeight="1" x14ac:dyDescent="0.3">
      <c r="A231" s="68"/>
      <c r="B231" s="68"/>
      <c r="C231" s="68"/>
      <c r="D231" s="68"/>
      <c r="E231" s="46"/>
      <c r="F231" s="323" t="str">
        <f t="shared" si="0"/>
        <v/>
      </c>
      <c r="G231" s="89"/>
      <c r="H231" s="86"/>
      <c r="I231" s="86"/>
      <c r="J231" s="48"/>
      <c r="K231" s="46"/>
      <c r="L231" s="46"/>
      <c r="M231" s="46"/>
      <c r="N231" s="48"/>
      <c r="O231" s="43"/>
      <c r="P231" s="209"/>
      <c r="Q231" s="43"/>
      <c r="R231" s="86"/>
      <c r="S231" s="48"/>
      <c r="T231" s="216"/>
      <c r="U231" s="87"/>
      <c r="V231" s="88"/>
      <c r="W231" s="91"/>
      <c r="X231" s="216"/>
      <c r="Y231" s="216"/>
      <c r="Z231" s="89"/>
      <c r="AA231" s="182" t="str">
        <f t="shared" si="7"/>
        <v/>
      </c>
      <c r="AB231" s="46"/>
      <c r="AC231" s="216"/>
      <c r="AD231" s="216"/>
      <c r="AE231" s="43"/>
      <c r="AF231" s="48"/>
      <c r="AG231" s="43"/>
      <c r="AH231" s="405"/>
      <c r="AI231" s="406"/>
      <c r="AJ231" s="44"/>
      <c r="AK231" s="350"/>
      <c r="AL231" s="46"/>
      <c r="AM231" s="182" t="str">
        <f t="shared" si="8"/>
        <v/>
      </c>
      <c r="AN231" s="46"/>
    </row>
    <row r="232" spans="1:40" ht="45" customHeight="1" x14ac:dyDescent="0.3">
      <c r="A232" s="68"/>
      <c r="B232" s="68"/>
      <c r="C232" s="68"/>
      <c r="D232" s="68"/>
      <c r="E232" s="46"/>
      <c r="F232" s="323" t="str">
        <f t="shared" si="0"/>
        <v/>
      </c>
      <c r="G232" s="89"/>
      <c r="H232" s="86"/>
      <c r="I232" s="86"/>
      <c r="J232" s="48"/>
      <c r="K232" s="46"/>
      <c r="L232" s="46"/>
      <c r="M232" s="46"/>
      <c r="N232" s="48"/>
      <c r="O232" s="43"/>
      <c r="P232" s="209"/>
      <c r="Q232" s="43"/>
      <c r="R232" s="86"/>
      <c r="S232" s="48"/>
      <c r="T232" s="216"/>
      <c r="U232" s="87"/>
      <c r="V232" s="88"/>
      <c r="W232" s="91"/>
      <c r="X232" s="216"/>
      <c r="Y232" s="216"/>
      <c r="Z232" s="89"/>
      <c r="AA232" s="182" t="str">
        <f t="shared" si="7"/>
        <v/>
      </c>
      <c r="AB232" s="46"/>
      <c r="AC232" s="216"/>
      <c r="AD232" s="216"/>
      <c r="AE232" s="43"/>
      <c r="AF232" s="48"/>
      <c r="AG232" s="43"/>
      <c r="AH232" s="405"/>
      <c r="AI232" s="406"/>
      <c r="AJ232" s="44"/>
      <c r="AK232" s="350"/>
      <c r="AL232" s="46"/>
      <c r="AM232" s="182" t="str">
        <f t="shared" si="8"/>
        <v/>
      </c>
      <c r="AN232" s="46"/>
    </row>
    <row r="233" spans="1:40" ht="45" customHeight="1" x14ac:dyDescent="0.3">
      <c r="A233" s="68"/>
      <c r="B233" s="68"/>
      <c r="C233" s="68"/>
      <c r="D233" s="68"/>
      <c r="E233" s="46"/>
      <c r="F233" s="323" t="str">
        <f t="shared" si="0"/>
        <v/>
      </c>
      <c r="G233" s="89"/>
      <c r="H233" s="86"/>
      <c r="I233" s="86"/>
      <c r="J233" s="48"/>
      <c r="K233" s="46"/>
      <c r="L233" s="46"/>
      <c r="M233" s="46"/>
      <c r="N233" s="48"/>
      <c r="O233" s="43"/>
      <c r="P233" s="209"/>
      <c r="Q233" s="43"/>
      <c r="R233" s="86"/>
      <c r="S233" s="48"/>
      <c r="T233" s="216"/>
      <c r="U233" s="87"/>
      <c r="V233" s="88"/>
      <c r="W233" s="91"/>
      <c r="X233" s="216"/>
      <c r="Y233" s="216"/>
      <c r="Z233" s="89"/>
      <c r="AA233" s="182" t="str">
        <f t="shared" si="7"/>
        <v/>
      </c>
      <c r="AB233" s="46"/>
      <c r="AC233" s="216"/>
      <c r="AD233" s="216"/>
      <c r="AE233" s="43"/>
      <c r="AF233" s="48"/>
      <c r="AG233" s="43"/>
      <c r="AH233" s="405"/>
      <c r="AI233" s="406"/>
      <c r="AJ233" s="44"/>
      <c r="AK233" s="350"/>
      <c r="AL233" s="46"/>
      <c r="AM233" s="182" t="str">
        <f t="shared" si="8"/>
        <v/>
      </c>
      <c r="AN233" s="46"/>
    </row>
    <row r="234" spans="1:40" ht="45" customHeight="1" x14ac:dyDescent="0.3">
      <c r="A234" s="68"/>
      <c r="B234" s="68"/>
      <c r="C234" s="68"/>
      <c r="D234" s="68"/>
      <c r="E234" s="46"/>
      <c r="F234" s="323" t="str">
        <f t="shared" si="0"/>
        <v/>
      </c>
      <c r="G234" s="89"/>
      <c r="H234" s="86"/>
      <c r="I234" s="86"/>
      <c r="J234" s="48"/>
      <c r="K234" s="46"/>
      <c r="L234" s="46"/>
      <c r="M234" s="46"/>
      <c r="N234" s="48"/>
      <c r="O234" s="43"/>
      <c r="P234" s="209"/>
      <c r="Q234" s="43"/>
      <c r="R234" s="86"/>
      <c r="S234" s="48"/>
      <c r="T234" s="216"/>
      <c r="U234" s="87"/>
      <c r="V234" s="88"/>
      <c r="W234" s="91"/>
      <c r="X234" s="216"/>
      <c r="Y234" s="216"/>
      <c r="Z234" s="89"/>
      <c r="AA234" s="182" t="str">
        <f t="shared" si="7"/>
        <v/>
      </c>
      <c r="AB234" s="46"/>
      <c r="AC234" s="216"/>
      <c r="AD234" s="216"/>
      <c r="AE234" s="43"/>
      <c r="AF234" s="48"/>
      <c r="AG234" s="43"/>
      <c r="AH234" s="405"/>
      <c r="AI234" s="406"/>
      <c r="AJ234" s="44"/>
      <c r="AK234" s="350"/>
      <c r="AL234" s="46"/>
      <c r="AM234" s="182" t="str">
        <f t="shared" si="8"/>
        <v/>
      </c>
      <c r="AN234" s="46"/>
    </row>
    <row r="235" spans="1:40" ht="45" customHeight="1" x14ac:dyDescent="0.3">
      <c r="A235" s="68"/>
      <c r="B235" s="68"/>
      <c r="C235" s="68"/>
      <c r="D235" s="68"/>
      <c r="E235" s="46"/>
      <c r="F235" s="323" t="str">
        <f t="shared" si="0"/>
        <v/>
      </c>
      <c r="G235" s="89"/>
      <c r="H235" s="86"/>
      <c r="I235" s="86"/>
      <c r="J235" s="48"/>
      <c r="K235" s="46"/>
      <c r="L235" s="46"/>
      <c r="M235" s="46"/>
      <c r="N235" s="48"/>
      <c r="O235" s="43"/>
      <c r="P235" s="209"/>
      <c r="Q235" s="43"/>
      <c r="R235" s="86"/>
      <c r="S235" s="48"/>
      <c r="T235" s="216"/>
      <c r="U235" s="87"/>
      <c r="V235" s="88"/>
      <c r="W235" s="91"/>
      <c r="X235" s="216"/>
      <c r="Y235" s="216"/>
      <c r="Z235" s="89"/>
      <c r="AA235" s="182" t="str">
        <f t="shared" si="7"/>
        <v/>
      </c>
      <c r="AB235" s="46"/>
      <c r="AC235" s="216"/>
      <c r="AD235" s="216"/>
      <c r="AE235" s="43"/>
      <c r="AF235" s="48"/>
      <c r="AG235" s="43"/>
      <c r="AH235" s="405"/>
      <c r="AI235" s="406"/>
      <c r="AJ235" s="44"/>
      <c r="AK235" s="350"/>
      <c r="AL235" s="46"/>
      <c r="AM235" s="182" t="str">
        <f t="shared" si="8"/>
        <v/>
      </c>
      <c r="AN235" s="46"/>
    </row>
    <row r="236" spans="1:40" ht="45" customHeight="1" x14ac:dyDescent="0.3">
      <c r="A236" s="68"/>
      <c r="B236" s="68"/>
      <c r="C236" s="68"/>
      <c r="D236" s="68"/>
      <c r="E236" s="46"/>
      <c r="F236" s="323" t="str">
        <f t="shared" si="0"/>
        <v/>
      </c>
      <c r="G236" s="89"/>
      <c r="H236" s="86"/>
      <c r="I236" s="86"/>
      <c r="J236" s="48"/>
      <c r="K236" s="46"/>
      <c r="L236" s="46"/>
      <c r="M236" s="46"/>
      <c r="N236" s="48"/>
      <c r="O236" s="43"/>
      <c r="P236" s="209"/>
      <c r="Q236" s="43"/>
      <c r="R236" s="86"/>
      <c r="S236" s="48"/>
      <c r="T236" s="216"/>
      <c r="U236" s="87"/>
      <c r="V236" s="88"/>
      <c r="W236" s="91"/>
      <c r="X236" s="216"/>
      <c r="Y236" s="216"/>
      <c r="Z236" s="89"/>
      <c r="AA236" s="182" t="str">
        <f t="shared" si="7"/>
        <v/>
      </c>
      <c r="AB236" s="46"/>
      <c r="AC236" s="216"/>
      <c r="AD236" s="216"/>
      <c r="AE236" s="43"/>
      <c r="AF236" s="48"/>
      <c r="AG236" s="43"/>
      <c r="AH236" s="405"/>
      <c r="AI236" s="406"/>
      <c r="AJ236" s="44"/>
      <c r="AK236" s="350"/>
      <c r="AL236" s="46"/>
      <c r="AM236" s="182" t="str">
        <f t="shared" si="8"/>
        <v/>
      </c>
      <c r="AN236" s="46"/>
    </row>
    <row r="237" spans="1:40" ht="45" customHeight="1" x14ac:dyDescent="0.3">
      <c r="A237" s="68"/>
      <c r="B237" s="68"/>
      <c r="C237" s="68"/>
      <c r="D237" s="68"/>
      <c r="E237" s="46"/>
      <c r="F237" s="323" t="str">
        <f t="shared" si="0"/>
        <v/>
      </c>
      <c r="G237" s="89"/>
      <c r="H237" s="86"/>
      <c r="I237" s="86"/>
      <c r="J237" s="48"/>
      <c r="K237" s="46"/>
      <c r="L237" s="46"/>
      <c r="M237" s="46"/>
      <c r="N237" s="48"/>
      <c r="O237" s="43"/>
      <c r="P237" s="209"/>
      <c r="Q237" s="43"/>
      <c r="R237" s="86"/>
      <c r="S237" s="48"/>
      <c r="T237" s="216"/>
      <c r="U237" s="87"/>
      <c r="V237" s="88"/>
      <c r="W237" s="91"/>
      <c r="X237" s="216"/>
      <c r="Y237" s="216"/>
      <c r="Z237" s="89"/>
      <c r="AA237" s="182" t="str">
        <f t="shared" si="7"/>
        <v/>
      </c>
      <c r="AB237" s="46"/>
      <c r="AC237" s="216"/>
      <c r="AD237" s="216"/>
      <c r="AE237" s="43"/>
      <c r="AF237" s="48"/>
      <c r="AG237" s="43"/>
      <c r="AH237" s="405"/>
      <c r="AI237" s="406"/>
      <c r="AJ237" s="44"/>
      <c r="AK237" s="350"/>
      <c r="AL237" s="46"/>
      <c r="AM237" s="182" t="str">
        <f t="shared" si="8"/>
        <v/>
      </c>
      <c r="AN237" s="46"/>
    </row>
    <row r="238" spans="1:40" ht="45" customHeight="1" x14ac:dyDescent="0.3">
      <c r="A238" s="68"/>
      <c r="B238" s="68"/>
      <c r="C238" s="68"/>
      <c r="D238" s="68"/>
      <c r="E238" s="46"/>
      <c r="F238" s="323" t="str">
        <f t="shared" si="0"/>
        <v/>
      </c>
      <c r="G238" s="89"/>
      <c r="H238" s="86"/>
      <c r="I238" s="86"/>
      <c r="J238" s="48"/>
      <c r="K238" s="46"/>
      <c r="L238" s="46"/>
      <c r="M238" s="46"/>
      <c r="N238" s="48"/>
      <c r="O238" s="43"/>
      <c r="P238" s="209"/>
      <c r="Q238" s="43"/>
      <c r="R238" s="86"/>
      <c r="S238" s="48"/>
      <c r="T238" s="216"/>
      <c r="U238" s="87"/>
      <c r="V238" s="88"/>
      <c r="W238" s="91"/>
      <c r="X238" s="216"/>
      <c r="Y238" s="216"/>
      <c r="Z238" s="89"/>
      <c r="AA238" s="182" t="str">
        <f t="shared" si="7"/>
        <v/>
      </c>
      <c r="AB238" s="46"/>
      <c r="AC238" s="216"/>
      <c r="AD238" s="216"/>
      <c r="AE238" s="43"/>
      <c r="AF238" s="48"/>
      <c r="AG238" s="43"/>
      <c r="AH238" s="405"/>
      <c r="AI238" s="406"/>
      <c r="AJ238" s="44"/>
      <c r="AK238" s="350"/>
      <c r="AL238" s="46"/>
      <c r="AM238" s="182" t="str">
        <f t="shared" si="8"/>
        <v/>
      </c>
      <c r="AN238" s="46"/>
    </row>
    <row r="239" spans="1:40" ht="45" customHeight="1" x14ac:dyDescent="0.3">
      <c r="A239" s="68"/>
      <c r="B239" s="68"/>
      <c r="C239" s="68"/>
      <c r="D239" s="68"/>
      <c r="E239" s="46"/>
      <c r="F239" s="323" t="str">
        <f t="shared" si="0"/>
        <v/>
      </c>
      <c r="G239" s="89"/>
      <c r="H239" s="86"/>
      <c r="I239" s="86"/>
      <c r="J239" s="48"/>
      <c r="K239" s="46"/>
      <c r="L239" s="46"/>
      <c r="M239" s="46"/>
      <c r="N239" s="48"/>
      <c r="O239" s="43"/>
      <c r="P239" s="209"/>
      <c r="Q239" s="43"/>
      <c r="R239" s="86"/>
      <c r="S239" s="48"/>
      <c r="T239" s="216"/>
      <c r="U239" s="87"/>
      <c r="V239" s="88"/>
      <c r="W239" s="91"/>
      <c r="X239" s="216"/>
      <c r="Y239" s="216"/>
      <c r="Z239" s="89"/>
      <c r="AA239" s="182" t="str">
        <f t="shared" si="7"/>
        <v/>
      </c>
      <c r="AB239" s="46"/>
      <c r="AC239" s="216"/>
      <c r="AD239" s="216"/>
      <c r="AE239" s="43"/>
      <c r="AF239" s="48"/>
      <c r="AG239" s="43"/>
      <c r="AH239" s="405"/>
      <c r="AI239" s="406"/>
      <c r="AJ239" s="44"/>
      <c r="AK239" s="350"/>
      <c r="AL239" s="46"/>
      <c r="AM239" s="182" t="str">
        <f t="shared" si="8"/>
        <v/>
      </c>
      <c r="AN239" s="46"/>
    </row>
    <row r="240" spans="1:40" ht="45" customHeight="1" x14ac:dyDescent="0.3">
      <c r="A240" s="68"/>
      <c r="B240" s="68"/>
      <c r="C240" s="68"/>
      <c r="D240" s="68"/>
      <c r="E240" s="46"/>
      <c r="F240" s="323" t="str">
        <f t="shared" si="0"/>
        <v/>
      </c>
      <c r="G240" s="89"/>
      <c r="H240" s="86"/>
      <c r="I240" s="86"/>
      <c r="J240" s="48"/>
      <c r="K240" s="46"/>
      <c r="L240" s="46"/>
      <c r="M240" s="46"/>
      <c r="N240" s="48"/>
      <c r="O240" s="43"/>
      <c r="P240" s="209"/>
      <c r="Q240" s="43"/>
      <c r="R240" s="86"/>
      <c r="S240" s="48"/>
      <c r="T240" s="216"/>
      <c r="U240" s="87"/>
      <c r="V240" s="88"/>
      <c r="W240" s="91"/>
      <c r="X240" s="216"/>
      <c r="Y240" s="216"/>
      <c r="Z240" s="89"/>
      <c r="AA240" s="182" t="str">
        <f t="shared" si="7"/>
        <v/>
      </c>
      <c r="AB240" s="46"/>
      <c r="AC240" s="216"/>
      <c r="AD240" s="216"/>
      <c r="AE240" s="43"/>
      <c r="AF240" s="48"/>
      <c r="AG240" s="43"/>
      <c r="AH240" s="405"/>
      <c r="AI240" s="406"/>
      <c r="AJ240" s="44"/>
      <c r="AK240" s="350"/>
      <c r="AL240" s="46"/>
      <c r="AM240" s="182" t="str">
        <f t="shared" si="8"/>
        <v/>
      </c>
      <c r="AN240" s="46"/>
    </row>
    <row r="241" spans="1:40" ht="45" customHeight="1" x14ac:dyDescent="0.3">
      <c r="A241" s="68"/>
      <c r="B241" s="68"/>
      <c r="C241" s="68"/>
      <c r="D241" s="68"/>
      <c r="E241" s="46"/>
      <c r="F241" s="323" t="str">
        <f t="shared" si="0"/>
        <v/>
      </c>
      <c r="G241" s="89"/>
      <c r="H241" s="86"/>
      <c r="I241" s="86"/>
      <c r="J241" s="48"/>
      <c r="K241" s="46"/>
      <c r="L241" s="46"/>
      <c r="M241" s="46"/>
      <c r="N241" s="48"/>
      <c r="O241" s="43"/>
      <c r="P241" s="209"/>
      <c r="Q241" s="43"/>
      <c r="R241" s="86"/>
      <c r="S241" s="48"/>
      <c r="T241" s="216"/>
      <c r="U241" s="87"/>
      <c r="V241" s="88"/>
      <c r="W241" s="91"/>
      <c r="X241" s="216"/>
      <c r="Y241" s="216"/>
      <c r="Z241" s="89"/>
      <c r="AA241" s="182" t="str">
        <f t="shared" si="7"/>
        <v/>
      </c>
      <c r="AB241" s="46"/>
      <c r="AC241" s="216"/>
      <c r="AD241" s="216"/>
      <c r="AE241" s="43"/>
      <c r="AF241" s="48"/>
      <c r="AG241" s="43"/>
      <c r="AH241" s="405"/>
      <c r="AI241" s="406"/>
      <c r="AJ241" s="44"/>
      <c r="AK241" s="350"/>
      <c r="AL241" s="46"/>
      <c r="AM241" s="182" t="str">
        <f t="shared" si="8"/>
        <v/>
      </c>
      <c r="AN241" s="46"/>
    </row>
    <row r="242" spans="1:40" ht="45" customHeight="1" x14ac:dyDescent="0.3">
      <c r="A242" s="68"/>
      <c r="B242" s="68"/>
      <c r="C242" s="68"/>
      <c r="D242" s="68"/>
      <c r="E242" s="46"/>
      <c r="F242" s="323" t="str">
        <f t="shared" si="0"/>
        <v/>
      </c>
      <c r="G242" s="89"/>
      <c r="H242" s="86"/>
      <c r="I242" s="86"/>
      <c r="J242" s="48"/>
      <c r="K242" s="46"/>
      <c r="L242" s="46"/>
      <c r="M242" s="46"/>
      <c r="N242" s="48"/>
      <c r="O242" s="43"/>
      <c r="P242" s="209"/>
      <c r="Q242" s="43"/>
      <c r="R242" s="86"/>
      <c r="S242" s="48"/>
      <c r="T242" s="216"/>
      <c r="U242" s="87"/>
      <c r="V242" s="88"/>
      <c r="W242" s="91"/>
      <c r="X242" s="216"/>
      <c r="Y242" s="216"/>
      <c r="Z242" s="89"/>
      <c r="AA242" s="182" t="str">
        <f t="shared" si="7"/>
        <v/>
      </c>
      <c r="AB242" s="46"/>
      <c r="AC242" s="216"/>
      <c r="AD242" s="216"/>
      <c r="AE242" s="43"/>
      <c r="AF242" s="48"/>
      <c r="AG242" s="43"/>
      <c r="AH242" s="405"/>
      <c r="AI242" s="406"/>
      <c r="AJ242" s="44"/>
      <c r="AK242" s="350"/>
      <c r="AL242" s="46"/>
      <c r="AM242" s="182" t="str">
        <f t="shared" si="8"/>
        <v/>
      </c>
      <c r="AN242" s="46"/>
    </row>
    <row r="243" spans="1:40" ht="45" customHeight="1" x14ac:dyDescent="0.3">
      <c r="A243" s="68"/>
      <c r="B243" s="68"/>
      <c r="C243" s="68"/>
      <c r="D243" s="68"/>
      <c r="E243" s="46"/>
      <c r="F243" s="323" t="str">
        <f t="shared" si="0"/>
        <v/>
      </c>
      <c r="G243" s="89"/>
      <c r="H243" s="86"/>
      <c r="I243" s="86"/>
      <c r="J243" s="48"/>
      <c r="K243" s="46"/>
      <c r="L243" s="46"/>
      <c r="M243" s="46"/>
      <c r="N243" s="48"/>
      <c r="O243" s="43"/>
      <c r="P243" s="209"/>
      <c r="Q243" s="43"/>
      <c r="R243" s="86"/>
      <c r="S243" s="48"/>
      <c r="T243" s="216"/>
      <c r="U243" s="87"/>
      <c r="V243" s="88"/>
      <c r="W243" s="91"/>
      <c r="X243" s="216"/>
      <c r="Y243" s="216"/>
      <c r="Z243" s="89"/>
      <c r="AA243" s="182" t="str">
        <f t="shared" si="7"/>
        <v/>
      </c>
      <c r="AB243" s="46"/>
      <c r="AC243" s="216"/>
      <c r="AD243" s="216"/>
      <c r="AE243" s="43"/>
      <c r="AF243" s="48"/>
      <c r="AG243" s="43"/>
      <c r="AH243" s="405"/>
      <c r="AI243" s="406"/>
      <c r="AJ243" s="44"/>
      <c r="AK243" s="350"/>
      <c r="AL243" s="46"/>
      <c r="AM243" s="182" t="str">
        <f t="shared" si="8"/>
        <v/>
      </c>
      <c r="AN243" s="46"/>
    </row>
    <row r="244" spans="1:40" ht="45" customHeight="1" x14ac:dyDescent="0.3">
      <c r="A244" s="68"/>
      <c r="B244" s="68"/>
      <c r="C244" s="68"/>
      <c r="D244" s="68"/>
      <c r="E244" s="46"/>
      <c r="F244" s="323" t="str">
        <f t="shared" si="0"/>
        <v/>
      </c>
      <c r="G244" s="89"/>
      <c r="H244" s="86"/>
      <c r="I244" s="86"/>
      <c r="J244" s="48"/>
      <c r="K244" s="46"/>
      <c r="L244" s="46"/>
      <c r="M244" s="46"/>
      <c r="N244" s="48"/>
      <c r="O244" s="43"/>
      <c r="P244" s="209"/>
      <c r="Q244" s="43"/>
      <c r="R244" s="86"/>
      <c r="S244" s="48"/>
      <c r="T244" s="216"/>
      <c r="U244" s="87"/>
      <c r="V244" s="88"/>
      <c r="W244" s="91"/>
      <c r="X244" s="216"/>
      <c r="Y244" s="216"/>
      <c r="Z244" s="89"/>
      <c r="AA244" s="182" t="str">
        <f t="shared" si="7"/>
        <v/>
      </c>
      <c r="AB244" s="46"/>
      <c r="AC244" s="216"/>
      <c r="AD244" s="216"/>
      <c r="AE244" s="43"/>
      <c r="AF244" s="48"/>
      <c r="AG244" s="43"/>
      <c r="AH244" s="405"/>
      <c r="AI244" s="406"/>
      <c r="AJ244" s="44"/>
      <c r="AK244" s="350"/>
      <c r="AL244" s="46"/>
      <c r="AM244" s="182" t="str">
        <f t="shared" si="8"/>
        <v/>
      </c>
      <c r="AN244" s="46"/>
    </row>
    <row r="245" spans="1:40" ht="45" customHeight="1" x14ac:dyDescent="0.3">
      <c r="A245" s="68"/>
      <c r="B245" s="68"/>
      <c r="C245" s="68"/>
      <c r="D245" s="68"/>
      <c r="E245" s="46"/>
      <c r="F245" s="323" t="str">
        <f t="shared" si="0"/>
        <v/>
      </c>
      <c r="G245" s="89"/>
      <c r="H245" s="86"/>
      <c r="I245" s="86"/>
      <c r="J245" s="48"/>
      <c r="K245" s="46"/>
      <c r="L245" s="46"/>
      <c r="M245" s="46"/>
      <c r="N245" s="48"/>
      <c r="O245" s="43"/>
      <c r="P245" s="209"/>
      <c r="Q245" s="43"/>
      <c r="R245" s="86"/>
      <c r="S245" s="48"/>
      <c r="T245" s="216"/>
      <c r="U245" s="87"/>
      <c r="V245" s="88"/>
      <c r="W245" s="91"/>
      <c r="X245" s="216"/>
      <c r="Y245" s="216"/>
      <c r="Z245" s="89"/>
      <c r="AA245" s="182" t="str">
        <f t="shared" si="7"/>
        <v/>
      </c>
      <c r="AB245" s="46"/>
      <c r="AC245" s="216"/>
      <c r="AD245" s="216"/>
      <c r="AE245" s="43"/>
      <c r="AF245" s="48"/>
      <c r="AG245" s="43"/>
      <c r="AH245" s="405"/>
      <c r="AI245" s="406"/>
      <c r="AJ245" s="44"/>
      <c r="AK245" s="350"/>
      <c r="AL245" s="46"/>
      <c r="AM245" s="182" t="str">
        <f t="shared" si="8"/>
        <v/>
      </c>
      <c r="AN245" s="46"/>
    </row>
    <row r="246" spans="1:40" ht="45" customHeight="1" x14ac:dyDescent="0.3">
      <c r="A246" s="68"/>
      <c r="B246" s="68"/>
      <c r="C246" s="68"/>
      <c r="D246" s="68"/>
      <c r="E246" s="46"/>
      <c r="F246" s="323" t="str">
        <f t="shared" si="0"/>
        <v/>
      </c>
      <c r="G246" s="89"/>
      <c r="H246" s="86"/>
      <c r="I246" s="86"/>
      <c r="J246" s="48"/>
      <c r="K246" s="46"/>
      <c r="L246" s="46"/>
      <c r="M246" s="46"/>
      <c r="N246" s="48"/>
      <c r="O246" s="43"/>
      <c r="P246" s="209"/>
      <c r="Q246" s="43"/>
      <c r="R246" s="86"/>
      <c r="S246" s="48"/>
      <c r="T246" s="216"/>
      <c r="U246" s="87"/>
      <c r="V246" s="88"/>
      <c r="W246" s="91"/>
      <c r="X246" s="216"/>
      <c r="Y246" s="216"/>
      <c r="Z246" s="89"/>
      <c r="AA246" s="182" t="str">
        <f t="shared" si="7"/>
        <v/>
      </c>
      <c r="AB246" s="46"/>
      <c r="AC246" s="216"/>
      <c r="AD246" s="216"/>
      <c r="AE246" s="43"/>
      <c r="AF246" s="48"/>
      <c r="AG246" s="43"/>
      <c r="AH246" s="405"/>
      <c r="AI246" s="406"/>
      <c r="AJ246" s="44"/>
      <c r="AK246" s="350"/>
      <c r="AL246" s="46"/>
      <c r="AM246" s="182" t="str">
        <f t="shared" si="8"/>
        <v/>
      </c>
      <c r="AN246" s="46"/>
    </row>
    <row r="247" spans="1:40" ht="45" customHeight="1" x14ac:dyDescent="0.3">
      <c r="A247" s="68"/>
      <c r="B247" s="68"/>
      <c r="C247" s="68"/>
      <c r="D247" s="68"/>
      <c r="E247" s="46"/>
      <c r="F247" s="323" t="str">
        <f t="shared" ref="F247:F310" si="9">IF(ISBLANK($E247), "", VLOOKUP($E247,참여인력_개요,2,FALSE))</f>
        <v/>
      </c>
      <c r="G247" s="89"/>
      <c r="H247" s="86"/>
      <c r="I247" s="86"/>
      <c r="J247" s="48"/>
      <c r="K247" s="46"/>
      <c r="L247" s="46"/>
      <c r="M247" s="46"/>
      <c r="N247" s="48"/>
      <c r="O247" s="43"/>
      <c r="P247" s="209"/>
      <c r="Q247" s="43"/>
      <c r="R247" s="86"/>
      <c r="S247" s="48"/>
      <c r="T247" s="216"/>
      <c r="U247" s="87"/>
      <c r="V247" s="88"/>
      <c r="W247" s="91"/>
      <c r="X247" s="216"/>
      <c r="Y247" s="216"/>
      <c r="Z247" s="89"/>
      <c r="AA247" s="182" t="str">
        <f t="shared" si="7"/>
        <v/>
      </c>
      <c r="AB247" s="46"/>
      <c r="AC247" s="216"/>
      <c r="AD247" s="216"/>
      <c r="AE247" s="43"/>
      <c r="AF247" s="48"/>
      <c r="AG247" s="43"/>
      <c r="AH247" s="405"/>
      <c r="AI247" s="406"/>
      <c r="AJ247" s="44"/>
      <c r="AK247" s="350"/>
      <c r="AL247" s="46"/>
      <c r="AM247" s="182" t="str">
        <f t="shared" si="8"/>
        <v/>
      </c>
      <c r="AN247" s="46"/>
    </row>
    <row r="248" spans="1:40" ht="45" customHeight="1" x14ac:dyDescent="0.3">
      <c r="A248" s="68"/>
      <c r="B248" s="68"/>
      <c r="C248" s="68"/>
      <c r="D248" s="68"/>
      <c r="E248" s="46"/>
      <c r="F248" s="323" t="str">
        <f t="shared" si="9"/>
        <v/>
      </c>
      <c r="G248" s="89"/>
      <c r="H248" s="86"/>
      <c r="I248" s="86"/>
      <c r="J248" s="48"/>
      <c r="K248" s="46"/>
      <c r="L248" s="46"/>
      <c r="M248" s="46"/>
      <c r="N248" s="48"/>
      <c r="O248" s="43"/>
      <c r="P248" s="209"/>
      <c r="Q248" s="43"/>
      <c r="R248" s="86"/>
      <c r="S248" s="48"/>
      <c r="T248" s="216"/>
      <c r="U248" s="87"/>
      <c r="V248" s="88"/>
      <c r="W248" s="91"/>
      <c r="X248" s="216"/>
      <c r="Y248" s="216"/>
      <c r="Z248" s="89"/>
      <c r="AA248" s="182" t="str">
        <f t="shared" si="7"/>
        <v/>
      </c>
      <c r="AB248" s="46"/>
      <c r="AC248" s="216"/>
      <c r="AD248" s="216"/>
      <c r="AE248" s="43"/>
      <c r="AF248" s="48"/>
      <c r="AG248" s="43"/>
      <c r="AH248" s="405"/>
      <c r="AI248" s="406"/>
      <c r="AJ248" s="44"/>
      <c r="AK248" s="350"/>
      <c r="AL248" s="46"/>
      <c r="AM248" s="182" t="str">
        <f t="shared" si="8"/>
        <v/>
      </c>
      <c r="AN248" s="46"/>
    </row>
    <row r="249" spans="1:40" ht="45" customHeight="1" x14ac:dyDescent="0.3">
      <c r="A249" s="68"/>
      <c r="B249" s="68"/>
      <c r="C249" s="68"/>
      <c r="D249" s="68"/>
      <c r="E249" s="46"/>
      <c r="F249" s="323" t="str">
        <f t="shared" si="9"/>
        <v/>
      </c>
      <c r="G249" s="89"/>
      <c r="H249" s="86"/>
      <c r="I249" s="86"/>
      <c r="J249" s="48"/>
      <c r="K249" s="46"/>
      <c r="L249" s="46"/>
      <c r="M249" s="46"/>
      <c r="N249" s="48"/>
      <c r="O249" s="43"/>
      <c r="P249" s="209"/>
      <c r="Q249" s="43"/>
      <c r="R249" s="86"/>
      <c r="S249" s="48"/>
      <c r="T249" s="216"/>
      <c r="U249" s="87"/>
      <c r="V249" s="88"/>
      <c r="W249" s="91"/>
      <c r="X249" s="216"/>
      <c r="Y249" s="216"/>
      <c r="Z249" s="89"/>
      <c r="AA249" s="182" t="str">
        <f t="shared" si="7"/>
        <v/>
      </c>
      <c r="AB249" s="46"/>
      <c r="AC249" s="216"/>
      <c r="AD249" s="216"/>
      <c r="AE249" s="43"/>
      <c r="AF249" s="48"/>
      <c r="AG249" s="43"/>
      <c r="AH249" s="405"/>
      <c r="AI249" s="406"/>
      <c r="AJ249" s="44"/>
      <c r="AK249" s="350"/>
      <c r="AL249" s="46"/>
      <c r="AM249" s="182" t="str">
        <f t="shared" si="8"/>
        <v/>
      </c>
      <c r="AN249" s="46"/>
    </row>
    <row r="250" spans="1:40" ht="45" customHeight="1" x14ac:dyDescent="0.3">
      <c r="A250" s="68"/>
      <c r="B250" s="68"/>
      <c r="C250" s="68"/>
      <c r="D250" s="68"/>
      <c r="E250" s="46"/>
      <c r="F250" s="323" t="str">
        <f t="shared" si="9"/>
        <v/>
      </c>
      <c r="G250" s="89"/>
      <c r="H250" s="86"/>
      <c r="I250" s="86"/>
      <c r="J250" s="48"/>
      <c r="K250" s="46"/>
      <c r="L250" s="46"/>
      <c r="M250" s="46"/>
      <c r="N250" s="48"/>
      <c r="O250" s="43"/>
      <c r="P250" s="209"/>
      <c r="Q250" s="43"/>
      <c r="R250" s="86"/>
      <c r="S250" s="48"/>
      <c r="T250" s="216"/>
      <c r="U250" s="87"/>
      <c r="V250" s="88"/>
      <c r="W250" s="91"/>
      <c r="X250" s="216"/>
      <c r="Y250" s="216"/>
      <c r="Z250" s="89"/>
      <c r="AA250" s="182" t="str">
        <f t="shared" si="7"/>
        <v/>
      </c>
      <c r="AB250" s="46"/>
      <c r="AC250" s="216"/>
      <c r="AD250" s="216"/>
      <c r="AE250" s="43"/>
      <c r="AF250" s="48"/>
      <c r="AG250" s="43"/>
      <c r="AH250" s="405"/>
      <c r="AI250" s="406"/>
      <c r="AJ250" s="44"/>
      <c r="AK250" s="350"/>
      <c r="AL250" s="46"/>
      <c r="AM250" s="182" t="str">
        <f t="shared" si="8"/>
        <v/>
      </c>
      <c r="AN250" s="46"/>
    </row>
    <row r="251" spans="1:40" ht="45" customHeight="1" x14ac:dyDescent="0.3">
      <c r="A251" s="68"/>
      <c r="B251" s="68"/>
      <c r="C251" s="68"/>
      <c r="D251" s="68"/>
      <c r="E251" s="46"/>
      <c r="F251" s="323" t="str">
        <f t="shared" si="9"/>
        <v/>
      </c>
      <c r="G251" s="89"/>
      <c r="H251" s="86"/>
      <c r="I251" s="86"/>
      <c r="J251" s="48"/>
      <c r="K251" s="46"/>
      <c r="L251" s="46"/>
      <c r="M251" s="46"/>
      <c r="N251" s="48"/>
      <c r="O251" s="43"/>
      <c r="P251" s="209"/>
      <c r="Q251" s="43"/>
      <c r="R251" s="86"/>
      <c r="S251" s="48"/>
      <c r="T251" s="216"/>
      <c r="U251" s="87"/>
      <c r="V251" s="88"/>
      <c r="W251" s="91"/>
      <c r="X251" s="216"/>
      <c r="Y251" s="216"/>
      <c r="Z251" s="89"/>
      <c r="AA251" s="182" t="str">
        <f t="shared" si="7"/>
        <v/>
      </c>
      <c r="AB251" s="46"/>
      <c r="AC251" s="216"/>
      <c r="AD251" s="216"/>
      <c r="AE251" s="43"/>
      <c r="AF251" s="48"/>
      <c r="AG251" s="43"/>
      <c r="AH251" s="405"/>
      <c r="AI251" s="406"/>
      <c r="AJ251" s="44"/>
      <c r="AK251" s="350"/>
      <c r="AL251" s="46"/>
      <c r="AM251" s="182" t="str">
        <f t="shared" si="8"/>
        <v/>
      </c>
      <c r="AN251" s="46"/>
    </row>
    <row r="252" spans="1:40" ht="45" customHeight="1" x14ac:dyDescent="0.3">
      <c r="A252" s="68"/>
      <c r="B252" s="68"/>
      <c r="C252" s="68"/>
      <c r="D252" s="68"/>
      <c r="E252" s="46"/>
      <c r="F252" s="323" t="str">
        <f t="shared" si="9"/>
        <v/>
      </c>
      <c r="G252" s="89"/>
      <c r="H252" s="86"/>
      <c r="I252" s="86"/>
      <c r="J252" s="48"/>
      <c r="K252" s="46"/>
      <c r="L252" s="46"/>
      <c r="M252" s="46"/>
      <c r="N252" s="48"/>
      <c r="O252" s="43"/>
      <c r="P252" s="209"/>
      <c r="Q252" s="43"/>
      <c r="R252" s="86"/>
      <c r="S252" s="48"/>
      <c r="T252" s="216"/>
      <c r="U252" s="87"/>
      <c r="V252" s="88"/>
      <c r="W252" s="91"/>
      <c r="X252" s="216"/>
      <c r="Y252" s="216"/>
      <c r="Z252" s="89"/>
      <c r="AA252" s="182" t="str">
        <f t="shared" si="7"/>
        <v/>
      </c>
      <c r="AB252" s="46"/>
      <c r="AC252" s="216"/>
      <c r="AD252" s="216"/>
      <c r="AE252" s="43"/>
      <c r="AF252" s="48"/>
      <c r="AG252" s="43"/>
      <c r="AH252" s="405"/>
      <c r="AI252" s="406"/>
      <c r="AJ252" s="44"/>
      <c r="AK252" s="350"/>
      <c r="AL252" s="46"/>
      <c r="AM252" s="182" t="str">
        <f t="shared" si="8"/>
        <v/>
      </c>
      <c r="AN252" s="46"/>
    </row>
    <row r="253" spans="1:40" ht="45" customHeight="1" x14ac:dyDescent="0.3">
      <c r="A253" s="68"/>
      <c r="B253" s="68"/>
      <c r="C253" s="68"/>
      <c r="D253" s="68"/>
      <c r="E253" s="46"/>
      <c r="F253" s="323" t="str">
        <f t="shared" si="9"/>
        <v/>
      </c>
      <c r="G253" s="89"/>
      <c r="H253" s="86"/>
      <c r="I253" s="86"/>
      <c r="J253" s="48"/>
      <c r="K253" s="46"/>
      <c r="L253" s="46"/>
      <c r="M253" s="46"/>
      <c r="N253" s="48"/>
      <c r="O253" s="43"/>
      <c r="P253" s="209"/>
      <c r="Q253" s="43"/>
      <c r="R253" s="86"/>
      <c r="S253" s="48"/>
      <c r="T253" s="216"/>
      <c r="U253" s="87"/>
      <c r="V253" s="88"/>
      <c r="W253" s="91"/>
      <c r="X253" s="216"/>
      <c r="Y253" s="216"/>
      <c r="Z253" s="89"/>
      <c r="AA253" s="182" t="str">
        <f t="shared" si="7"/>
        <v/>
      </c>
      <c r="AB253" s="46"/>
      <c r="AC253" s="216"/>
      <c r="AD253" s="216"/>
      <c r="AE253" s="43"/>
      <c r="AF253" s="48"/>
      <c r="AG253" s="43"/>
      <c r="AH253" s="405"/>
      <c r="AI253" s="406"/>
      <c r="AJ253" s="44"/>
      <c r="AK253" s="350"/>
      <c r="AL253" s="46"/>
      <c r="AM253" s="182" t="str">
        <f t="shared" si="8"/>
        <v/>
      </c>
      <c r="AN253" s="46"/>
    </row>
    <row r="254" spans="1:40" ht="45" customHeight="1" x14ac:dyDescent="0.3">
      <c r="A254" s="68"/>
      <c r="B254" s="68"/>
      <c r="C254" s="68"/>
      <c r="D254" s="68"/>
      <c r="E254" s="46"/>
      <c r="F254" s="323" t="str">
        <f t="shared" si="9"/>
        <v/>
      </c>
      <c r="G254" s="89"/>
      <c r="H254" s="86"/>
      <c r="I254" s="86"/>
      <c r="J254" s="48"/>
      <c r="K254" s="46"/>
      <c r="L254" s="46"/>
      <c r="M254" s="46"/>
      <c r="N254" s="48"/>
      <c r="O254" s="43"/>
      <c r="P254" s="209"/>
      <c r="Q254" s="43"/>
      <c r="R254" s="86"/>
      <c r="S254" s="48"/>
      <c r="T254" s="216"/>
      <c r="U254" s="87"/>
      <c r="V254" s="88"/>
      <c r="W254" s="91"/>
      <c r="X254" s="216"/>
      <c r="Y254" s="216"/>
      <c r="Z254" s="89"/>
      <c r="AA254" s="182" t="str">
        <f t="shared" si="7"/>
        <v/>
      </c>
      <c r="AB254" s="46"/>
      <c r="AC254" s="216"/>
      <c r="AD254" s="216"/>
      <c r="AE254" s="43"/>
      <c r="AF254" s="48"/>
      <c r="AG254" s="43"/>
      <c r="AH254" s="405"/>
      <c r="AI254" s="406"/>
      <c r="AJ254" s="44"/>
      <c r="AK254" s="350"/>
      <c r="AL254" s="46"/>
      <c r="AM254" s="182" t="str">
        <f t="shared" si="8"/>
        <v/>
      </c>
      <c r="AN254" s="46"/>
    </row>
    <row r="255" spans="1:40" ht="45" customHeight="1" x14ac:dyDescent="0.3">
      <c r="A255" s="68"/>
      <c r="B255" s="68"/>
      <c r="C255" s="68"/>
      <c r="D255" s="68"/>
      <c r="E255" s="46"/>
      <c r="F255" s="323" t="str">
        <f t="shared" si="9"/>
        <v/>
      </c>
      <c r="G255" s="89"/>
      <c r="H255" s="86"/>
      <c r="I255" s="86"/>
      <c r="J255" s="48"/>
      <c r="K255" s="46"/>
      <c r="L255" s="46"/>
      <c r="M255" s="46"/>
      <c r="N255" s="48"/>
      <c r="O255" s="43"/>
      <c r="P255" s="209"/>
      <c r="Q255" s="43"/>
      <c r="R255" s="86"/>
      <c r="S255" s="48"/>
      <c r="T255" s="216"/>
      <c r="U255" s="87"/>
      <c r="V255" s="88"/>
      <c r="W255" s="91"/>
      <c r="X255" s="216"/>
      <c r="Y255" s="216"/>
      <c r="Z255" s="89"/>
      <c r="AA255" s="182" t="str">
        <f t="shared" si="7"/>
        <v/>
      </c>
      <c r="AB255" s="46"/>
      <c r="AC255" s="216"/>
      <c r="AD255" s="216"/>
      <c r="AE255" s="43"/>
      <c r="AF255" s="48"/>
      <c r="AG255" s="43"/>
      <c r="AH255" s="405"/>
      <c r="AI255" s="406"/>
      <c r="AJ255" s="44"/>
      <c r="AK255" s="350"/>
      <c r="AL255" s="46"/>
      <c r="AM255" s="182" t="str">
        <f t="shared" si="8"/>
        <v/>
      </c>
      <c r="AN255" s="46"/>
    </row>
    <row r="256" spans="1:40" ht="45" customHeight="1" x14ac:dyDescent="0.3">
      <c r="A256" s="68"/>
      <c r="B256" s="68"/>
      <c r="C256" s="68"/>
      <c r="D256" s="68"/>
      <c r="E256" s="46"/>
      <c r="F256" s="323" t="str">
        <f t="shared" si="9"/>
        <v/>
      </c>
      <c r="G256" s="89"/>
      <c r="H256" s="86"/>
      <c r="I256" s="86"/>
      <c r="J256" s="48"/>
      <c r="K256" s="46"/>
      <c r="L256" s="46"/>
      <c r="M256" s="46"/>
      <c r="N256" s="48"/>
      <c r="O256" s="43"/>
      <c r="P256" s="209"/>
      <c r="Q256" s="43"/>
      <c r="R256" s="86"/>
      <c r="S256" s="48"/>
      <c r="T256" s="216"/>
      <c r="U256" s="87"/>
      <c r="V256" s="88"/>
      <c r="W256" s="91"/>
      <c r="X256" s="216"/>
      <c r="Y256" s="216"/>
      <c r="Z256" s="89"/>
      <c r="AA256" s="182" t="str">
        <f t="shared" si="7"/>
        <v/>
      </c>
      <c r="AB256" s="46"/>
      <c r="AC256" s="216"/>
      <c r="AD256" s="216"/>
      <c r="AE256" s="43"/>
      <c r="AF256" s="48"/>
      <c r="AG256" s="43"/>
      <c r="AH256" s="405"/>
      <c r="AI256" s="406"/>
      <c r="AJ256" s="44"/>
      <c r="AK256" s="350"/>
      <c r="AL256" s="46"/>
      <c r="AM256" s="182" t="str">
        <f t="shared" si="8"/>
        <v/>
      </c>
      <c r="AN256" s="46"/>
    </row>
    <row r="257" spans="1:40" ht="45" customHeight="1" x14ac:dyDescent="0.3">
      <c r="A257" s="68"/>
      <c r="B257" s="68"/>
      <c r="C257" s="68"/>
      <c r="D257" s="68"/>
      <c r="E257" s="46"/>
      <c r="F257" s="323" t="str">
        <f t="shared" si="9"/>
        <v/>
      </c>
      <c r="G257" s="89"/>
      <c r="H257" s="86"/>
      <c r="I257" s="86"/>
      <c r="J257" s="48"/>
      <c r="K257" s="46"/>
      <c r="L257" s="46"/>
      <c r="M257" s="46"/>
      <c r="N257" s="48"/>
      <c r="O257" s="43"/>
      <c r="P257" s="209"/>
      <c r="Q257" s="43"/>
      <c r="R257" s="86"/>
      <c r="S257" s="48"/>
      <c r="T257" s="216"/>
      <c r="U257" s="87"/>
      <c r="V257" s="88"/>
      <c r="W257" s="91"/>
      <c r="X257" s="216"/>
      <c r="Y257" s="216"/>
      <c r="Z257" s="89"/>
      <c r="AA257" s="182" t="str">
        <f t="shared" si="7"/>
        <v/>
      </c>
      <c r="AB257" s="46"/>
      <c r="AC257" s="216"/>
      <c r="AD257" s="216"/>
      <c r="AE257" s="43"/>
      <c r="AF257" s="48"/>
      <c r="AG257" s="43"/>
      <c r="AH257" s="405"/>
      <c r="AI257" s="406"/>
      <c r="AJ257" s="44"/>
      <c r="AK257" s="350"/>
      <c r="AL257" s="46"/>
      <c r="AM257" s="182" t="str">
        <f t="shared" si="8"/>
        <v/>
      </c>
      <c r="AN257" s="46"/>
    </row>
    <row r="258" spans="1:40" ht="45" customHeight="1" x14ac:dyDescent="0.3">
      <c r="A258" s="68"/>
      <c r="B258" s="68"/>
      <c r="C258" s="68"/>
      <c r="D258" s="68"/>
      <c r="E258" s="46"/>
      <c r="F258" s="323" t="str">
        <f t="shared" si="9"/>
        <v/>
      </c>
      <c r="G258" s="89"/>
      <c r="H258" s="86"/>
      <c r="I258" s="86"/>
      <c r="J258" s="48"/>
      <c r="K258" s="46"/>
      <c r="L258" s="46"/>
      <c r="M258" s="46"/>
      <c r="N258" s="48"/>
      <c r="O258" s="43"/>
      <c r="P258" s="209"/>
      <c r="Q258" s="43"/>
      <c r="R258" s="86"/>
      <c r="S258" s="48"/>
      <c r="T258" s="216"/>
      <c r="U258" s="87"/>
      <c r="V258" s="88"/>
      <c r="W258" s="91"/>
      <c r="X258" s="216"/>
      <c r="Y258" s="216"/>
      <c r="Z258" s="89"/>
      <c r="AA258" s="182" t="str">
        <f t="shared" si="7"/>
        <v/>
      </c>
      <c r="AB258" s="46"/>
      <c r="AC258" s="216"/>
      <c r="AD258" s="216"/>
      <c r="AE258" s="43"/>
      <c r="AF258" s="48"/>
      <c r="AG258" s="43"/>
      <c r="AH258" s="405"/>
      <c r="AI258" s="406"/>
      <c r="AJ258" s="44"/>
      <c r="AK258" s="350"/>
      <c r="AL258" s="46"/>
      <c r="AM258" s="182" t="str">
        <f t="shared" si="8"/>
        <v/>
      </c>
      <c r="AN258" s="46"/>
    </row>
    <row r="259" spans="1:40" ht="45" customHeight="1" x14ac:dyDescent="0.3">
      <c r="A259" s="68"/>
      <c r="B259" s="68"/>
      <c r="C259" s="68"/>
      <c r="D259" s="68"/>
      <c r="E259" s="46"/>
      <c r="F259" s="323" t="str">
        <f t="shared" si="9"/>
        <v/>
      </c>
      <c r="G259" s="89"/>
      <c r="H259" s="86"/>
      <c r="I259" s="86"/>
      <c r="J259" s="48"/>
      <c r="K259" s="46"/>
      <c r="L259" s="46"/>
      <c r="M259" s="46"/>
      <c r="N259" s="48"/>
      <c r="O259" s="43"/>
      <c r="P259" s="209"/>
      <c r="Q259" s="43"/>
      <c r="R259" s="86"/>
      <c r="S259" s="48"/>
      <c r="T259" s="216"/>
      <c r="U259" s="87"/>
      <c r="V259" s="88"/>
      <c r="W259" s="91"/>
      <c r="X259" s="216"/>
      <c r="Y259" s="216"/>
      <c r="Z259" s="89"/>
      <c r="AA259" s="182" t="str">
        <f t="shared" si="7"/>
        <v/>
      </c>
      <c r="AB259" s="46"/>
      <c r="AC259" s="216"/>
      <c r="AD259" s="216"/>
      <c r="AE259" s="43"/>
      <c r="AF259" s="48"/>
      <c r="AG259" s="43"/>
      <c r="AH259" s="405"/>
      <c r="AI259" s="406"/>
      <c r="AJ259" s="44"/>
      <c r="AK259" s="350"/>
      <c r="AL259" s="46"/>
      <c r="AM259" s="182" t="str">
        <f t="shared" si="8"/>
        <v/>
      </c>
      <c r="AN259" s="46"/>
    </row>
    <row r="260" spans="1:40" ht="45" customHeight="1" x14ac:dyDescent="0.3">
      <c r="A260" s="68"/>
      <c r="B260" s="68"/>
      <c r="C260" s="68"/>
      <c r="D260" s="68"/>
      <c r="E260" s="46"/>
      <c r="F260" s="323" t="str">
        <f t="shared" si="9"/>
        <v/>
      </c>
      <c r="G260" s="89"/>
      <c r="H260" s="86"/>
      <c r="I260" s="86"/>
      <c r="J260" s="48"/>
      <c r="K260" s="46"/>
      <c r="L260" s="46"/>
      <c r="M260" s="46"/>
      <c r="N260" s="48"/>
      <c r="O260" s="43"/>
      <c r="P260" s="209"/>
      <c r="Q260" s="43"/>
      <c r="R260" s="86"/>
      <c r="S260" s="48"/>
      <c r="T260" s="216"/>
      <c r="U260" s="87"/>
      <c r="V260" s="88"/>
      <c r="W260" s="91"/>
      <c r="X260" s="216"/>
      <c r="Y260" s="216"/>
      <c r="Z260" s="89"/>
      <c r="AA260" s="182" t="str">
        <f t="shared" si="7"/>
        <v/>
      </c>
      <c r="AB260" s="46"/>
      <c r="AC260" s="216"/>
      <c r="AD260" s="216"/>
      <c r="AE260" s="43"/>
      <c r="AF260" s="48"/>
      <c r="AG260" s="43"/>
      <c r="AH260" s="405"/>
      <c r="AI260" s="406"/>
      <c r="AJ260" s="44"/>
      <c r="AK260" s="350"/>
      <c r="AL260" s="46"/>
      <c r="AM260" s="182" t="str">
        <f t="shared" si="8"/>
        <v/>
      </c>
      <c r="AN260" s="46"/>
    </row>
    <row r="261" spans="1:40" ht="45" customHeight="1" x14ac:dyDescent="0.3">
      <c r="A261" s="68"/>
      <c r="B261" s="68"/>
      <c r="C261" s="68"/>
      <c r="D261" s="68"/>
      <c r="E261" s="46"/>
      <c r="F261" s="323" t="str">
        <f t="shared" si="9"/>
        <v/>
      </c>
      <c r="G261" s="89"/>
      <c r="H261" s="86"/>
      <c r="I261" s="86"/>
      <c r="J261" s="48"/>
      <c r="K261" s="46"/>
      <c r="L261" s="46"/>
      <c r="M261" s="46"/>
      <c r="N261" s="48"/>
      <c r="O261" s="43"/>
      <c r="P261" s="209"/>
      <c r="Q261" s="43"/>
      <c r="R261" s="86"/>
      <c r="S261" s="48"/>
      <c r="T261" s="216"/>
      <c r="U261" s="87"/>
      <c r="V261" s="88"/>
      <c r="W261" s="91"/>
      <c r="X261" s="216"/>
      <c r="Y261" s="216"/>
      <c r="Z261" s="89"/>
      <c r="AA261" s="182" t="str">
        <f t="shared" si="7"/>
        <v/>
      </c>
      <c r="AB261" s="46"/>
      <c r="AC261" s="216"/>
      <c r="AD261" s="216"/>
      <c r="AE261" s="43"/>
      <c r="AF261" s="48"/>
      <c r="AG261" s="43"/>
      <c r="AH261" s="405"/>
      <c r="AI261" s="406"/>
      <c r="AJ261" s="44"/>
      <c r="AK261" s="350"/>
      <c r="AL261" s="46"/>
      <c r="AM261" s="182" t="str">
        <f t="shared" si="8"/>
        <v/>
      </c>
      <c r="AN261" s="46"/>
    </row>
    <row r="262" spans="1:40" ht="45" customHeight="1" x14ac:dyDescent="0.3">
      <c r="A262" s="68"/>
      <c r="B262" s="68"/>
      <c r="C262" s="68"/>
      <c r="D262" s="68"/>
      <c r="E262" s="46"/>
      <c r="F262" s="323" t="str">
        <f t="shared" si="9"/>
        <v/>
      </c>
      <c r="G262" s="89"/>
      <c r="H262" s="86"/>
      <c r="I262" s="86"/>
      <c r="J262" s="48"/>
      <c r="K262" s="46"/>
      <c r="L262" s="46"/>
      <c r="M262" s="46"/>
      <c r="N262" s="48"/>
      <c r="O262" s="43"/>
      <c r="P262" s="209"/>
      <c r="Q262" s="43"/>
      <c r="R262" s="86"/>
      <c r="S262" s="48"/>
      <c r="T262" s="216"/>
      <c r="U262" s="87"/>
      <c r="V262" s="88"/>
      <c r="W262" s="91"/>
      <c r="X262" s="216"/>
      <c r="Y262" s="216"/>
      <c r="Z262" s="89"/>
      <c r="AA262" s="182" t="str">
        <f t="shared" si="7"/>
        <v/>
      </c>
      <c r="AB262" s="46"/>
      <c r="AC262" s="216"/>
      <c r="AD262" s="216"/>
      <c r="AE262" s="43"/>
      <c r="AF262" s="48"/>
      <c r="AG262" s="43"/>
      <c r="AH262" s="405"/>
      <c r="AI262" s="406"/>
      <c r="AJ262" s="44"/>
      <c r="AK262" s="350"/>
      <c r="AL262" s="46"/>
      <c r="AM262" s="182" t="str">
        <f t="shared" si="8"/>
        <v/>
      </c>
      <c r="AN262" s="46"/>
    </row>
    <row r="263" spans="1:40" ht="45" customHeight="1" x14ac:dyDescent="0.3">
      <c r="A263" s="68"/>
      <c r="B263" s="68"/>
      <c r="C263" s="68"/>
      <c r="D263" s="68"/>
      <c r="E263" s="46"/>
      <c r="F263" s="323" t="str">
        <f t="shared" si="9"/>
        <v/>
      </c>
      <c r="G263" s="89"/>
      <c r="H263" s="86"/>
      <c r="I263" s="86"/>
      <c r="J263" s="48"/>
      <c r="K263" s="46"/>
      <c r="L263" s="46"/>
      <c r="M263" s="46"/>
      <c r="N263" s="48"/>
      <c r="O263" s="43"/>
      <c r="P263" s="209"/>
      <c r="Q263" s="43"/>
      <c r="R263" s="86"/>
      <c r="S263" s="48"/>
      <c r="T263" s="216"/>
      <c r="U263" s="87"/>
      <c r="V263" s="88"/>
      <c r="W263" s="91"/>
      <c r="X263" s="216"/>
      <c r="Y263" s="216"/>
      <c r="Z263" s="89"/>
      <c r="AA263" s="182" t="str">
        <f t="shared" si="7"/>
        <v/>
      </c>
      <c r="AB263" s="46"/>
      <c r="AC263" s="216"/>
      <c r="AD263" s="216"/>
      <c r="AE263" s="43"/>
      <c r="AF263" s="48"/>
      <c r="AG263" s="43"/>
      <c r="AH263" s="405"/>
      <c r="AI263" s="406"/>
      <c r="AJ263" s="44"/>
      <c r="AK263" s="350"/>
      <c r="AL263" s="46"/>
      <c r="AM263" s="182" t="str">
        <f t="shared" si="8"/>
        <v/>
      </c>
      <c r="AN263" s="46"/>
    </row>
    <row r="264" spans="1:40" ht="45" customHeight="1" x14ac:dyDescent="0.3">
      <c r="A264" s="68"/>
      <c r="B264" s="68"/>
      <c r="C264" s="68"/>
      <c r="D264" s="68"/>
      <c r="E264" s="46"/>
      <c r="F264" s="323" t="str">
        <f t="shared" si="9"/>
        <v/>
      </c>
      <c r="G264" s="89"/>
      <c r="H264" s="86"/>
      <c r="I264" s="86"/>
      <c r="J264" s="48"/>
      <c r="K264" s="46"/>
      <c r="L264" s="46"/>
      <c r="M264" s="46"/>
      <c r="N264" s="48"/>
      <c r="O264" s="43"/>
      <c r="P264" s="209"/>
      <c r="Q264" s="43"/>
      <c r="R264" s="86"/>
      <c r="S264" s="48"/>
      <c r="T264" s="216"/>
      <c r="U264" s="87"/>
      <c r="V264" s="88"/>
      <c r="W264" s="91"/>
      <c r="X264" s="216"/>
      <c r="Y264" s="216"/>
      <c r="Z264" s="89"/>
      <c r="AA264" s="182" t="str">
        <f t="shared" si="7"/>
        <v/>
      </c>
      <c r="AB264" s="46"/>
      <c r="AC264" s="216"/>
      <c r="AD264" s="216"/>
      <c r="AE264" s="43"/>
      <c r="AF264" s="48"/>
      <c r="AG264" s="43"/>
      <c r="AH264" s="405"/>
      <c r="AI264" s="406"/>
      <c r="AJ264" s="44"/>
      <c r="AK264" s="350"/>
      <c r="AL264" s="46"/>
      <c r="AM264" s="182" t="str">
        <f t="shared" si="8"/>
        <v/>
      </c>
      <c r="AN264" s="46"/>
    </row>
    <row r="265" spans="1:40" ht="45" customHeight="1" x14ac:dyDescent="0.3">
      <c r="A265" s="68"/>
      <c r="B265" s="68"/>
      <c r="C265" s="68"/>
      <c r="D265" s="68"/>
      <c r="E265" s="46"/>
      <c r="F265" s="323" t="str">
        <f t="shared" si="9"/>
        <v/>
      </c>
      <c r="G265" s="89"/>
      <c r="H265" s="86"/>
      <c r="I265" s="86"/>
      <c r="J265" s="48"/>
      <c r="K265" s="46"/>
      <c r="L265" s="46"/>
      <c r="M265" s="46"/>
      <c r="N265" s="48"/>
      <c r="O265" s="43"/>
      <c r="P265" s="209"/>
      <c r="Q265" s="43"/>
      <c r="R265" s="86"/>
      <c r="S265" s="48"/>
      <c r="T265" s="216"/>
      <c r="U265" s="87"/>
      <c r="V265" s="88"/>
      <c r="W265" s="91"/>
      <c r="X265" s="216"/>
      <c r="Y265" s="216"/>
      <c r="Z265" s="89"/>
      <c r="AA265" s="182" t="str">
        <f t="shared" si="7"/>
        <v/>
      </c>
      <c r="AB265" s="46"/>
      <c r="AC265" s="216"/>
      <c r="AD265" s="216"/>
      <c r="AE265" s="43"/>
      <c r="AF265" s="48"/>
      <c r="AG265" s="43"/>
      <c r="AH265" s="405"/>
      <c r="AI265" s="406"/>
      <c r="AJ265" s="44"/>
      <c r="AK265" s="350"/>
      <c r="AL265" s="46"/>
      <c r="AM265" s="182" t="str">
        <f t="shared" si="8"/>
        <v/>
      </c>
      <c r="AN265" s="46"/>
    </row>
    <row r="266" spans="1:40" ht="45" customHeight="1" x14ac:dyDescent="0.3">
      <c r="A266" s="68"/>
      <c r="B266" s="68"/>
      <c r="C266" s="68"/>
      <c r="D266" s="68"/>
      <c r="E266" s="46"/>
      <c r="F266" s="323" t="str">
        <f t="shared" si="9"/>
        <v/>
      </c>
      <c r="G266" s="89"/>
      <c r="H266" s="86"/>
      <c r="I266" s="86"/>
      <c r="J266" s="48"/>
      <c r="K266" s="46"/>
      <c r="L266" s="46"/>
      <c r="M266" s="46"/>
      <c r="N266" s="48"/>
      <c r="O266" s="43"/>
      <c r="P266" s="209"/>
      <c r="Q266" s="43"/>
      <c r="R266" s="86"/>
      <c r="S266" s="48"/>
      <c r="T266" s="216"/>
      <c r="U266" s="87"/>
      <c r="V266" s="88"/>
      <c r="W266" s="91"/>
      <c r="X266" s="216"/>
      <c r="Y266" s="216"/>
      <c r="Z266" s="89"/>
      <c r="AA266" s="182" t="str">
        <f t="shared" si="7"/>
        <v/>
      </c>
      <c r="AB266" s="46"/>
      <c r="AC266" s="216"/>
      <c r="AD266" s="216"/>
      <c r="AE266" s="43"/>
      <c r="AF266" s="48"/>
      <c r="AG266" s="43"/>
      <c r="AH266" s="405"/>
      <c r="AI266" s="406"/>
      <c r="AJ266" s="44"/>
      <c r="AK266" s="350"/>
      <c r="AL266" s="46"/>
      <c r="AM266" s="182" t="str">
        <f t="shared" si="8"/>
        <v/>
      </c>
      <c r="AN266" s="46"/>
    </row>
    <row r="267" spans="1:40" ht="45" customHeight="1" x14ac:dyDescent="0.3">
      <c r="A267" s="68"/>
      <c r="B267" s="68"/>
      <c r="C267" s="68"/>
      <c r="D267" s="68"/>
      <c r="E267" s="46"/>
      <c r="F267" s="323" t="str">
        <f t="shared" si="9"/>
        <v/>
      </c>
      <c r="G267" s="89"/>
      <c r="H267" s="86"/>
      <c r="I267" s="86"/>
      <c r="J267" s="48"/>
      <c r="K267" s="46"/>
      <c r="L267" s="46"/>
      <c r="M267" s="46"/>
      <c r="N267" s="48"/>
      <c r="O267" s="43"/>
      <c r="P267" s="209"/>
      <c r="Q267" s="43"/>
      <c r="R267" s="86"/>
      <c r="S267" s="48"/>
      <c r="T267" s="216"/>
      <c r="U267" s="87"/>
      <c r="V267" s="88"/>
      <c r="W267" s="91"/>
      <c r="X267" s="216"/>
      <c r="Y267" s="216"/>
      <c r="Z267" s="89"/>
      <c r="AA267" s="182" t="str">
        <f t="shared" si="7"/>
        <v/>
      </c>
      <c r="AB267" s="46"/>
      <c r="AC267" s="216"/>
      <c r="AD267" s="216"/>
      <c r="AE267" s="43"/>
      <c r="AF267" s="48"/>
      <c r="AG267" s="43"/>
      <c r="AH267" s="405"/>
      <c r="AI267" s="406"/>
      <c r="AJ267" s="44"/>
      <c r="AK267" s="350"/>
      <c r="AL267" s="46"/>
      <c r="AM267" s="182" t="str">
        <f t="shared" si="8"/>
        <v/>
      </c>
      <c r="AN267" s="46"/>
    </row>
    <row r="268" spans="1:40" ht="45" customHeight="1" x14ac:dyDescent="0.3">
      <c r="A268" s="68"/>
      <c r="B268" s="68"/>
      <c r="C268" s="68"/>
      <c r="D268" s="68"/>
      <c r="E268" s="46"/>
      <c r="F268" s="323" t="str">
        <f t="shared" si="9"/>
        <v/>
      </c>
      <c r="G268" s="89"/>
      <c r="H268" s="86"/>
      <c r="I268" s="86"/>
      <c r="J268" s="48"/>
      <c r="K268" s="46"/>
      <c r="L268" s="46"/>
      <c r="M268" s="46"/>
      <c r="N268" s="48"/>
      <c r="O268" s="43"/>
      <c r="P268" s="209"/>
      <c r="Q268" s="43"/>
      <c r="R268" s="86"/>
      <c r="S268" s="48"/>
      <c r="T268" s="216"/>
      <c r="U268" s="87"/>
      <c r="V268" s="88"/>
      <c r="W268" s="91"/>
      <c r="X268" s="216"/>
      <c r="Y268" s="216"/>
      <c r="Z268" s="89"/>
      <c r="AA268" s="182" t="str">
        <f t="shared" ref="AA268:AA331" si="10">IF(ISBLANK(W268),"",DATEDIF(R268,W268,"d")/365)</f>
        <v/>
      </c>
      <c r="AB268" s="46"/>
      <c r="AC268" s="216"/>
      <c r="AD268" s="216"/>
      <c r="AE268" s="43"/>
      <c r="AF268" s="48"/>
      <c r="AG268" s="43"/>
      <c r="AH268" s="405"/>
      <c r="AI268" s="406"/>
      <c r="AJ268" s="44"/>
      <c r="AK268" s="350"/>
      <c r="AL268" s="46"/>
      <c r="AM268" s="182" t="str">
        <f t="shared" si="8"/>
        <v/>
      </c>
      <c r="AN268" s="46"/>
    </row>
    <row r="269" spans="1:40" ht="45" customHeight="1" x14ac:dyDescent="0.3">
      <c r="A269" s="68"/>
      <c r="B269" s="68"/>
      <c r="C269" s="68"/>
      <c r="D269" s="68"/>
      <c r="E269" s="46"/>
      <c r="F269" s="323" t="str">
        <f t="shared" si="9"/>
        <v/>
      </c>
      <c r="G269" s="89"/>
      <c r="H269" s="86"/>
      <c r="I269" s="86"/>
      <c r="J269" s="48"/>
      <c r="K269" s="46"/>
      <c r="L269" s="46"/>
      <c r="M269" s="46"/>
      <c r="N269" s="48"/>
      <c r="O269" s="43"/>
      <c r="P269" s="209"/>
      <c r="Q269" s="43"/>
      <c r="R269" s="86"/>
      <c r="S269" s="48"/>
      <c r="T269" s="216"/>
      <c r="U269" s="87"/>
      <c r="V269" s="88"/>
      <c r="W269" s="91"/>
      <c r="X269" s="216"/>
      <c r="Y269" s="216"/>
      <c r="Z269" s="89"/>
      <c r="AA269" s="182" t="str">
        <f t="shared" si="10"/>
        <v/>
      </c>
      <c r="AB269" s="46"/>
      <c r="AC269" s="216"/>
      <c r="AD269" s="216"/>
      <c r="AE269" s="43"/>
      <c r="AF269" s="48"/>
      <c r="AG269" s="43"/>
      <c r="AH269" s="405"/>
      <c r="AI269" s="406"/>
      <c r="AJ269" s="44"/>
      <c r="AK269" s="350"/>
      <c r="AL269" s="46"/>
      <c r="AM269" s="182" t="str">
        <f t="shared" si="8"/>
        <v/>
      </c>
      <c r="AN269" s="46"/>
    </row>
    <row r="270" spans="1:40" ht="45" customHeight="1" x14ac:dyDescent="0.3">
      <c r="A270" s="68"/>
      <c r="B270" s="68"/>
      <c r="C270" s="68"/>
      <c r="D270" s="68"/>
      <c r="E270" s="46"/>
      <c r="F270" s="323" t="str">
        <f t="shared" si="9"/>
        <v/>
      </c>
      <c r="G270" s="89"/>
      <c r="H270" s="86"/>
      <c r="I270" s="86"/>
      <c r="J270" s="48"/>
      <c r="K270" s="46"/>
      <c r="L270" s="46"/>
      <c r="M270" s="46"/>
      <c r="N270" s="48"/>
      <c r="O270" s="43"/>
      <c r="P270" s="209"/>
      <c r="Q270" s="43"/>
      <c r="R270" s="86"/>
      <c r="S270" s="48"/>
      <c r="T270" s="216"/>
      <c r="U270" s="87"/>
      <c r="V270" s="88"/>
      <c r="W270" s="91"/>
      <c r="X270" s="216"/>
      <c r="Y270" s="216"/>
      <c r="Z270" s="89"/>
      <c r="AA270" s="182" t="str">
        <f t="shared" si="10"/>
        <v/>
      </c>
      <c r="AB270" s="46"/>
      <c r="AC270" s="216"/>
      <c r="AD270" s="216"/>
      <c r="AE270" s="43"/>
      <c r="AF270" s="48"/>
      <c r="AG270" s="43"/>
      <c r="AH270" s="405"/>
      <c r="AI270" s="406"/>
      <c r="AJ270" s="44"/>
      <c r="AK270" s="350"/>
      <c r="AL270" s="46"/>
      <c r="AM270" s="182" t="str">
        <f t="shared" si="8"/>
        <v/>
      </c>
      <c r="AN270" s="46"/>
    </row>
    <row r="271" spans="1:40" ht="45" customHeight="1" x14ac:dyDescent="0.3">
      <c r="A271" s="68"/>
      <c r="B271" s="68"/>
      <c r="C271" s="68"/>
      <c r="D271" s="68"/>
      <c r="E271" s="46"/>
      <c r="F271" s="323" t="str">
        <f t="shared" si="9"/>
        <v/>
      </c>
      <c r="G271" s="89"/>
      <c r="H271" s="86"/>
      <c r="I271" s="86"/>
      <c r="J271" s="48"/>
      <c r="K271" s="46"/>
      <c r="L271" s="46"/>
      <c r="M271" s="46"/>
      <c r="N271" s="48"/>
      <c r="O271" s="43"/>
      <c r="P271" s="209"/>
      <c r="Q271" s="43"/>
      <c r="R271" s="86"/>
      <c r="S271" s="48"/>
      <c r="T271" s="216"/>
      <c r="U271" s="87"/>
      <c r="V271" s="88"/>
      <c r="W271" s="91"/>
      <c r="X271" s="216"/>
      <c r="Y271" s="216"/>
      <c r="Z271" s="89"/>
      <c r="AA271" s="182" t="str">
        <f t="shared" si="10"/>
        <v/>
      </c>
      <c r="AB271" s="46"/>
      <c r="AC271" s="216"/>
      <c r="AD271" s="216"/>
      <c r="AE271" s="43"/>
      <c r="AF271" s="48"/>
      <c r="AG271" s="43"/>
      <c r="AH271" s="405"/>
      <c r="AI271" s="406"/>
      <c r="AJ271" s="44"/>
      <c r="AK271" s="350"/>
      <c r="AL271" s="46"/>
      <c r="AM271" s="182" t="str">
        <f t="shared" ref="AM271:AM334" si="11">IF(AL271="YES",(R271-AK271)/365,"")</f>
        <v/>
      </c>
      <c r="AN271" s="46"/>
    </row>
    <row r="272" spans="1:40" ht="45" customHeight="1" x14ac:dyDescent="0.3">
      <c r="A272" s="68"/>
      <c r="B272" s="68"/>
      <c r="C272" s="68"/>
      <c r="D272" s="68"/>
      <c r="E272" s="46"/>
      <c r="F272" s="323" t="str">
        <f t="shared" si="9"/>
        <v/>
      </c>
      <c r="G272" s="89"/>
      <c r="H272" s="86"/>
      <c r="I272" s="86"/>
      <c r="J272" s="48"/>
      <c r="K272" s="46"/>
      <c r="L272" s="46"/>
      <c r="M272" s="46"/>
      <c r="N272" s="48"/>
      <c r="O272" s="43"/>
      <c r="P272" s="209"/>
      <c r="Q272" s="43"/>
      <c r="R272" s="86"/>
      <c r="S272" s="48"/>
      <c r="T272" s="216"/>
      <c r="U272" s="87"/>
      <c r="V272" s="88"/>
      <c r="W272" s="91"/>
      <c r="X272" s="216"/>
      <c r="Y272" s="216"/>
      <c r="Z272" s="89"/>
      <c r="AA272" s="182" t="str">
        <f t="shared" si="10"/>
        <v/>
      </c>
      <c r="AB272" s="46"/>
      <c r="AC272" s="216"/>
      <c r="AD272" s="216"/>
      <c r="AE272" s="43"/>
      <c r="AF272" s="48"/>
      <c r="AG272" s="43"/>
      <c r="AH272" s="405"/>
      <c r="AI272" s="406"/>
      <c r="AJ272" s="44"/>
      <c r="AK272" s="350"/>
      <c r="AL272" s="46"/>
      <c r="AM272" s="182" t="str">
        <f t="shared" si="11"/>
        <v/>
      </c>
      <c r="AN272" s="46"/>
    </row>
    <row r="273" spans="1:40" ht="45" customHeight="1" x14ac:dyDescent="0.3">
      <c r="A273" s="68"/>
      <c r="B273" s="68"/>
      <c r="C273" s="68"/>
      <c r="D273" s="68"/>
      <c r="E273" s="46"/>
      <c r="F273" s="323" t="str">
        <f t="shared" si="9"/>
        <v/>
      </c>
      <c r="G273" s="89"/>
      <c r="H273" s="86"/>
      <c r="I273" s="86"/>
      <c r="J273" s="48"/>
      <c r="K273" s="46"/>
      <c r="L273" s="46"/>
      <c r="M273" s="46"/>
      <c r="N273" s="48"/>
      <c r="O273" s="43"/>
      <c r="P273" s="209"/>
      <c r="Q273" s="43"/>
      <c r="R273" s="86"/>
      <c r="S273" s="48"/>
      <c r="T273" s="216"/>
      <c r="U273" s="87"/>
      <c r="V273" s="88"/>
      <c r="W273" s="91"/>
      <c r="X273" s="216"/>
      <c r="Y273" s="216"/>
      <c r="Z273" s="89"/>
      <c r="AA273" s="182" t="str">
        <f t="shared" si="10"/>
        <v/>
      </c>
      <c r="AB273" s="46"/>
      <c r="AC273" s="216"/>
      <c r="AD273" s="216"/>
      <c r="AE273" s="43"/>
      <c r="AF273" s="48"/>
      <c r="AG273" s="43"/>
      <c r="AH273" s="405"/>
      <c r="AI273" s="406"/>
      <c r="AJ273" s="44"/>
      <c r="AK273" s="350"/>
      <c r="AL273" s="46"/>
      <c r="AM273" s="182" t="str">
        <f t="shared" si="11"/>
        <v/>
      </c>
      <c r="AN273" s="46"/>
    </row>
    <row r="274" spans="1:40" ht="45" customHeight="1" x14ac:dyDescent="0.3">
      <c r="A274" s="68"/>
      <c r="B274" s="68"/>
      <c r="C274" s="68"/>
      <c r="D274" s="68"/>
      <c r="E274" s="46"/>
      <c r="F274" s="323" t="str">
        <f t="shared" si="9"/>
        <v/>
      </c>
      <c r="G274" s="89"/>
      <c r="H274" s="86"/>
      <c r="I274" s="86"/>
      <c r="J274" s="48"/>
      <c r="K274" s="46"/>
      <c r="L274" s="46"/>
      <c r="M274" s="46"/>
      <c r="N274" s="48"/>
      <c r="O274" s="43"/>
      <c r="P274" s="209"/>
      <c r="Q274" s="43"/>
      <c r="R274" s="86"/>
      <c r="S274" s="48"/>
      <c r="T274" s="216"/>
      <c r="U274" s="87"/>
      <c r="V274" s="88"/>
      <c r="W274" s="91"/>
      <c r="X274" s="216"/>
      <c r="Y274" s="216"/>
      <c r="Z274" s="89"/>
      <c r="AA274" s="182" t="str">
        <f t="shared" si="10"/>
        <v/>
      </c>
      <c r="AB274" s="46"/>
      <c r="AC274" s="216"/>
      <c r="AD274" s="216"/>
      <c r="AE274" s="43"/>
      <c r="AF274" s="48"/>
      <c r="AG274" s="43"/>
      <c r="AH274" s="405"/>
      <c r="AI274" s="406"/>
      <c r="AJ274" s="44"/>
      <c r="AK274" s="350"/>
      <c r="AL274" s="46"/>
      <c r="AM274" s="182" t="str">
        <f t="shared" si="11"/>
        <v/>
      </c>
      <c r="AN274" s="46"/>
    </row>
    <row r="275" spans="1:40" ht="45" customHeight="1" x14ac:dyDescent="0.3">
      <c r="A275" s="68"/>
      <c r="B275" s="68"/>
      <c r="C275" s="68"/>
      <c r="D275" s="68"/>
      <c r="E275" s="46"/>
      <c r="F275" s="323" t="str">
        <f t="shared" si="9"/>
        <v/>
      </c>
      <c r="G275" s="89"/>
      <c r="H275" s="86"/>
      <c r="I275" s="86"/>
      <c r="J275" s="48"/>
      <c r="K275" s="46"/>
      <c r="L275" s="46"/>
      <c r="M275" s="46"/>
      <c r="N275" s="48"/>
      <c r="O275" s="43"/>
      <c r="P275" s="209"/>
      <c r="Q275" s="43"/>
      <c r="R275" s="86"/>
      <c r="S275" s="48"/>
      <c r="T275" s="216"/>
      <c r="U275" s="87"/>
      <c r="V275" s="88"/>
      <c r="W275" s="91"/>
      <c r="X275" s="216"/>
      <c r="Y275" s="216"/>
      <c r="Z275" s="89"/>
      <c r="AA275" s="182" t="str">
        <f t="shared" si="10"/>
        <v/>
      </c>
      <c r="AB275" s="46"/>
      <c r="AC275" s="216"/>
      <c r="AD275" s="216"/>
      <c r="AE275" s="43"/>
      <c r="AF275" s="48"/>
      <c r="AG275" s="43"/>
      <c r="AH275" s="405"/>
      <c r="AI275" s="406"/>
      <c r="AJ275" s="44"/>
      <c r="AK275" s="350"/>
      <c r="AL275" s="46"/>
      <c r="AM275" s="182" t="str">
        <f t="shared" si="11"/>
        <v/>
      </c>
      <c r="AN275" s="46"/>
    </row>
    <row r="276" spans="1:40" ht="45" customHeight="1" x14ac:dyDescent="0.3">
      <c r="A276" s="68"/>
      <c r="B276" s="68"/>
      <c r="C276" s="68"/>
      <c r="D276" s="68"/>
      <c r="E276" s="46"/>
      <c r="F276" s="323" t="str">
        <f t="shared" si="9"/>
        <v/>
      </c>
      <c r="G276" s="89"/>
      <c r="H276" s="86"/>
      <c r="I276" s="86"/>
      <c r="J276" s="48"/>
      <c r="K276" s="46"/>
      <c r="L276" s="46"/>
      <c r="M276" s="46"/>
      <c r="N276" s="48"/>
      <c r="O276" s="43"/>
      <c r="P276" s="209"/>
      <c r="Q276" s="43"/>
      <c r="R276" s="86"/>
      <c r="S276" s="48"/>
      <c r="T276" s="216"/>
      <c r="U276" s="87"/>
      <c r="V276" s="88"/>
      <c r="W276" s="91"/>
      <c r="X276" s="216"/>
      <c r="Y276" s="216"/>
      <c r="Z276" s="89"/>
      <c r="AA276" s="182" t="str">
        <f t="shared" si="10"/>
        <v/>
      </c>
      <c r="AB276" s="46"/>
      <c r="AC276" s="216"/>
      <c r="AD276" s="216"/>
      <c r="AE276" s="43"/>
      <c r="AF276" s="48"/>
      <c r="AG276" s="43"/>
      <c r="AH276" s="405"/>
      <c r="AI276" s="406"/>
      <c r="AJ276" s="44"/>
      <c r="AK276" s="350"/>
      <c r="AL276" s="46"/>
      <c r="AM276" s="182" t="str">
        <f t="shared" si="11"/>
        <v/>
      </c>
      <c r="AN276" s="46"/>
    </row>
    <row r="277" spans="1:40" ht="45" customHeight="1" x14ac:dyDescent="0.3">
      <c r="A277" s="68"/>
      <c r="B277" s="68"/>
      <c r="C277" s="68"/>
      <c r="D277" s="68"/>
      <c r="E277" s="46"/>
      <c r="F277" s="323" t="str">
        <f t="shared" si="9"/>
        <v/>
      </c>
      <c r="G277" s="89"/>
      <c r="H277" s="86"/>
      <c r="I277" s="86"/>
      <c r="J277" s="48"/>
      <c r="K277" s="46"/>
      <c r="L277" s="46"/>
      <c r="M277" s="46"/>
      <c r="N277" s="48"/>
      <c r="O277" s="43"/>
      <c r="P277" s="209"/>
      <c r="Q277" s="43"/>
      <c r="R277" s="86"/>
      <c r="S277" s="48"/>
      <c r="T277" s="216"/>
      <c r="U277" s="87"/>
      <c r="V277" s="88"/>
      <c r="W277" s="91"/>
      <c r="X277" s="216"/>
      <c r="Y277" s="216"/>
      <c r="Z277" s="89"/>
      <c r="AA277" s="182" t="str">
        <f t="shared" si="10"/>
        <v/>
      </c>
      <c r="AB277" s="46"/>
      <c r="AC277" s="216"/>
      <c r="AD277" s="216"/>
      <c r="AE277" s="43"/>
      <c r="AF277" s="48"/>
      <c r="AG277" s="43"/>
      <c r="AH277" s="405"/>
      <c r="AI277" s="406"/>
      <c r="AJ277" s="44"/>
      <c r="AK277" s="350"/>
      <c r="AL277" s="46"/>
      <c r="AM277" s="182" t="str">
        <f t="shared" si="11"/>
        <v/>
      </c>
      <c r="AN277" s="46"/>
    </row>
    <row r="278" spans="1:40" ht="45" customHeight="1" x14ac:dyDescent="0.3">
      <c r="A278" s="68"/>
      <c r="B278" s="68"/>
      <c r="C278" s="68"/>
      <c r="D278" s="68"/>
      <c r="E278" s="46"/>
      <c r="F278" s="323" t="str">
        <f t="shared" si="9"/>
        <v/>
      </c>
      <c r="G278" s="89"/>
      <c r="H278" s="86"/>
      <c r="I278" s="86"/>
      <c r="J278" s="48"/>
      <c r="K278" s="46"/>
      <c r="L278" s="46"/>
      <c r="M278" s="46"/>
      <c r="N278" s="48"/>
      <c r="O278" s="43"/>
      <c r="P278" s="209"/>
      <c r="Q278" s="43"/>
      <c r="R278" s="86"/>
      <c r="S278" s="48"/>
      <c r="T278" s="216"/>
      <c r="U278" s="87"/>
      <c r="V278" s="88"/>
      <c r="W278" s="91"/>
      <c r="X278" s="216"/>
      <c r="Y278" s="216"/>
      <c r="Z278" s="89"/>
      <c r="AA278" s="182" t="str">
        <f t="shared" si="10"/>
        <v/>
      </c>
      <c r="AB278" s="46"/>
      <c r="AC278" s="216"/>
      <c r="AD278" s="216"/>
      <c r="AE278" s="43"/>
      <c r="AF278" s="48"/>
      <c r="AG278" s="43"/>
      <c r="AH278" s="405"/>
      <c r="AI278" s="406"/>
      <c r="AJ278" s="44"/>
      <c r="AK278" s="350"/>
      <c r="AL278" s="46"/>
      <c r="AM278" s="182" t="str">
        <f t="shared" si="11"/>
        <v/>
      </c>
      <c r="AN278" s="46"/>
    </row>
    <row r="279" spans="1:40" ht="45" customHeight="1" x14ac:dyDescent="0.3">
      <c r="A279" s="68"/>
      <c r="B279" s="68"/>
      <c r="C279" s="68"/>
      <c r="D279" s="68"/>
      <c r="E279" s="46"/>
      <c r="F279" s="323" t="str">
        <f t="shared" si="9"/>
        <v/>
      </c>
      <c r="G279" s="89"/>
      <c r="H279" s="86"/>
      <c r="I279" s="86"/>
      <c r="J279" s="48"/>
      <c r="K279" s="46"/>
      <c r="L279" s="46"/>
      <c r="M279" s="46"/>
      <c r="N279" s="48"/>
      <c r="O279" s="43"/>
      <c r="P279" s="209"/>
      <c r="Q279" s="43"/>
      <c r="R279" s="86"/>
      <c r="S279" s="48"/>
      <c r="T279" s="216"/>
      <c r="U279" s="87"/>
      <c r="V279" s="88"/>
      <c r="W279" s="91"/>
      <c r="X279" s="216"/>
      <c r="Y279" s="216"/>
      <c r="Z279" s="89"/>
      <c r="AA279" s="182" t="str">
        <f t="shared" si="10"/>
        <v/>
      </c>
      <c r="AB279" s="46"/>
      <c r="AC279" s="216"/>
      <c r="AD279" s="216"/>
      <c r="AE279" s="43"/>
      <c r="AF279" s="48"/>
      <c r="AG279" s="43"/>
      <c r="AH279" s="405"/>
      <c r="AI279" s="406"/>
      <c r="AJ279" s="44"/>
      <c r="AK279" s="350"/>
      <c r="AL279" s="46"/>
      <c r="AM279" s="182" t="str">
        <f t="shared" si="11"/>
        <v/>
      </c>
      <c r="AN279" s="46"/>
    </row>
    <row r="280" spans="1:40" ht="45" customHeight="1" x14ac:dyDescent="0.3">
      <c r="A280" s="68"/>
      <c r="B280" s="68"/>
      <c r="C280" s="68"/>
      <c r="D280" s="68"/>
      <c r="E280" s="46"/>
      <c r="F280" s="323" t="str">
        <f t="shared" si="9"/>
        <v/>
      </c>
      <c r="G280" s="89"/>
      <c r="H280" s="86"/>
      <c r="I280" s="86"/>
      <c r="J280" s="48"/>
      <c r="K280" s="46"/>
      <c r="L280" s="46"/>
      <c r="M280" s="46"/>
      <c r="N280" s="48"/>
      <c r="O280" s="43"/>
      <c r="P280" s="209"/>
      <c r="Q280" s="43"/>
      <c r="R280" s="86"/>
      <c r="S280" s="48"/>
      <c r="T280" s="216"/>
      <c r="U280" s="87"/>
      <c r="V280" s="88"/>
      <c r="W280" s="91"/>
      <c r="X280" s="216"/>
      <c r="Y280" s="216"/>
      <c r="Z280" s="89"/>
      <c r="AA280" s="182" t="str">
        <f t="shared" si="10"/>
        <v/>
      </c>
      <c r="AB280" s="46"/>
      <c r="AC280" s="216"/>
      <c r="AD280" s="216"/>
      <c r="AE280" s="43"/>
      <c r="AF280" s="48"/>
      <c r="AG280" s="43"/>
      <c r="AH280" s="405"/>
      <c r="AI280" s="406"/>
      <c r="AJ280" s="44"/>
      <c r="AK280" s="350"/>
      <c r="AL280" s="46"/>
      <c r="AM280" s="182" t="str">
        <f t="shared" si="11"/>
        <v/>
      </c>
      <c r="AN280" s="46"/>
    </row>
    <row r="281" spans="1:40" ht="45" customHeight="1" x14ac:dyDescent="0.3">
      <c r="A281" s="68"/>
      <c r="B281" s="68"/>
      <c r="C281" s="68"/>
      <c r="D281" s="68"/>
      <c r="E281" s="46"/>
      <c r="F281" s="323" t="str">
        <f t="shared" si="9"/>
        <v/>
      </c>
      <c r="G281" s="89"/>
      <c r="H281" s="86"/>
      <c r="I281" s="86"/>
      <c r="J281" s="48"/>
      <c r="K281" s="46"/>
      <c r="L281" s="46"/>
      <c r="M281" s="46"/>
      <c r="N281" s="48"/>
      <c r="O281" s="43"/>
      <c r="P281" s="209"/>
      <c r="Q281" s="43"/>
      <c r="R281" s="86"/>
      <c r="S281" s="48"/>
      <c r="T281" s="216"/>
      <c r="U281" s="87"/>
      <c r="V281" s="88"/>
      <c r="W281" s="91"/>
      <c r="X281" s="216"/>
      <c r="Y281" s="216"/>
      <c r="Z281" s="89"/>
      <c r="AA281" s="182" t="str">
        <f t="shared" si="10"/>
        <v/>
      </c>
      <c r="AB281" s="46"/>
      <c r="AC281" s="216"/>
      <c r="AD281" s="216"/>
      <c r="AE281" s="43"/>
      <c r="AF281" s="48"/>
      <c r="AG281" s="43"/>
      <c r="AH281" s="405"/>
      <c r="AI281" s="406"/>
      <c r="AJ281" s="44"/>
      <c r="AK281" s="350"/>
      <c r="AL281" s="46"/>
      <c r="AM281" s="182" t="str">
        <f t="shared" si="11"/>
        <v/>
      </c>
      <c r="AN281" s="46"/>
    </row>
    <row r="282" spans="1:40" ht="45" customHeight="1" x14ac:dyDescent="0.3">
      <c r="A282" s="68"/>
      <c r="B282" s="68"/>
      <c r="C282" s="68"/>
      <c r="D282" s="68"/>
      <c r="E282" s="46"/>
      <c r="F282" s="323" t="str">
        <f t="shared" si="9"/>
        <v/>
      </c>
      <c r="G282" s="89"/>
      <c r="H282" s="86"/>
      <c r="I282" s="86"/>
      <c r="J282" s="48"/>
      <c r="K282" s="46"/>
      <c r="L282" s="46"/>
      <c r="M282" s="46"/>
      <c r="N282" s="48"/>
      <c r="O282" s="43"/>
      <c r="P282" s="209"/>
      <c r="Q282" s="43"/>
      <c r="R282" s="86"/>
      <c r="S282" s="48"/>
      <c r="T282" s="216"/>
      <c r="U282" s="87"/>
      <c r="V282" s="88"/>
      <c r="W282" s="91"/>
      <c r="X282" s="216"/>
      <c r="Y282" s="216"/>
      <c r="Z282" s="89"/>
      <c r="AA282" s="182" t="str">
        <f t="shared" si="10"/>
        <v/>
      </c>
      <c r="AB282" s="46"/>
      <c r="AC282" s="216"/>
      <c r="AD282" s="216"/>
      <c r="AE282" s="43"/>
      <c r="AF282" s="48"/>
      <c r="AG282" s="43"/>
      <c r="AH282" s="405"/>
      <c r="AI282" s="406"/>
      <c r="AJ282" s="44"/>
      <c r="AK282" s="350"/>
      <c r="AL282" s="46"/>
      <c r="AM282" s="182" t="str">
        <f t="shared" si="11"/>
        <v/>
      </c>
      <c r="AN282" s="46"/>
    </row>
    <row r="283" spans="1:40" ht="45" customHeight="1" x14ac:dyDescent="0.3">
      <c r="A283" s="68"/>
      <c r="B283" s="68"/>
      <c r="C283" s="68"/>
      <c r="D283" s="68"/>
      <c r="E283" s="46"/>
      <c r="F283" s="323" t="str">
        <f t="shared" si="9"/>
        <v/>
      </c>
      <c r="G283" s="89"/>
      <c r="H283" s="86"/>
      <c r="I283" s="86"/>
      <c r="J283" s="48"/>
      <c r="K283" s="46"/>
      <c r="L283" s="46"/>
      <c r="M283" s="46"/>
      <c r="N283" s="48"/>
      <c r="O283" s="43"/>
      <c r="P283" s="209"/>
      <c r="Q283" s="43"/>
      <c r="R283" s="86"/>
      <c r="S283" s="48"/>
      <c r="T283" s="216"/>
      <c r="U283" s="87"/>
      <c r="V283" s="88"/>
      <c r="W283" s="91"/>
      <c r="X283" s="216"/>
      <c r="Y283" s="216"/>
      <c r="Z283" s="89"/>
      <c r="AA283" s="182" t="str">
        <f t="shared" si="10"/>
        <v/>
      </c>
      <c r="AB283" s="46"/>
      <c r="AC283" s="216"/>
      <c r="AD283" s="216"/>
      <c r="AE283" s="43"/>
      <c r="AF283" s="48"/>
      <c r="AG283" s="43"/>
      <c r="AH283" s="405"/>
      <c r="AI283" s="406"/>
      <c r="AJ283" s="44"/>
      <c r="AK283" s="350"/>
      <c r="AL283" s="46"/>
      <c r="AM283" s="182" t="str">
        <f t="shared" si="11"/>
        <v/>
      </c>
      <c r="AN283" s="46"/>
    </row>
    <row r="284" spans="1:40" ht="45" customHeight="1" x14ac:dyDescent="0.3">
      <c r="A284" s="68"/>
      <c r="B284" s="68"/>
      <c r="C284" s="68"/>
      <c r="D284" s="68"/>
      <c r="E284" s="46"/>
      <c r="F284" s="323" t="str">
        <f t="shared" si="9"/>
        <v/>
      </c>
      <c r="G284" s="89"/>
      <c r="H284" s="86"/>
      <c r="I284" s="86"/>
      <c r="J284" s="48"/>
      <c r="K284" s="46"/>
      <c r="L284" s="46"/>
      <c r="M284" s="46"/>
      <c r="N284" s="48"/>
      <c r="O284" s="43"/>
      <c r="P284" s="209"/>
      <c r="Q284" s="43"/>
      <c r="R284" s="86"/>
      <c r="S284" s="48"/>
      <c r="T284" s="216"/>
      <c r="U284" s="87"/>
      <c r="V284" s="88"/>
      <c r="W284" s="91"/>
      <c r="X284" s="216"/>
      <c r="Y284" s="216"/>
      <c r="Z284" s="89"/>
      <c r="AA284" s="182" t="str">
        <f t="shared" si="10"/>
        <v/>
      </c>
      <c r="AB284" s="46"/>
      <c r="AC284" s="216"/>
      <c r="AD284" s="216"/>
      <c r="AE284" s="43"/>
      <c r="AF284" s="48"/>
      <c r="AG284" s="43"/>
      <c r="AH284" s="405"/>
      <c r="AI284" s="406"/>
      <c r="AJ284" s="44"/>
      <c r="AK284" s="350"/>
      <c r="AL284" s="46"/>
      <c r="AM284" s="182" t="str">
        <f t="shared" si="11"/>
        <v/>
      </c>
      <c r="AN284" s="46"/>
    </row>
    <row r="285" spans="1:40" ht="45" customHeight="1" x14ac:dyDescent="0.3">
      <c r="A285" s="68"/>
      <c r="B285" s="68"/>
      <c r="C285" s="68"/>
      <c r="D285" s="68"/>
      <c r="E285" s="46"/>
      <c r="F285" s="323" t="str">
        <f t="shared" si="9"/>
        <v/>
      </c>
      <c r="G285" s="89"/>
      <c r="H285" s="86"/>
      <c r="I285" s="86"/>
      <c r="J285" s="48"/>
      <c r="K285" s="46"/>
      <c r="L285" s="46"/>
      <c r="M285" s="46"/>
      <c r="N285" s="48"/>
      <c r="O285" s="43"/>
      <c r="P285" s="209"/>
      <c r="Q285" s="43"/>
      <c r="R285" s="86"/>
      <c r="S285" s="48"/>
      <c r="T285" s="216"/>
      <c r="U285" s="87"/>
      <c r="V285" s="88"/>
      <c r="W285" s="91"/>
      <c r="X285" s="216"/>
      <c r="Y285" s="216"/>
      <c r="Z285" s="89"/>
      <c r="AA285" s="182" t="str">
        <f t="shared" si="10"/>
        <v/>
      </c>
      <c r="AB285" s="46"/>
      <c r="AC285" s="216"/>
      <c r="AD285" s="216"/>
      <c r="AE285" s="43"/>
      <c r="AF285" s="48"/>
      <c r="AG285" s="43"/>
      <c r="AH285" s="405"/>
      <c r="AI285" s="406"/>
      <c r="AJ285" s="44"/>
      <c r="AK285" s="350"/>
      <c r="AL285" s="46"/>
      <c r="AM285" s="182" t="str">
        <f t="shared" si="11"/>
        <v/>
      </c>
      <c r="AN285" s="46"/>
    </row>
    <row r="286" spans="1:40" ht="45" customHeight="1" x14ac:dyDescent="0.3">
      <c r="A286" s="68"/>
      <c r="B286" s="68"/>
      <c r="C286" s="68"/>
      <c r="D286" s="68"/>
      <c r="E286" s="46"/>
      <c r="F286" s="323" t="str">
        <f t="shared" si="9"/>
        <v/>
      </c>
      <c r="G286" s="89"/>
      <c r="H286" s="86"/>
      <c r="I286" s="86"/>
      <c r="J286" s="48"/>
      <c r="K286" s="46"/>
      <c r="L286" s="46"/>
      <c r="M286" s="46"/>
      <c r="N286" s="48"/>
      <c r="O286" s="43"/>
      <c r="P286" s="209"/>
      <c r="Q286" s="43"/>
      <c r="R286" s="86"/>
      <c r="S286" s="48"/>
      <c r="T286" s="216"/>
      <c r="U286" s="87"/>
      <c r="V286" s="88"/>
      <c r="W286" s="91"/>
      <c r="X286" s="216"/>
      <c r="Y286" s="216"/>
      <c r="Z286" s="89"/>
      <c r="AA286" s="182" t="str">
        <f t="shared" si="10"/>
        <v/>
      </c>
      <c r="AB286" s="46"/>
      <c r="AC286" s="216"/>
      <c r="AD286" s="216"/>
      <c r="AE286" s="43"/>
      <c r="AF286" s="48"/>
      <c r="AG286" s="43"/>
      <c r="AH286" s="405"/>
      <c r="AI286" s="406"/>
      <c r="AJ286" s="44"/>
      <c r="AK286" s="350"/>
      <c r="AL286" s="46"/>
      <c r="AM286" s="182" t="str">
        <f t="shared" si="11"/>
        <v/>
      </c>
      <c r="AN286" s="46"/>
    </row>
    <row r="287" spans="1:40" ht="45" customHeight="1" x14ac:dyDescent="0.3">
      <c r="A287" s="68"/>
      <c r="B287" s="68"/>
      <c r="C287" s="68"/>
      <c r="D287" s="68"/>
      <c r="E287" s="46"/>
      <c r="F287" s="323" t="str">
        <f t="shared" si="9"/>
        <v/>
      </c>
      <c r="G287" s="89"/>
      <c r="H287" s="86"/>
      <c r="I287" s="86"/>
      <c r="J287" s="48"/>
      <c r="K287" s="46"/>
      <c r="L287" s="46"/>
      <c r="M287" s="46"/>
      <c r="N287" s="48"/>
      <c r="O287" s="43"/>
      <c r="P287" s="209"/>
      <c r="Q287" s="43"/>
      <c r="R287" s="86"/>
      <c r="S287" s="48"/>
      <c r="T287" s="216"/>
      <c r="U287" s="87"/>
      <c r="V287" s="88"/>
      <c r="W287" s="91"/>
      <c r="X287" s="216"/>
      <c r="Y287" s="216"/>
      <c r="Z287" s="89"/>
      <c r="AA287" s="182" t="str">
        <f t="shared" si="10"/>
        <v/>
      </c>
      <c r="AB287" s="46"/>
      <c r="AC287" s="216"/>
      <c r="AD287" s="216"/>
      <c r="AE287" s="43"/>
      <c r="AF287" s="48"/>
      <c r="AG287" s="43"/>
      <c r="AH287" s="405"/>
      <c r="AI287" s="406"/>
      <c r="AJ287" s="44"/>
      <c r="AK287" s="350"/>
      <c r="AL287" s="46"/>
      <c r="AM287" s="182" t="str">
        <f t="shared" si="11"/>
        <v/>
      </c>
      <c r="AN287" s="46"/>
    </row>
    <row r="288" spans="1:40" ht="45" customHeight="1" x14ac:dyDescent="0.3">
      <c r="A288" s="68"/>
      <c r="B288" s="68"/>
      <c r="C288" s="68"/>
      <c r="D288" s="68"/>
      <c r="E288" s="46"/>
      <c r="F288" s="323" t="str">
        <f t="shared" si="9"/>
        <v/>
      </c>
      <c r="G288" s="89"/>
      <c r="H288" s="86"/>
      <c r="I288" s="86"/>
      <c r="J288" s="48"/>
      <c r="K288" s="46"/>
      <c r="L288" s="46"/>
      <c r="M288" s="46"/>
      <c r="N288" s="48"/>
      <c r="O288" s="43"/>
      <c r="P288" s="209"/>
      <c r="Q288" s="43"/>
      <c r="R288" s="86"/>
      <c r="S288" s="48"/>
      <c r="T288" s="216"/>
      <c r="U288" s="87"/>
      <c r="V288" s="88"/>
      <c r="W288" s="91"/>
      <c r="X288" s="216"/>
      <c r="Y288" s="216"/>
      <c r="Z288" s="89"/>
      <c r="AA288" s="182" t="str">
        <f t="shared" si="10"/>
        <v/>
      </c>
      <c r="AB288" s="46"/>
      <c r="AC288" s="216"/>
      <c r="AD288" s="216"/>
      <c r="AE288" s="43"/>
      <c r="AF288" s="48"/>
      <c r="AG288" s="43"/>
      <c r="AH288" s="405"/>
      <c r="AI288" s="406"/>
      <c r="AJ288" s="44"/>
      <c r="AK288" s="350"/>
      <c r="AL288" s="46"/>
      <c r="AM288" s="182" t="str">
        <f t="shared" si="11"/>
        <v/>
      </c>
      <c r="AN288" s="46"/>
    </row>
    <row r="289" spans="1:40" ht="45" customHeight="1" x14ac:dyDescent="0.3">
      <c r="A289" s="68"/>
      <c r="B289" s="68"/>
      <c r="C289" s="68"/>
      <c r="D289" s="68"/>
      <c r="E289" s="46"/>
      <c r="F289" s="323" t="str">
        <f t="shared" si="9"/>
        <v/>
      </c>
      <c r="G289" s="89"/>
      <c r="H289" s="86"/>
      <c r="I289" s="86"/>
      <c r="J289" s="48"/>
      <c r="K289" s="46"/>
      <c r="L289" s="46"/>
      <c r="M289" s="46"/>
      <c r="N289" s="48"/>
      <c r="O289" s="43"/>
      <c r="P289" s="209"/>
      <c r="Q289" s="43"/>
      <c r="R289" s="86"/>
      <c r="S289" s="48"/>
      <c r="T289" s="216"/>
      <c r="U289" s="87"/>
      <c r="V289" s="88"/>
      <c r="W289" s="91"/>
      <c r="X289" s="216"/>
      <c r="Y289" s="216"/>
      <c r="Z289" s="89"/>
      <c r="AA289" s="182" t="str">
        <f t="shared" si="10"/>
        <v/>
      </c>
      <c r="AB289" s="46"/>
      <c r="AC289" s="216"/>
      <c r="AD289" s="216"/>
      <c r="AE289" s="43"/>
      <c r="AF289" s="48"/>
      <c r="AG289" s="43"/>
      <c r="AH289" s="405"/>
      <c r="AI289" s="406"/>
      <c r="AJ289" s="44"/>
      <c r="AK289" s="350"/>
      <c r="AL289" s="46"/>
      <c r="AM289" s="182" t="str">
        <f t="shared" si="11"/>
        <v/>
      </c>
      <c r="AN289" s="46"/>
    </row>
    <row r="290" spans="1:40" ht="45" customHeight="1" x14ac:dyDescent="0.3">
      <c r="A290" s="68"/>
      <c r="B290" s="68"/>
      <c r="C290" s="68"/>
      <c r="D290" s="68"/>
      <c r="E290" s="46"/>
      <c r="F290" s="323" t="str">
        <f t="shared" si="9"/>
        <v/>
      </c>
      <c r="G290" s="89"/>
      <c r="H290" s="86"/>
      <c r="I290" s="86"/>
      <c r="J290" s="48"/>
      <c r="K290" s="46"/>
      <c r="L290" s="46"/>
      <c r="M290" s="46"/>
      <c r="N290" s="48"/>
      <c r="O290" s="43"/>
      <c r="P290" s="209"/>
      <c r="Q290" s="43"/>
      <c r="R290" s="86"/>
      <c r="S290" s="48"/>
      <c r="T290" s="216"/>
      <c r="U290" s="87"/>
      <c r="V290" s="88"/>
      <c r="W290" s="91"/>
      <c r="X290" s="216"/>
      <c r="Y290" s="216"/>
      <c r="Z290" s="89"/>
      <c r="AA290" s="182" t="str">
        <f t="shared" si="10"/>
        <v/>
      </c>
      <c r="AB290" s="46"/>
      <c r="AC290" s="216"/>
      <c r="AD290" s="216"/>
      <c r="AE290" s="43"/>
      <c r="AF290" s="48"/>
      <c r="AG290" s="43"/>
      <c r="AH290" s="405"/>
      <c r="AI290" s="406"/>
      <c r="AJ290" s="44"/>
      <c r="AK290" s="350"/>
      <c r="AL290" s="46"/>
      <c r="AM290" s="182" t="str">
        <f t="shared" si="11"/>
        <v/>
      </c>
      <c r="AN290" s="46"/>
    </row>
    <row r="291" spans="1:40" ht="45" customHeight="1" x14ac:dyDescent="0.3">
      <c r="A291" s="68"/>
      <c r="B291" s="68"/>
      <c r="C291" s="68"/>
      <c r="D291" s="68"/>
      <c r="E291" s="46"/>
      <c r="F291" s="323" t="str">
        <f t="shared" si="9"/>
        <v/>
      </c>
      <c r="G291" s="89"/>
      <c r="H291" s="86"/>
      <c r="I291" s="86"/>
      <c r="J291" s="48"/>
      <c r="K291" s="46"/>
      <c r="L291" s="46"/>
      <c r="M291" s="46"/>
      <c r="N291" s="48"/>
      <c r="O291" s="43"/>
      <c r="P291" s="209"/>
      <c r="Q291" s="43"/>
      <c r="R291" s="86"/>
      <c r="S291" s="48"/>
      <c r="T291" s="216"/>
      <c r="U291" s="87"/>
      <c r="V291" s="88"/>
      <c r="W291" s="91"/>
      <c r="X291" s="216"/>
      <c r="Y291" s="216"/>
      <c r="Z291" s="89"/>
      <c r="AA291" s="182" t="str">
        <f t="shared" si="10"/>
        <v/>
      </c>
      <c r="AB291" s="46"/>
      <c r="AC291" s="216"/>
      <c r="AD291" s="216"/>
      <c r="AE291" s="43"/>
      <c r="AF291" s="48"/>
      <c r="AG291" s="43"/>
      <c r="AH291" s="405"/>
      <c r="AI291" s="406"/>
      <c r="AJ291" s="44"/>
      <c r="AK291" s="350"/>
      <c r="AL291" s="46"/>
      <c r="AM291" s="182" t="str">
        <f t="shared" si="11"/>
        <v/>
      </c>
      <c r="AN291" s="46"/>
    </row>
    <row r="292" spans="1:40" ht="45" customHeight="1" x14ac:dyDescent="0.3">
      <c r="A292" s="68"/>
      <c r="B292" s="68"/>
      <c r="C292" s="68"/>
      <c r="D292" s="68"/>
      <c r="E292" s="46"/>
      <c r="F292" s="323" t="str">
        <f t="shared" si="9"/>
        <v/>
      </c>
      <c r="G292" s="89"/>
      <c r="H292" s="86"/>
      <c r="I292" s="86"/>
      <c r="J292" s="48"/>
      <c r="K292" s="46"/>
      <c r="L292" s="46"/>
      <c r="M292" s="46"/>
      <c r="N292" s="48"/>
      <c r="O292" s="43"/>
      <c r="P292" s="209"/>
      <c r="Q292" s="43"/>
      <c r="R292" s="86"/>
      <c r="S292" s="48"/>
      <c r="T292" s="216"/>
      <c r="U292" s="87"/>
      <c r="V292" s="88"/>
      <c r="W292" s="91"/>
      <c r="X292" s="216"/>
      <c r="Y292" s="216"/>
      <c r="Z292" s="89"/>
      <c r="AA292" s="182" t="str">
        <f t="shared" si="10"/>
        <v/>
      </c>
      <c r="AB292" s="46"/>
      <c r="AC292" s="216"/>
      <c r="AD292" s="216"/>
      <c r="AE292" s="43"/>
      <c r="AF292" s="48"/>
      <c r="AG292" s="43"/>
      <c r="AH292" s="405"/>
      <c r="AI292" s="406"/>
      <c r="AJ292" s="44"/>
      <c r="AK292" s="350"/>
      <c r="AL292" s="46"/>
      <c r="AM292" s="182" t="str">
        <f t="shared" si="11"/>
        <v/>
      </c>
      <c r="AN292" s="46"/>
    </row>
    <row r="293" spans="1:40" ht="45" customHeight="1" x14ac:dyDescent="0.3">
      <c r="A293" s="68"/>
      <c r="B293" s="68"/>
      <c r="C293" s="68"/>
      <c r="D293" s="68"/>
      <c r="E293" s="46"/>
      <c r="F293" s="323" t="str">
        <f t="shared" si="9"/>
        <v/>
      </c>
      <c r="G293" s="89"/>
      <c r="H293" s="86"/>
      <c r="I293" s="86"/>
      <c r="J293" s="48"/>
      <c r="K293" s="46"/>
      <c r="L293" s="46"/>
      <c r="M293" s="46"/>
      <c r="N293" s="48"/>
      <c r="O293" s="43"/>
      <c r="P293" s="209"/>
      <c r="Q293" s="43"/>
      <c r="R293" s="86"/>
      <c r="S293" s="48"/>
      <c r="T293" s="216"/>
      <c r="U293" s="87"/>
      <c r="V293" s="88"/>
      <c r="W293" s="91"/>
      <c r="X293" s="216"/>
      <c r="Y293" s="216"/>
      <c r="Z293" s="89"/>
      <c r="AA293" s="182" t="str">
        <f t="shared" si="10"/>
        <v/>
      </c>
      <c r="AB293" s="46"/>
      <c r="AC293" s="216"/>
      <c r="AD293" s="216"/>
      <c r="AE293" s="43"/>
      <c r="AF293" s="48"/>
      <c r="AG293" s="43"/>
      <c r="AH293" s="405"/>
      <c r="AI293" s="406"/>
      <c r="AJ293" s="44"/>
      <c r="AK293" s="350"/>
      <c r="AL293" s="46"/>
      <c r="AM293" s="182" t="str">
        <f t="shared" si="11"/>
        <v/>
      </c>
      <c r="AN293" s="46"/>
    </row>
    <row r="294" spans="1:40" ht="45" customHeight="1" x14ac:dyDescent="0.3">
      <c r="A294" s="68"/>
      <c r="B294" s="68"/>
      <c r="C294" s="68"/>
      <c r="D294" s="68"/>
      <c r="E294" s="46"/>
      <c r="F294" s="323" t="str">
        <f t="shared" si="9"/>
        <v/>
      </c>
      <c r="G294" s="89"/>
      <c r="H294" s="86"/>
      <c r="I294" s="86"/>
      <c r="J294" s="48"/>
      <c r="K294" s="46"/>
      <c r="L294" s="46"/>
      <c r="M294" s="46"/>
      <c r="N294" s="48"/>
      <c r="O294" s="43"/>
      <c r="P294" s="209"/>
      <c r="Q294" s="43"/>
      <c r="R294" s="86"/>
      <c r="S294" s="48"/>
      <c r="T294" s="216"/>
      <c r="U294" s="87"/>
      <c r="V294" s="88"/>
      <c r="W294" s="91"/>
      <c r="X294" s="216"/>
      <c r="Y294" s="216"/>
      <c r="Z294" s="89"/>
      <c r="AA294" s="182" t="str">
        <f t="shared" si="10"/>
        <v/>
      </c>
      <c r="AB294" s="46"/>
      <c r="AC294" s="216"/>
      <c r="AD294" s="216"/>
      <c r="AE294" s="43"/>
      <c r="AF294" s="48"/>
      <c r="AG294" s="43"/>
      <c r="AH294" s="405"/>
      <c r="AI294" s="406"/>
      <c r="AJ294" s="44"/>
      <c r="AK294" s="350"/>
      <c r="AL294" s="46"/>
      <c r="AM294" s="182" t="str">
        <f t="shared" si="11"/>
        <v/>
      </c>
      <c r="AN294" s="46"/>
    </row>
    <row r="295" spans="1:40" ht="45" customHeight="1" x14ac:dyDescent="0.3">
      <c r="A295" s="68"/>
      <c r="B295" s="68"/>
      <c r="C295" s="68"/>
      <c r="D295" s="68"/>
      <c r="E295" s="46"/>
      <c r="F295" s="323" t="str">
        <f t="shared" si="9"/>
        <v/>
      </c>
      <c r="G295" s="89"/>
      <c r="H295" s="86"/>
      <c r="I295" s="86"/>
      <c r="J295" s="48"/>
      <c r="K295" s="46"/>
      <c r="L295" s="46"/>
      <c r="M295" s="46"/>
      <c r="N295" s="48"/>
      <c r="O295" s="43"/>
      <c r="P295" s="209"/>
      <c r="Q295" s="43"/>
      <c r="R295" s="86"/>
      <c r="S295" s="48"/>
      <c r="T295" s="216"/>
      <c r="U295" s="87"/>
      <c r="V295" s="88"/>
      <c r="W295" s="91"/>
      <c r="X295" s="216"/>
      <c r="Y295" s="216"/>
      <c r="Z295" s="89"/>
      <c r="AA295" s="182" t="str">
        <f t="shared" si="10"/>
        <v/>
      </c>
      <c r="AB295" s="46"/>
      <c r="AC295" s="216"/>
      <c r="AD295" s="216"/>
      <c r="AE295" s="43"/>
      <c r="AF295" s="48"/>
      <c r="AG295" s="43"/>
      <c r="AH295" s="405"/>
      <c r="AI295" s="406"/>
      <c r="AJ295" s="44"/>
      <c r="AK295" s="350"/>
      <c r="AL295" s="46"/>
      <c r="AM295" s="182" t="str">
        <f t="shared" si="11"/>
        <v/>
      </c>
      <c r="AN295" s="46"/>
    </row>
    <row r="296" spans="1:40" ht="45" customHeight="1" x14ac:dyDescent="0.3">
      <c r="A296" s="68"/>
      <c r="B296" s="68"/>
      <c r="C296" s="68"/>
      <c r="D296" s="68"/>
      <c r="E296" s="46"/>
      <c r="F296" s="323" t="str">
        <f t="shared" si="9"/>
        <v/>
      </c>
      <c r="G296" s="89"/>
      <c r="H296" s="86"/>
      <c r="I296" s="86"/>
      <c r="J296" s="48"/>
      <c r="K296" s="46"/>
      <c r="L296" s="46"/>
      <c r="M296" s="46"/>
      <c r="N296" s="48"/>
      <c r="O296" s="43"/>
      <c r="P296" s="209"/>
      <c r="Q296" s="43"/>
      <c r="R296" s="86"/>
      <c r="S296" s="48"/>
      <c r="T296" s="216"/>
      <c r="U296" s="87"/>
      <c r="V296" s="88"/>
      <c r="W296" s="91"/>
      <c r="X296" s="216"/>
      <c r="Y296" s="216"/>
      <c r="Z296" s="89"/>
      <c r="AA296" s="182" t="str">
        <f t="shared" si="10"/>
        <v/>
      </c>
      <c r="AB296" s="46"/>
      <c r="AC296" s="216"/>
      <c r="AD296" s="216"/>
      <c r="AE296" s="43"/>
      <c r="AF296" s="48"/>
      <c r="AG296" s="43"/>
      <c r="AH296" s="405"/>
      <c r="AI296" s="406"/>
      <c r="AJ296" s="44"/>
      <c r="AK296" s="350"/>
      <c r="AL296" s="46"/>
      <c r="AM296" s="182" t="str">
        <f t="shared" si="11"/>
        <v/>
      </c>
      <c r="AN296" s="46"/>
    </row>
    <row r="297" spans="1:40" ht="45" customHeight="1" x14ac:dyDescent="0.3">
      <c r="A297" s="68"/>
      <c r="B297" s="68"/>
      <c r="C297" s="68"/>
      <c r="D297" s="68"/>
      <c r="E297" s="46"/>
      <c r="F297" s="323" t="str">
        <f t="shared" si="9"/>
        <v/>
      </c>
      <c r="G297" s="89"/>
      <c r="H297" s="86"/>
      <c r="I297" s="86"/>
      <c r="J297" s="48"/>
      <c r="K297" s="46"/>
      <c r="L297" s="46"/>
      <c r="M297" s="46"/>
      <c r="N297" s="48"/>
      <c r="O297" s="43"/>
      <c r="P297" s="209"/>
      <c r="Q297" s="43"/>
      <c r="R297" s="86"/>
      <c r="S297" s="48"/>
      <c r="T297" s="216"/>
      <c r="U297" s="87"/>
      <c r="V297" s="88"/>
      <c r="W297" s="91"/>
      <c r="X297" s="216"/>
      <c r="Y297" s="216"/>
      <c r="Z297" s="89"/>
      <c r="AA297" s="182" t="str">
        <f t="shared" si="10"/>
        <v/>
      </c>
      <c r="AB297" s="46"/>
      <c r="AC297" s="216"/>
      <c r="AD297" s="216"/>
      <c r="AE297" s="43"/>
      <c r="AF297" s="48"/>
      <c r="AG297" s="43"/>
      <c r="AH297" s="405"/>
      <c r="AI297" s="406"/>
      <c r="AJ297" s="44"/>
      <c r="AK297" s="350"/>
      <c r="AL297" s="46"/>
      <c r="AM297" s="182" t="str">
        <f t="shared" si="11"/>
        <v/>
      </c>
      <c r="AN297" s="46"/>
    </row>
    <row r="298" spans="1:40" ht="45" customHeight="1" x14ac:dyDescent="0.3">
      <c r="A298" s="68"/>
      <c r="B298" s="68"/>
      <c r="C298" s="68"/>
      <c r="D298" s="68"/>
      <c r="E298" s="46"/>
      <c r="F298" s="323" t="str">
        <f t="shared" si="9"/>
        <v/>
      </c>
      <c r="G298" s="89"/>
      <c r="H298" s="86"/>
      <c r="I298" s="86"/>
      <c r="J298" s="48"/>
      <c r="K298" s="46"/>
      <c r="L298" s="46"/>
      <c r="M298" s="46"/>
      <c r="N298" s="48"/>
      <c r="O298" s="43"/>
      <c r="P298" s="209"/>
      <c r="Q298" s="43"/>
      <c r="R298" s="86"/>
      <c r="S298" s="48"/>
      <c r="T298" s="216"/>
      <c r="U298" s="87"/>
      <c r="V298" s="88"/>
      <c r="W298" s="91"/>
      <c r="X298" s="216"/>
      <c r="Y298" s="216"/>
      <c r="Z298" s="89"/>
      <c r="AA298" s="182" t="str">
        <f t="shared" si="10"/>
        <v/>
      </c>
      <c r="AB298" s="46"/>
      <c r="AC298" s="216"/>
      <c r="AD298" s="216"/>
      <c r="AE298" s="43"/>
      <c r="AF298" s="48"/>
      <c r="AG298" s="43"/>
      <c r="AH298" s="405"/>
      <c r="AI298" s="406"/>
      <c r="AJ298" s="44"/>
      <c r="AK298" s="350"/>
      <c r="AL298" s="46"/>
      <c r="AM298" s="182" t="str">
        <f t="shared" si="11"/>
        <v/>
      </c>
      <c r="AN298" s="46"/>
    </row>
    <row r="299" spans="1:40" ht="45" customHeight="1" x14ac:dyDescent="0.3">
      <c r="A299" s="68"/>
      <c r="B299" s="68"/>
      <c r="C299" s="68"/>
      <c r="D299" s="68"/>
      <c r="E299" s="46"/>
      <c r="F299" s="323" t="str">
        <f t="shared" si="9"/>
        <v/>
      </c>
      <c r="G299" s="89"/>
      <c r="H299" s="86"/>
      <c r="I299" s="86"/>
      <c r="J299" s="48"/>
      <c r="K299" s="46"/>
      <c r="L299" s="46"/>
      <c r="M299" s="46"/>
      <c r="N299" s="48"/>
      <c r="O299" s="43"/>
      <c r="P299" s="209"/>
      <c r="Q299" s="43"/>
      <c r="R299" s="86"/>
      <c r="S299" s="48"/>
      <c r="T299" s="216"/>
      <c r="U299" s="87"/>
      <c r="V299" s="88"/>
      <c r="W299" s="91"/>
      <c r="X299" s="216"/>
      <c r="Y299" s="216"/>
      <c r="Z299" s="89"/>
      <c r="AA299" s="182" t="str">
        <f t="shared" si="10"/>
        <v/>
      </c>
      <c r="AB299" s="46"/>
      <c r="AC299" s="216"/>
      <c r="AD299" s="216"/>
      <c r="AE299" s="43"/>
      <c r="AF299" s="48"/>
      <c r="AG299" s="43"/>
      <c r="AH299" s="405"/>
      <c r="AI299" s="406"/>
      <c r="AJ299" s="44"/>
      <c r="AK299" s="350"/>
      <c r="AL299" s="46"/>
      <c r="AM299" s="182" t="str">
        <f t="shared" si="11"/>
        <v/>
      </c>
      <c r="AN299" s="46"/>
    </row>
    <row r="300" spans="1:40" ht="45" customHeight="1" x14ac:dyDescent="0.3">
      <c r="A300" s="68"/>
      <c r="B300" s="68"/>
      <c r="C300" s="68"/>
      <c r="D300" s="68"/>
      <c r="E300" s="46"/>
      <c r="F300" s="323" t="str">
        <f t="shared" si="9"/>
        <v/>
      </c>
      <c r="G300" s="89"/>
      <c r="H300" s="86"/>
      <c r="I300" s="86"/>
      <c r="J300" s="48"/>
      <c r="K300" s="46"/>
      <c r="L300" s="46"/>
      <c r="M300" s="46"/>
      <c r="N300" s="48"/>
      <c r="O300" s="43"/>
      <c r="P300" s="209"/>
      <c r="Q300" s="43"/>
      <c r="R300" s="86"/>
      <c r="S300" s="48"/>
      <c r="T300" s="216"/>
      <c r="U300" s="87"/>
      <c r="V300" s="88"/>
      <c r="W300" s="91"/>
      <c r="X300" s="216"/>
      <c r="Y300" s="216"/>
      <c r="Z300" s="89"/>
      <c r="AA300" s="182" t="str">
        <f t="shared" si="10"/>
        <v/>
      </c>
      <c r="AB300" s="46"/>
      <c r="AC300" s="216"/>
      <c r="AD300" s="216"/>
      <c r="AE300" s="43"/>
      <c r="AF300" s="48"/>
      <c r="AG300" s="43"/>
      <c r="AH300" s="405"/>
      <c r="AI300" s="406"/>
      <c r="AJ300" s="44"/>
      <c r="AK300" s="350"/>
      <c r="AL300" s="46"/>
      <c r="AM300" s="182" t="str">
        <f t="shared" si="11"/>
        <v/>
      </c>
      <c r="AN300" s="46"/>
    </row>
    <row r="301" spans="1:40" ht="45" customHeight="1" x14ac:dyDescent="0.3">
      <c r="A301" s="68"/>
      <c r="B301" s="68"/>
      <c r="C301" s="68"/>
      <c r="D301" s="68"/>
      <c r="E301" s="46"/>
      <c r="F301" s="323" t="str">
        <f t="shared" si="9"/>
        <v/>
      </c>
      <c r="G301" s="89"/>
      <c r="H301" s="86"/>
      <c r="I301" s="86"/>
      <c r="J301" s="48"/>
      <c r="K301" s="46"/>
      <c r="L301" s="46"/>
      <c r="M301" s="46"/>
      <c r="N301" s="48"/>
      <c r="O301" s="43"/>
      <c r="P301" s="209"/>
      <c r="Q301" s="43"/>
      <c r="R301" s="86"/>
      <c r="S301" s="48"/>
      <c r="T301" s="216"/>
      <c r="U301" s="87"/>
      <c r="V301" s="88"/>
      <c r="W301" s="91"/>
      <c r="X301" s="216"/>
      <c r="Y301" s="216"/>
      <c r="Z301" s="89"/>
      <c r="AA301" s="182" t="str">
        <f t="shared" si="10"/>
        <v/>
      </c>
      <c r="AB301" s="46"/>
      <c r="AC301" s="216"/>
      <c r="AD301" s="216"/>
      <c r="AE301" s="43"/>
      <c r="AF301" s="48"/>
      <c r="AG301" s="43"/>
      <c r="AH301" s="405"/>
      <c r="AI301" s="406"/>
      <c r="AJ301" s="44"/>
      <c r="AK301" s="350"/>
      <c r="AL301" s="46"/>
      <c r="AM301" s="182" t="str">
        <f t="shared" si="11"/>
        <v/>
      </c>
      <c r="AN301" s="46"/>
    </row>
    <row r="302" spans="1:40" ht="45" customHeight="1" x14ac:dyDescent="0.3">
      <c r="A302" s="68"/>
      <c r="B302" s="68"/>
      <c r="C302" s="68"/>
      <c r="D302" s="68"/>
      <c r="E302" s="46"/>
      <c r="F302" s="323" t="str">
        <f t="shared" si="9"/>
        <v/>
      </c>
      <c r="G302" s="89"/>
      <c r="H302" s="86"/>
      <c r="I302" s="86"/>
      <c r="J302" s="48"/>
      <c r="K302" s="46"/>
      <c r="L302" s="46"/>
      <c r="M302" s="46"/>
      <c r="N302" s="48"/>
      <c r="O302" s="43"/>
      <c r="P302" s="209"/>
      <c r="Q302" s="43"/>
      <c r="R302" s="86"/>
      <c r="S302" s="48"/>
      <c r="T302" s="216"/>
      <c r="U302" s="87"/>
      <c r="V302" s="88"/>
      <c r="W302" s="91"/>
      <c r="X302" s="216"/>
      <c r="Y302" s="216"/>
      <c r="Z302" s="89"/>
      <c r="AA302" s="182" t="str">
        <f t="shared" si="10"/>
        <v/>
      </c>
      <c r="AB302" s="46"/>
      <c r="AC302" s="216"/>
      <c r="AD302" s="216"/>
      <c r="AE302" s="43"/>
      <c r="AF302" s="48"/>
      <c r="AG302" s="43"/>
      <c r="AH302" s="405"/>
      <c r="AI302" s="406"/>
      <c r="AJ302" s="44"/>
      <c r="AK302" s="350"/>
      <c r="AL302" s="46"/>
      <c r="AM302" s="182" t="str">
        <f t="shared" si="11"/>
        <v/>
      </c>
      <c r="AN302" s="46"/>
    </row>
    <row r="303" spans="1:40" ht="45" customHeight="1" x14ac:dyDescent="0.3">
      <c r="A303" s="68"/>
      <c r="B303" s="68"/>
      <c r="C303" s="68"/>
      <c r="D303" s="68"/>
      <c r="E303" s="46"/>
      <c r="F303" s="323" t="str">
        <f t="shared" si="9"/>
        <v/>
      </c>
      <c r="G303" s="89"/>
      <c r="H303" s="86"/>
      <c r="I303" s="86"/>
      <c r="J303" s="48"/>
      <c r="K303" s="46"/>
      <c r="L303" s="46"/>
      <c r="M303" s="46"/>
      <c r="N303" s="48"/>
      <c r="O303" s="43"/>
      <c r="P303" s="209"/>
      <c r="Q303" s="43"/>
      <c r="R303" s="86"/>
      <c r="S303" s="48"/>
      <c r="T303" s="216"/>
      <c r="U303" s="87"/>
      <c r="V303" s="88"/>
      <c r="W303" s="91"/>
      <c r="X303" s="216"/>
      <c r="Y303" s="216"/>
      <c r="Z303" s="89"/>
      <c r="AA303" s="182" t="str">
        <f t="shared" si="10"/>
        <v/>
      </c>
      <c r="AB303" s="46"/>
      <c r="AC303" s="216"/>
      <c r="AD303" s="216"/>
      <c r="AE303" s="43"/>
      <c r="AF303" s="48"/>
      <c r="AG303" s="43"/>
      <c r="AH303" s="405"/>
      <c r="AI303" s="406"/>
      <c r="AJ303" s="44"/>
      <c r="AK303" s="350"/>
      <c r="AL303" s="46"/>
      <c r="AM303" s="182" t="str">
        <f t="shared" si="11"/>
        <v/>
      </c>
      <c r="AN303" s="46"/>
    </row>
    <row r="304" spans="1:40" ht="45" customHeight="1" x14ac:dyDescent="0.3">
      <c r="A304" s="68"/>
      <c r="B304" s="68"/>
      <c r="C304" s="68"/>
      <c r="D304" s="68"/>
      <c r="E304" s="46"/>
      <c r="F304" s="323" t="str">
        <f t="shared" si="9"/>
        <v/>
      </c>
      <c r="G304" s="89"/>
      <c r="H304" s="86"/>
      <c r="I304" s="86"/>
      <c r="J304" s="48"/>
      <c r="K304" s="46"/>
      <c r="L304" s="46"/>
      <c r="M304" s="46"/>
      <c r="N304" s="48"/>
      <c r="O304" s="43"/>
      <c r="P304" s="209"/>
      <c r="Q304" s="43"/>
      <c r="R304" s="86"/>
      <c r="S304" s="48"/>
      <c r="T304" s="216"/>
      <c r="U304" s="87"/>
      <c r="V304" s="88"/>
      <c r="W304" s="91"/>
      <c r="X304" s="216"/>
      <c r="Y304" s="216"/>
      <c r="Z304" s="89"/>
      <c r="AA304" s="182" t="str">
        <f t="shared" si="10"/>
        <v/>
      </c>
      <c r="AB304" s="46"/>
      <c r="AC304" s="216"/>
      <c r="AD304" s="216"/>
      <c r="AE304" s="43"/>
      <c r="AF304" s="48"/>
      <c r="AG304" s="43"/>
      <c r="AH304" s="405"/>
      <c r="AI304" s="406"/>
      <c r="AJ304" s="44"/>
      <c r="AK304" s="350"/>
      <c r="AL304" s="46"/>
      <c r="AM304" s="182" t="str">
        <f t="shared" si="11"/>
        <v/>
      </c>
      <c r="AN304" s="46"/>
    </row>
    <row r="305" spans="1:40" ht="45" customHeight="1" x14ac:dyDescent="0.3">
      <c r="A305" s="68"/>
      <c r="B305" s="68"/>
      <c r="C305" s="68"/>
      <c r="D305" s="68"/>
      <c r="E305" s="46"/>
      <c r="F305" s="323" t="str">
        <f t="shared" si="9"/>
        <v/>
      </c>
      <c r="G305" s="89"/>
      <c r="H305" s="86"/>
      <c r="I305" s="86"/>
      <c r="J305" s="48"/>
      <c r="K305" s="46"/>
      <c r="L305" s="46"/>
      <c r="M305" s="46"/>
      <c r="N305" s="48"/>
      <c r="O305" s="43"/>
      <c r="P305" s="209"/>
      <c r="Q305" s="43"/>
      <c r="R305" s="86"/>
      <c r="S305" s="48"/>
      <c r="T305" s="216"/>
      <c r="U305" s="87"/>
      <c r="V305" s="88"/>
      <c r="W305" s="91"/>
      <c r="X305" s="216"/>
      <c r="Y305" s="216"/>
      <c r="Z305" s="89"/>
      <c r="AA305" s="182" t="str">
        <f t="shared" si="10"/>
        <v/>
      </c>
      <c r="AB305" s="46"/>
      <c r="AC305" s="216"/>
      <c r="AD305" s="216"/>
      <c r="AE305" s="43"/>
      <c r="AF305" s="48"/>
      <c r="AG305" s="43"/>
      <c r="AH305" s="405"/>
      <c r="AI305" s="406"/>
      <c r="AJ305" s="44"/>
      <c r="AK305" s="350"/>
      <c r="AL305" s="46"/>
      <c r="AM305" s="182" t="str">
        <f t="shared" si="11"/>
        <v/>
      </c>
      <c r="AN305" s="46"/>
    </row>
    <row r="306" spans="1:40" ht="45" customHeight="1" x14ac:dyDescent="0.3">
      <c r="A306" s="68"/>
      <c r="B306" s="68"/>
      <c r="C306" s="68"/>
      <c r="D306" s="68"/>
      <c r="E306" s="46"/>
      <c r="F306" s="323" t="str">
        <f t="shared" si="9"/>
        <v/>
      </c>
      <c r="G306" s="89"/>
      <c r="H306" s="86"/>
      <c r="I306" s="86"/>
      <c r="J306" s="48"/>
      <c r="K306" s="46"/>
      <c r="L306" s="46"/>
      <c r="M306" s="46"/>
      <c r="N306" s="48"/>
      <c r="O306" s="43"/>
      <c r="P306" s="209"/>
      <c r="Q306" s="43"/>
      <c r="R306" s="86"/>
      <c r="S306" s="48"/>
      <c r="T306" s="216"/>
      <c r="U306" s="87"/>
      <c r="V306" s="88"/>
      <c r="W306" s="91"/>
      <c r="X306" s="216"/>
      <c r="Y306" s="216"/>
      <c r="Z306" s="89"/>
      <c r="AA306" s="182" t="str">
        <f t="shared" si="10"/>
        <v/>
      </c>
      <c r="AB306" s="46"/>
      <c r="AC306" s="216"/>
      <c r="AD306" s="216"/>
      <c r="AE306" s="43"/>
      <c r="AF306" s="48"/>
      <c r="AG306" s="43"/>
      <c r="AH306" s="405"/>
      <c r="AI306" s="406"/>
      <c r="AJ306" s="44"/>
      <c r="AK306" s="350"/>
      <c r="AL306" s="46"/>
      <c r="AM306" s="182" t="str">
        <f t="shared" si="11"/>
        <v/>
      </c>
      <c r="AN306" s="46"/>
    </row>
    <row r="307" spans="1:40" ht="45" customHeight="1" x14ac:dyDescent="0.3">
      <c r="A307" s="68"/>
      <c r="B307" s="68"/>
      <c r="C307" s="68"/>
      <c r="D307" s="68"/>
      <c r="E307" s="46"/>
      <c r="F307" s="323" t="str">
        <f t="shared" si="9"/>
        <v/>
      </c>
      <c r="G307" s="89"/>
      <c r="H307" s="86"/>
      <c r="I307" s="86"/>
      <c r="J307" s="48"/>
      <c r="K307" s="46"/>
      <c r="L307" s="46"/>
      <c r="M307" s="46"/>
      <c r="N307" s="48"/>
      <c r="O307" s="43"/>
      <c r="P307" s="209"/>
      <c r="Q307" s="43"/>
      <c r="R307" s="86"/>
      <c r="S307" s="48"/>
      <c r="T307" s="216"/>
      <c r="U307" s="87"/>
      <c r="V307" s="88"/>
      <c r="W307" s="91"/>
      <c r="X307" s="216"/>
      <c r="Y307" s="216"/>
      <c r="Z307" s="89"/>
      <c r="AA307" s="182" t="str">
        <f t="shared" si="10"/>
        <v/>
      </c>
      <c r="AB307" s="46"/>
      <c r="AC307" s="216"/>
      <c r="AD307" s="216"/>
      <c r="AE307" s="43"/>
      <c r="AF307" s="48"/>
      <c r="AG307" s="43"/>
      <c r="AH307" s="405"/>
      <c r="AI307" s="406"/>
      <c r="AJ307" s="44"/>
      <c r="AK307" s="350"/>
      <c r="AL307" s="46"/>
      <c r="AM307" s="182" t="str">
        <f t="shared" si="11"/>
        <v/>
      </c>
      <c r="AN307" s="46"/>
    </row>
    <row r="308" spans="1:40" ht="45" customHeight="1" x14ac:dyDescent="0.3">
      <c r="A308" s="68"/>
      <c r="B308" s="68"/>
      <c r="C308" s="68"/>
      <c r="D308" s="68"/>
      <c r="E308" s="46"/>
      <c r="F308" s="323" t="str">
        <f t="shared" si="9"/>
        <v/>
      </c>
      <c r="G308" s="89"/>
      <c r="H308" s="86"/>
      <c r="I308" s="86"/>
      <c r="J308" s="48"/>
      <c r="K308" s="46"/>
      <c r="L308" s="46"/>
      <c r="M308" s="46"/>
      <c r="N308" s="48"/>
      <c r="O308" s="43"/>
      <c r="P308" s="209"/>
      <c r="Q308" s="43"/>
      <c r="R308" s="86"/>
      <c r="S308" s="48"/>
      <c r="T308" s="216"/>
      <c r="U308" s="87"/>
      <c r="V308" s="88"/>
      <c r="W308" s="91"/>
      <c r="X308" s="216"/>
      <c r="Y308" s="216"/>
      <c r="Z308" s="89"/>
      <c r="AA308" s="182" t="str">
        <f t="shared" si="10"/>
        <v/>
      </c>
      <c r="AB308" s="46"/>
      <c r="AC308" s="216"/>
      <c r="AD308" s="216"/>
      <c r="AE308" s="43"/>
      <c r="AF308" s="48"/>
      <c r="AG308" s="43"/>
      <c r="AH308" s="405"/>
      <c r="AI308" s="406"/>
      <c r="AJ308" s="44"/>
      <c r="AK308" s="350"/>
      <c r="AL308" s="46"/>
      <c r="AM308" s="182" t="str">
        <f t="shared" si="11"/>
        <v/>
      </c>
      <c r="AN308" s="46"/>
    </row>
    <row r="309" spans="1:40" ht="45" customHeight="1" x14ac:dyDescent="0.3">
      <c r="A309" s="68"/>
      <c r="B309" s="68"/>
      <c r="C309" s="68"/>
      <c r="D309" s="68"/>
      <c r="E309" s="46"/>
      <c r="F309" s="323" t="str">
        <f t="shared" si="9"/>
        <v/>
      </c>
      <c r="G309" s="89"/>
      <c r="H309" s="86"/>
      <c r="I309" s="86"/>
      <c r="J309" s="48"/>
      <c r="K309" s="46"/>
      <c r="L309" s="46"/>
      <c r="M309" s="46"/>
      <c r="N309" s="48"/>
      <c r="O309" s="43"/>
      <c r="P309" s="209"/>
      <c r="Q309" s="43"/>
      <c r="R309" s="86"/>
      <c r="S309" s="48"/>
      <c r="T309" s="216"/>
      <c r="U309" s="87"/>
      <c r="V309" s="88"/>
      <c r="W309" s="91"/>
      <c r="X309" s="216"/>
      <c r="Y309" s="216"/>
      <c r="Z309" s="89"/>
      <c r="AA309" s="182" t="str">
        <f t="shared" si="10"/>
        <v/>
      </c>
      <c r="AB309" s="46"/>
      <c r="AC309" s="216"/>
      <c r="AD309" s="216"/>
      <c r="AE309" s="43"/>
      <c r="AF309" s="48"/>
      <c r="AG309" s="43"/>
      <c r="AH309" s="405"/>
      <c r="AI309" s="406"/>
      <c r="AJ309" s="44"/>
      <c r="AK309" s="350"/>
      <c r="AL309" s="46"/>
      <c r="AM309" s="182" t="str">
        <f t="shared" si="11"/>
        <v/>
      </c>
      <c r="AN309" s="46"/>
    </row>
    <row r="310" spans="1:40" ht="45" customHeight="1" x14ac:dyDescent="0.3">
      <c r="A310" s="68"/>
      <c r="B310" s="68"/>
      <c r="C310" s="68"/>
      <c r="D310" s="68"/>
      <c r="E310" s="46"/>
      <c r="F310" s="323" t="str">
        <f t="shared" si="9"/>
        <v/>
      </c>
      <c r="G310" s="89"/>
      <c r="H310" s="86"/>
      <c r="I310" s="86"/>
      <c r="J310" s="48"/>
      <c r="K310" s="46"/>
      <c r="L310" s="46"/>
      <c r="M310" s="46"/>
      <c r="N310" s="48"/>
      <c r="O310" s="43"/>
      <c r="P310" s="209"/>
      <c r="Q310" s="43"/>
      <c r="R310" s="86"/>
      <c r="S310" s="48"/>
      <c r="T310" s="216"/>
      <c r="U310" s="87"/>
      <c r="V310" s="88"/>
      <c r="W310" s="91"/>
      <c r="X310" s="216"/>
      <c r="Y310" s="216"/>
      <c r="Z310" s="89"/>
      <c r="AA310" s="182" t="str">
        <f t="shared" si="10"/>
        <v/>
      </c>
      <c r="AB310" s="46"/>
      <c r="AC310" s="216"/>
      <c r="AD310" s="216"/>
      <c r="AE310" s="43"/>
      <c r="AF310" s="48"/>
      <c r="AG310" s="43"/>
      <c r="AH310" s="405"/>
      <c r="AI310" s="406"/>
      <c r="AJ310" s="44"/>
      <c r="AK310" s="350"/>
      <c r="AL310" s="46"/>
      <c r="AM310" s="182" t="str">
        <f t="shared" si="11"/>
        <v/>
      </c>
      <c r="AN310" s="46"/>
    </row>
    <row r="311" spans="1:40" ht="45" customHeight="1" x14ac:dyDescent="0.3">
      <c r="A311" s="68"/>
      <c r="B311" s="68"/>
      <c r="C311" s="68"/>
      <c r="D311" s="68"/>
      <c r="E311" s="46"/>
      <c r="F311" s="323" t="str">
        <f t="shared" ref="F311:F374" si="12">IF(ISBLANK($E311), "", VLOOKUP($E311,참여인력_개요,2,FALSE))</f>
        <v/>
      </c>
      <c r="G311" s="89"/>
      <c r="H311" s="86"/>
      <c r="I311" s="86"/>
      <c r="J311" s="48"/>
      <c r="K311" s="46"/>
      <c r="L311" s="46"/>
      <c r="M311" s="46"/>
      <c r="N311" s="48"/>
      <c r="O311" s="43"/>
      <c r="P311" s="209"/>
      <c r="Q311" s="43"/>
      <c r="R311" s="86"/>
      <c r="S311" s="48"/>
      <c r="T311" s="216"/>
      <c r="U311" s="87"/>
      <c r="V311" s="88"/>
      <c r="W311" s="91"/>
      <c r="X311" s="216"/>
      <c r="Y311" s="216"/>
      <c r="Z311" s="89"/>
      <c r="AA311" s="182" t="str">
        <f t="shared" si="10"/>
        <v/>
      </c>
      <c r="AB311" s="46"/>
      <c r="AC311" s="216"/>
      <c r="AD311" s="216"/>
      <c r="AE311" s="43"/>
      <c r="AF311" s="48"/>
      <c r="AG311" s="43"/>
      <c r="AH311" s="405"/>
      <c r="AI311" s="406"/>
      <c r="AJ311" s="44"/>
      <c r="AK311" s="350"/>
      <c r="AL311" s="46"/>
      <c r="AM311" s="182" t="str">
        <f t="shared" si="11"/>
        <v/>
      </c>
      <c r="AN311" s="46"/>
    </row>
    <row r="312" spans="1:40" ht="45" customHeight="1" x14ac:dyDescent="0.3">
      <c r="A312" s="68"/>
      <c r="B312" s="68"/>
      <c r="C312" s="68"/>
      <c r="D312" s="68"/>
      <c r="E312" s="46"/>
      <c r="F312" s="323" t="str">
        <f t="shared" si="12"/>
        <v/>
      </c>
      <c r="G312" s="89"/>
      <c r="H312" s="86"/>
      <c r="I312" s="86"/>
      <c r="J312" s="48"/>
      <c r="K312" s="46"/>
      <c r="L312" s="46"/>
      <c r="M312" s="46"/>
      <c r="N312" s="48"/>
      <c r="O312" s="43"/>
      <c r="P312" s="209"/>
      <c r="Q312" s="43"/>
      <c r="R312" s="86"/>
      <c r="S312" s="48"/>
      <c r="T312" s="216"/>
      <c r="U312" s="87"/>
      <c r="V312" s="88"/>
      <c r="W312" s="91"/>
      <c r="X312" s="216"/>
      <c r="Y312" s="216"/>
      <c r="Z312" s="89"/>
      <c r="AA312" s="182" t="str">
        <f t="shared" si="10"/>
        <v/>
      </c>
      <c r="AB312" s="46"/>
      <c r="AC312" s="216"/>
      <c r="AD312" s="216"/>
      <c r="AE312" s="43"/>
      <c r="AF312" s="48"/>
      <c r="AG312" s="43"/>
      <c r="AH312" s="405"/>
      <c r="AI312" s="406"/>
      <c r="AJ312" s="44"/>
      <c r="AK312" s="350"/>
      <c r="AL312" s="46"/>
      <c r="AM312" s="182" t="str">
        <f t="shared" si="11"/>
        <v/>
      </c>
      <c r="AN312" s="46"/>
    </row>
    <row r="313" spans="1:40" ht="45" customHeight="1" x14ac:dyDescent="0.3">
      <c r="A313" s="68"/>
      <c r="B313" s="68"/>
      <c r="C313" s="68"/>
      <c r="D313" s="68"/>
      <c r="E313" s="46"/>
      <c r="F313" s="323" t="str">
        <f t="shared" si="12"/>
        <v/>
      </c>
      <c r="G313" s="89"/>
      <c r="H313" s="86"/>
      <c r="I313" s="86"/>
      <c r="J313" s="48"/>
      <c r="K313" s="46"/>
      <c r="L313" s="46"/>
      <c r="M313" s="46"/>
      <c r="N313" s="48"/>
      <c r="O313" s="43"/>
      <c r="P313" s="209"/>
      <c r="Q313" s="43"/>
      <c r="R313" s="86"/>
      <c r="S313" s="48"/>
      <c r="T313" s="216"/>
      <c r="U313" s="87"/>
      <c r="V313" s="88"/>
      <c r="W313" s="91"/>
      <c r="X313" s="216"/>
      <c r="Y313" s="216"/>
      <c r="Z313" s="89"/>
      <c r="AA313" s="182" t="str">
        <f t="shared" si="10"/>
        <v/>
      </c>
      <c r="AB313" s="46"/>
      <c r="AC313" s="216"/>
      <c r="AD313" s="216"/>
      <c r="AE313" s="43"/>
      <c r="AF313" s="48"/>
      <c r="AG313" s="43"/>
      <c r="AH313" s="405"/>
      <c r="AI313" s="406"/>
      <c r="AJ313" s="44"/>
      <c r="AK313" s="350"/>
      <c r="AL313" s="46"/>
      <c r="AM313" s="182" t="str">
        <f t="shared" si="11"/>
        <v/>
      </c>
      <c r="AN313" s="46"/>
    </row>
    <row r="314" spans="1:40" ht="45" customHeight="1" x14ac:dyDescent="0.3">
      <c r="A314" s="68"/>
      <c r="B314" s="68"/>
      <c r="C314" s="68"/>
      <c r="D314" s="68"/>
      <c r="E314" s="46"/>
      <c r="F314" s="323" t="str">
        <f t="shared" si="12"/>
        <v/>
      </c>
      <c r="G314" s="89"/>
      <c r="H314" s="86"/>
      <c r="I314" s="86"/>
      <c r="J314" s="48"/>
      <c r="K314" s="46"/>
      <c r="L314" s="46"/>
      <c r="M314" s="46"/>
      <c r="N314" s="48"/>
      <c r="O314" s="43"/>
      <c r="P314" s="209"/>
      <c r="Q314" s="43"/>
      <c r="R314" s="86"/>
      <c r="S314" s="48"/>
      <c r="T314" s="216"/>
      <c r="U314" s="87"/>
      <c r="V314" s="88"/>
      <c r="W314" s="91"/>
      <c r="X314" s="216"/>
      <c r="Y314" s="216"/>
      <c r="Z314" s="89"/>
      <c r="AA314" s="182" t="str">
        <f t="shared" si="10"/>
        <v/>
      </c>
      <c r="AB314" s="46"/>
      <c r="AC314" s="216"/>
      <c r="AD314" s="216"/>
      <c r="AE314" s="43"/>
      <c r="AF314" s="48"/>
      <c r="AG314" s="43"/>
      <c r="AH314" s="405"/>
      <c r="AI314" s="406"/>
      <c r="AJ314" s="44"/>
      <c r="AK314" s="350"/>
      <c r="AL314" s="46"/>
      <c r="AM314" s="182" t="str">
        <f t="shared" si="11"/>
        <v/>
      </c>
      <c r="AN314" s="46"/>
    </row>
    <row r="315" spans="1:40" ht="45" customHeight="1" x14ac:dyDescent="0.3">
      <c r="A315" s="68"/>
      <c r="B315" s="68"/>
      <c r="C315" s="68"/>
      <c r="D315" s="68"/>
      <c r="E315" s="46"/>
      <c r="F315" s="323" t="str">
        <f t="shared" si="12"/>
        <v/>
      </c>
      <c r="G315" s="89"/>
      <c r="H315" s="86"/>
      <c r="I315" s="86"/>
      <c r="J315" s="48"/>
      <c r="K315" s="46"/>
      <c r="L315" s="46"/>
      <c r="M315" s="46"/>
      <c r="N315" s="48"/>
      <c r="O315" s="43"/>
      <c r="P315" s="209"/>
      <c r="Q315" s="43"/>
      <c r="R315" s="86"/>
      <c r="S315" s="48"/>
      <c r="T315" s="216"/>
      <c r="U315" s="87"/>
      <c r="V315" s="88"/>
      <c r="W315" s="91"/>
      <c r="X315" s="216"/>
      <c r="Y315" s="216"/>
      <c r="Z315" s="89"/>
      <c r="AA315" s="182" t="str">
        <f t="shared" si="10"/>
        <v/>
      </c>
      <c r="AB315" s="46"/>
      <c r="AC315" s="216"/>
      <c r="AD315" s="216"/>
      <c r="AE315" s="43"/>
      <c r="AF315" s="48"/>
      <c r="AG315" s="43"/>
      <c r="AH315" s="405"/>
      <c r="AI315" s="406"/>
      <c r="AJ315" s="44"/>
      <c r="AK315" s="350"/>
      <c r="AL315" s="46"/>
      <c r="AM315" s="182" t="str">
        <f t="shared" si="11"/>
        <v/>
      </c>
      <c r="AN315" s="46"/>
    </row>
    <row r="316" spans="1:40" ht="45" customHeight="1" x14ac:dyDescent="0.3">
      <c r="A316" s="68"/>
      <c r="B316" s="68"/>
      <c r="C316" s="68"/>
      <c r="D316" s="68"/>
      <c r="E316" s="46"/>
      <c r="F316" s="323" t="str">
        <f t="shared" si="12"/>
        <v/>
      </c>
      <c r="G316" s="89"/>
      <c r="H316" s="86"/>
      <c r="I316" s="86"/>
      <c r="J316" s="48"/>
      <c r="K316" s="46"/>
      <c r="L316" s="46"/>
      <c r="M316" s="46"/>
      <c r="N316" s="48"/>
      <c r="O316" s="43"/>
      <c r="P316" s="209"/>
      <c r="Q316" s="43"/>
      <c r="R316" s="86"/>
      <c r="S316" s="48"/>
      <c r="T316" s="216"/>
      <c r="U316" s="87"/>
      <c r="V316" s="88"/>
      <c r="W316" s="91"/>
      <c r="X316" s="216"/>
      <c r="Y316" s="216"/>
      <c r="Z316" s="89"/>
      <c r="AA316" s="182" t="str">
        <f t="shared" si="10"/>
        <v/>
      </c>
      <c r="AB316" s="46"/>
      <c r="AC316" s="216"/>
      <c r="AD316" s="216"/>
      <c r="AE316" s="43"/>
      <c r="AF316" s="48"/>
      <c r="AG316" s="43"/>
      <c r="AH316" s="405"/>
      <c r="AI316" s="406"/>
      <c r="AJ316" s="44"/>
      <c r="AK316" s="350"/>
      <c r="AL316" s="46"/>
      <c r="AM316" s="182" t="str">
        <f t="shared" si="11"/>
        <v/>
      </c>
      <c r="AN316" s="46"/>
    </row>
    <row r="317" spans="1:40" ht="45" customHeight="1" x14ac:dyDescent="0.3">
      <c r="A317" s="68"/>
      <c r="B317" s="68"/>
      <c r="C317" s="68"/>
      <c r="D317" s="68"/>
      <c r="E317" s="46"/>
      <c r="F317" s="323" t="str">
        <f t="shared" si="12"/>
        <v/>
      </c>
      <c r="G317" s="89"/>
      <c r="H317" s="86"/>
      <c r="I317" s="86"/>
      <c r="J317" s="48"/>
      <c r="K317" s="46"/>
      <c r="L317" s="46"/>
      <c r="M317" s="46"/>
      <c r="N317" s="48"/>
      <c r="O317" s="43"/>
      <c r="P317" s="209"/>
      <c r="Q317" s="43"/>
      <c r="R317" s="86"/>
      <c r="S317" s="48"/>
      <c r="T317" s="216"/>
      <c r="U317" s="87"/>
      <c r="V317" s="88"/>
      <c r="W317" s="91"/>
      <c r="X317" s="216"/>
      <c r="Y317" s="216"/>
      <c r="Z317" s="89"/>
      <c r="AA317" s="182" t="str">
        <f t="shared" si="10"/>
        <v/>
      </c>
      <c r="AB317" s="46"/>
      <c r="AC317" s="216"/>
      <c r="AD317" s="216"/>
      <c r="AE317" s="43"/>
      <c r="AF317" s="48"/>
      <c r="AG317" s="43"/>
      <c r="AH317" s="405"/>
      <c r="AI317" s="406"/>
      <c r="AJ317" s="44"/>
      <c r="AK317" s="350"/>
      <c r="AL317" s="46"/>
      <c r="AM317" s="182" t="str">
        <f t="shared" si="11"/>
        <v/>
      </c>
      <c r="AN317" s="46"/>
    </row>
    <row r="318" spans="1:40" ht="45" customHeight="1" x14ac:dyDescent="0.3">
      <c r="A318" s="68"/>
      <c r="B318" s="68"/>
      <c r="C318" s="68"/>
      <c r="D318" s="68"/>
      <c r="E318" s="46"/>
      <c r="F318" s="323" t="str">
        <f t="shared" si="12"/>
        <v/>
      </c>
      <c r="G318" s="89"/>
      <c r="H318" s="86"/>
      <c r="I318" s="86"/>
      <c r="J318" s="48"/>
      <c r="K318" s="46"/>
      <c r="L318" s="46"/>
      <c r="M318" s="46"/>
      <c r="N318" s="48"/>
      <c r="O318" s="43"/>
      <c r="P318" s="209"/>
      <c r="Q318" s="43"/>
      <c r="R318" s="86"/>
      <c r="S318" s="48"/>
      <c r="T318" s="216"/>
      <c r="U318" s="87"/>
      <c r="V318" s="88"/>
      <c r="W318" s="91"/>
      <c r="X318" s="216"/>
      <c r="Y318" s="216"/>
      <c r="Z318" s="89"/>
      <c r="AA318" s="182" t="str">
        <f t="shared" si="10"/>
        <v/>
      </c>
      <c r="AB318" s="46"/>
      <c r="AC318" s="216"/>
      <c r="AD318" s="216"/>
      <c r="AE318" s="43"/>
      <c r="AF318" s="48"/>
      <c r="AG318" s="43"/>
      <c r="AH318" s="405"/>
      <c r="AI318" s="406"/>
      <c r="AJ318" s="44"/>
      <c r="AK318" s="350"/>
      <c r="AL318" s="46"/>
      <c r="AM318" s="182" t="str">
        <f t="shared" si="11"/>
        <v/>
      </c>
      <c r="AN318" s="46"/>
    </row>
    <row r="319" spans="1:40" ht="45" customHeight="1" x14ac:dyDescent="0.3">
      <c r="A319" s="68"/>
      <c r="B319" s="68"/>
      <c r="C319" s="68"/>
      <c r="D319" s="68"/>
      <c r="E319" s="46"/>
      <c r="F319" s="323" t="str">
        <f t="shared" si="12"/>
        <v/>
      </c>
      <c r="G319" s="89"/>
      <c r="H319" s="86"/>
      <c r="I319" s="86"/>
      <c r="J319" s="48"/>
      <c r="K319" s="46"/>
      <c r="L319" s="46"/>
      <c r="M319" s="46"/>
      <c r="N319" s="48"/>
      <c r="O319" s="43"/>
      <c r="P319" s="209"/>
      <c r="Q319" s="43"/>
      <c r="R319" s="86"/>
      <c r="S319" s="48"/>
      <c r="T319" s="216"/>
      <c r="U319" s="87"/>
      <c r="V319" s="88"/>
      <c r="W319" s="91"/>
      <c r="X319" s="216"/>
      <c r="Y319" s="216"/>
      <c r="Z319" s="89"/>
      <c r="AA319" s="182" t="str">
        <f t="shared" si="10"/>
        <v/>
      </c>
      <c r="AB319" s="46"/>
      <c r="AC319" s="216"/>
      <c r="AD319" s="216"/>
      <c r="AE319" s="43"/>
      <c r="AF319" s="48"/>
      <c r="AG319" s="43"/>
      <c r="AH319" s="405"/>
      <c r="AI319" s="406"/>
      <c r="AJ319" s="44"/>
      <c r="AK319" s="350"/>
      <c r="AL319" s="46"/>
      <c r="AM319" s="182" t="str">
        <f t="shared" si="11"/>
        <v/>
      </c>
      <c r="AN319" s="46"/>
    </row>
    <row r="320" spans="1:40" ht="45" customHeight="1" x14ac:dyDescent="0.3">
      <c r="A320" s="68"/>
      <c r="B320" s="68"/>
      <c r="C320" s="68"/>
      <c r="D320" s="68"/>
      <c r="E320" s="46"/>
      <c r="F320" s="323" t="str">
        <f t="shared" si="12"/>
        <v/>
      </c>
      <c r="G320" s="89"/>
      <c r="H320" s="86"/>
      <c r="I320" s="86"/>
      <c r="J320" s="48"/>
      <c r="K320" s="46"/>
      <c r="L320" s="46"/>
      <c r="M320" s="46"/>
      <c r="N320" s="48"/>
      <c r="O320" s="43"/>
      <c r="P320" s="209"/>
      <c r="Q320" s="43"/>
      <c r="R320" s="86"/>
      <c r="S320" s="48"/>
      <c r="T320" s="216"/>
      <c r="U320" s="87"/>
      <c r="V320" s="88"/>
      <c r="W320" s="91"/>
      <c r="X320" s="216"/>
      <c r="Y320" s="216"/>
      <c r="Z320" s="89"/>
      <c r="AA320" s="182" t="str">
        <f t="shared" si="10"/>
        <v/>
      </c>
      <c r="AB320" s="46"/>
      <c r="AC320" s="216"/>
      <c r="AD320" s="216"/>
      <c r="AE320" s="43"/>
      <c r="AF320" s="48"/>
      <c r="AG320" s="43"/>
      <c r="AH320" s="405"/>
      <c r="AI320" s="406"/>
      <c r="AJ320" s="44"/>
      <c r="AK320" s="350"/>
      <c r="AL320" s="46"/>
      <c r="AM320" s="182" t="str">
        <f t="shared" si="11"/>
        <v/>
      </c>
      <c r="AN320" s="46"/>
    </row>
    <row r="321" spans="1:40" ht="45" customHeight="1" x14ac:dyDescent="0.3">
      <c r="A321" s="68"/>
      <c r="B321" s="68"/>
      <c r="C321" s="68"/>
      <c r="D321" s="68"/>
      <c r="E321" s="46"/>
      <c r="F321" s="323" t="str">
        <f t="shared" si="12"/>
        <v/>
      </c>
      <c r="G321" s="89"/>
      <c r="H321" s="86"/>
      <c r="I321" s="86"/>
      <c r="J321" s="48"/>
      <c r="K321" s="46"/>
      <c r="L321" s="46"/>
      <c r="M321" s="46"/>
      <c r="N321" s="48"/>
      <c r="O321" s="43"/>
      <c r="P321" s="209"/>
      <c r="Q321" s="43"/>
      <c r="R321" s="86"/>
      <c r="S321" s="48"/>
      <c r="T321" s="216"/>
      <c r="U321" s="87"/>
      <c r="V321" s="88"/>
      <c r="W321" s="91"/>
      <c r="X321" s="216"/>
      <c r="Y321" s="216"/>
      <c r="Z321" s="89"/>
      <c r="AA321" s="182" t="str">
        <f t="shared" si="10"/>
        <v/>
      </c>
      <c r="AB321" s="46"/>
      <c r="AC321" s="216"/>
      <c r="AD321" s="216"/>
      <c r="AE321" s="43"/>
      <c r="AF321" s="48"/>
      <c r="AG321" s="43"/>
      <c r="AH321" s="405"/>
      <c r="AI321" s="406"/>
      <c r="AJ321" s="44"/>
      <c r="AK321" s="350"/>
      <c r="AL321" s="46"/>
      <c r="AM321" s="182" t="str">
        <f t="shared" si="11"/>
        <v/>
      </c>
      <c r="AN321" s="46"/>
    </row>
    <row r="322" spans="1:40" ht="45" customHeight="1" x14ac:dyDescent="0.3">
      <c r="A322" s="68"/>
      <c r="B322" s="68"/>
      <c r="C322" s="68"/>
      <c r="D322" s="68"/>
      <c r="E322" s="46"/>
      <c r="F322" s="323" t="str">
        <f t="shared" si="12"/>
        <v/>
      </c>
      <c r="G322" s="89"/>
      <c r="H322" s="86"/>
      <c r="I322" s="86"/>
      <c r="J322" s="48"/>
      <c r="K322" s="46"/>
      <c r="L322" s="46"/>
      <c r="M322" s="46"/>
      <c r="N322" s="48"/>
      <c r="O322" s="43"/>
      <c r="P322" s="209"/>
      <c r="Q322" s="43"/>
      <c r="R322" s="86"/>
      <c r="S322" s="48"/>
      <c r="T322" s="216"/>
      <c r="U322" s="87"/>
      <c r="V322" s="88"/>
      <c r="W322" s="91"/>
      <c r="X322" s="216"/>
      <c r="Y322" s="216"/>
      <c r="Z322" s="89"/>
      <c r="AA322" s="182" t="str">
        <f t="shared" si="10"/>
        <v/>
      </c>
      <c r="AB322" s="46"/>
      <c r="AC322" s="216"/>
      <c r="AD322" s="216"/>
      <c r="AE322" s="43"/>
      <c r="AF322" s="48"/>
      <c r="AG322" s="43"/>
      <c r="AH322" s="405"/>
      <c r="AI322" s="406"/>
      <c r="AJ322" s="44"/>
      <c r="AK322" s="350"/>
      <c r="AL322" s="46"/>
      <c r="AM322" s="182" t="str">
        <f t="shared" si="11"/>
        <v/>
      </c>
      <c r="AN322" s="46"/>
    </row>
    <row r="323" spans="1:40" ht="45" customHeight="1" x14ac:dyDescent="0.3">
      <c r="A323" s="68"/>
      <c r="B323" s="68"/>
      <c r="C323" s="68"/>
      <c r="D323" s="68"/>
      <c r="E323" s="46"/>
      <c r="F323" s="323" t="str">
        <f t="shared" si="12"/>
        <v/>
      </c>
      <c r="G323" s="89"/>
      <c r="H323" s="86"/>
      <c r="I323" s="86"/>
      <c r="J323" s="48"/>
      <c r="K323" s="46"/>
      <c r="L323" s="46"/>
      <c r="M323" s="46"/>
      <c r="N323" s="48"/>
      <c r="O323" s="43"/>
      <c r="P323" s="209"/>
      <c r="Q323" s="43"/>
      <c r="R323" s="86"/>
      <c r="S323" s="48"/>
      <c r="T323" s="216"/>
      <c r="U323" s="87"/>
      <c r="V323" s="88"/>
      <c r="W323" s="91"/>
      <c r="X323" s="216"/>
      <c r="Y323" s="216"/>
      <c r="Z323" s="89"/>
      <c r="AA323" s="182" t="str">
        <f t="shared" si="10"/>
        <v/>
      </c>
      <c r="AB323" s="46"/>
      <c r="AC323" s="216"/>
      <c r="AD323" s="216"/>
      <c r="AE323" s="43"/>
      <c r="AF323" s="48"/>
      <c r="AG323" s="43"/>
      <c r="AH323" s="405"/>
      <c r="AI323" s="406"/>
      <c r="AJ323" s="44"/>
      <c r="AK323" s="350"/>
      <c r="AL323" s="46"/>
      <c r="AM323" s="182" t="str">
        <f t="shared" si="11"/>
        <v/>
      </c>
      <c r="AN323" s="46"/>
    </row>
    <row r="324" spans="1:40" ht="45" customHeight="1" x14ac:dyDescent="0.3">
      <c r="A324" s="68"/>
      <c r="B324" s="68"/>
      <c r="C324" s="68"/>
      <c r="D324" s="68"/>
      <c r="E324" s="46"/>
      <c r="F324" s="323" t="str">
        <f t="shared" si="12"/>
        <v/>
      </c>
      <c r="G324" s="89"/>
      <c r="H324" s="86"/>
      <c r="I324" s="86"/>
      <c r="J324" s="48"/>
      <c r="K324" s="46"/>
      <c r="L324" s="46"/>
      <c r="M324" s="46"/>
      <c r="N324" s="48"/>
      <c r="O324" s="43"/>
      <c r="P324" s="209"/>
      <c r="Q324" s="43"/>
      <c r="R324" s="86"/>
      <c r="S324" s="48"/>
      <c r="T324" s="216"/>
      <c r="U324" s="87"/>
      <c r="V324" s="88"/>
      <c r="W324" s="91"/>
      <c r="X324" s="216"/>
      <c r="Y324" s="216"/>
      <c r="Z324" s="89"/>
      <c r="AA324" s="182" t="str">
        <f t="shared" si="10"/>
        <v/>
      </c>
      <c r="AB324" s="46"/>
      <c r="AC324" s="216"/>
      <c r="AD324" s="216"/>
      <c r="AE324" s="43"/>
      <c r="AF324" s="48"/>
      <c r="AG324" s="43"/>
      <c r="AH324" s="405"/>
      <c r="AI324" s="406"/>
      <c r="AJ324" s="44"/>
      <c r="AK324" s="350"/>
      <c r="AL324" s="46"/>
      <c r="AM324" s="182" t="str">
        <f t="shared" si="11"/>
        <v/>
      </c>
      <c r="AN324" s="46"/>
    </row>
    <row r="325" spans="1:40" ht="45" customHeight="1" x14ac:dyDescent="0.3">
      <c r="A325" s="68"/>
      <c r="B325" s="68"/>
      <c r="C325" s="68"/>
      <c r="D325" s="68"/>
      <c r="E325" s="46"/>
      <c r="F325" s="323" t="str">
        <f t="shared" si="12"/>
        <v/>
      </c>
      <c r="G325" s="89"/>
      <c r="H325" s="86"/>
      <c r="I325" s="86"/>
      <c r="J325" s="48"/>
      <c r="K325" s="46"/>
      <c r="L325" s="46"/>
      <c r="M325" s="46"/>
      <c r="N325" s="48"/>
      <c r="O325" s="43"/>
      <c r="P325" s="209"/>
      <c r="Q325" s="43"/>
      <c r="R325" s="86"/>
      <c r="S325" s="48"/>
      <c r="T325" s="216"/>
      <c r="U325" s="87"/>
      <c r="V325" s="88"/>
      <c r="W325" s="91"/>
      <c r="X325" s="216"/>
      <c r="Y325" s="216"/>
      <c r="Z325" s="89"/>
      <c r="AA325" s="182" t="str">
        <f t="shared" si="10"/>
        <v/>
      </c>
      <c r="AB325" s="46"/>
      <c r="AC325" s="216"/>
      <c r="AD325" s="216"/>
      <c r="AE325" s="43"/>
      <c r="AF325" s="48"/>
      <c r="AG325" s="43"/>
      <c r="AH325" s="405"/>
      <c r="AI325" s="406"/>
      <c r="AJ325" s="44"/>
      <c r="AK325" s="350"/>
      <c r="AL325" s="46"/>
      <c r="AM325" s="182" t="str">
        <f t="shared" si="11"/>
        <v/>
      </c>
      <c r="AN325" s="46"/>
    </row>
    <row r="326" spans="1:40" ht="45" customHeight="1" x14ac:dyDescent="0.3">
      <c r="A326" s="68"/>
      <c r="B326" s="68"/>
      <c r="C326" s="68"/>
      <c r="D326" s="68"/>
      <c r="E326" s="46"/>
      <c r="F326" s="323" t="str">
        <f t="shared" si="12"/>
        <v/>
      </c>
      <c r="G326" s="89"/>
      <c r="H326" s="86"/>
      <c r="I326" s="86"/>
      <c r="J326" s="48"/>
      <c r="K326" s="46"/>
      <c r="L326" s="46"/>
      <c r="M326" s="46"/>
      <c r="N326" s="48"/>
      <c r="O326" s="43"/>
      <c r="P326" s="209"/>
      <c r="Q326" s="43"/>
      <c r="R326" s="86"/>
      <c r="S326" s="48"/>
      <c r="T326" s="216"/>
      <c r="U326" s="87"/>
      <c r="V326" s="88"/>
      <c r="W326" s="91"/>
      <c r="X326" s="216"/>
      <c r="Y326" s="216"/>
      <c r="Z326" s="89"/>
      <c r="AA326" s="182" t="str">
        <f t="shared" si="10"/>
        <v/>
      </c>
      <c r="AB326" s="46"/>
      <c r="AC326" s="216"/>
      <c r="AD326" s="216"/>
      <c r="AE326" s="43"/>
      <c r="AF326" s="48"/>
      <c r="AG326" s="43"/>
      <c r="AH326" s="405"/>
      <c r="AI326" s="406"/>
      <c r="AJ326" s="44"/>
      <c r="AK326" s="350"/>
      <c r="AL326" s="46"/>
      <c r="AM326" s="182" t="str">
        <f t="shared" si="11"/>
        <v/>
      </c>
      <c r="AN326" s="46"/>
    </row>
    <row r="327" spans="1:40" ht="45" customHeight="1" x14ac:dyDescent="0.3">
      <c r="A327" s="68"/>
      <c r="B327" s="68"/>
      <c r="C327" s="68"/>
      <c r="D327" s="68"/>
      <c r="E327" s="46"/>
      <c r="F327" s="323" t="str">
        <f t="shared" si="12"/>
        <v/>
      </c>
      <c r="G327" s="89"/>
      <c r="H327" s="86"/>
      <c r="I327" s="86"/>
      <c r="J327" s="48"/>
      <c r="K327" s="46"/>
      <c r="L327" s="46"/>
      <c r="M327" s="46"/>
      <c r="N327" s="48"/>
      <c r="O327" s="43"/>
      <c r="P327" s="209"/>
      <c r="Q327" s="43"/>
      <c r="R327" s="86"/>
      <c r="S327" s="48"/>
      <c r="T327" s="216"/>
      <c r="U327" s="87"/>
      <c r="V327" s="88"/>
      <c r="W327" s="91"/>
      <c r="X327" s="216"/>
      <c r="Y327" s="216"/>
      <c r="Z327" s="89"/>
      <c r="AA327" s="182" t="str">
        <f t="shared" si="10"/>
        <v/>
      </c>
      <c r="AB327" s="46"/>
      <c r="AC327" s="216"/>
      <c r="AD327" s="216"/>
      <c r="AE327" s="43"/>
      <c r="AF327" s="48"/>
      <c r="AG327" s="43"/>
      <c r="AH327" s="405"/>
      <c r="AI327" s="406"/>
      <c r="AJ327" s="44"/>
      <c r="AK327" s="350"/>
      <c r="AL327" s="46"/>
      <c r="AM327" s="182" t="str">
        <f t="shared" si="11"/>
        <v/>
      </c>
      <c r="AN327" s="46"/>
    </row>
    <row r="328" spans="1:40" ht="45" customHeight="1" x14ac:dyDescent="0.3">
      <c r="A328" s="68"/>
      <c r="B328" s="68"/>
      <c r="C328" s="68"/>
      <c r="D328" s="68"/>
      <c r="E328" s="46"/>
      <c r="F328" s="323" t="str">
        <f t="shared" si="12"/>
        <v/>
      </c>
      <c r="G328" s="89"/>
      <c r="H328" s="86"/>
      <c r="I328" s="86"/>
      <c r="J328" s="48"/>
      <c r="K328" s="46"/>
      <c r="L328" s="46"/>
      <c r="M328" s="46"/>
      <c r="N328" s="48"/>
      <c r="O328" s="43"/>
      <c r="P328" s="209"/>
      <c r="Q328" s="43"/>
      <c r="R328" s="86"/>
      <c r="S328" s="48"/>
      <c r="T328" s="216"/>
      <c r="U328" s="87"/>
      <c r="V328" s="88"/>
      <c r="W328" s="91"/>
      <c r="X328" s="216"/>
      <c r="Y328" s="216"/>
      <c r="Z328" s="89"/>
      <c r="AA328" s="182" t="str">
        <f t="shared" si="10"/>
        <v/>
      </c>
      <c r="AB328" s="46"/>
      <c r="AC328" s="216"/>
      <c r="AD328" s="216"/>
      <c r="AE328" s="43"/>
      <c r="AF328" s="48"/>
      <c r="AG328" s="43"/>
      <c r="AH328" s="405"/>
      <c r="AI328" s="406"/>
      <c r="AJ328" s="44"/>
      <c r="AK328" s="350"/>
      <c r="AL328" s="46"/>
      <c r="AM328" s="182" t="str">
        <f t="shared" si="11"/>
        <v/>
      </c>
      <c r="AN328" s="46"/>
    </row>
    <row r="329" spans="1:40" ht="45" customHeight="1" x14ac:dyDescent="0.3">
      <c r="A329" s="68"/>
      <c r="B329" s="68"/>
      <c r="C329" s="68"/>
      <c r="D329" s="68"/>
      <c r="E329" s="46"/>
      <c r="F329" s="323" t="str">
        <f t="shared" si="12"/>
        <v/>
      </c>
      <c r="G329" s="89"/>
      <c r="H329" s="86"/>
      <c r="I329" s="86"/>
      <c r="J329" s="48"/>
      <c r="K329" s="46"/>
      <c r="L329" s="46"/>
      <c r="M329" s="46"/>
      <c r="N329" s="48"/>
      <c r="O329" s="43"/>
      <c r="P329" s="209"/>
      <c r="Q329" s="43"/>
      <c r="R329" s="86"/>
      <c r="S329" s="48"/>
      <c r="T329" s="216"/>
      <c r="U329" s="87"/>
      <c r="V329" s="88"/>
      <c r="W329" s="91"/>
      <c r="X329" s="216"/>
      <c r="Y329" s="216"/>
      <c r="Z329" s="89"/>
      <c r="AA329" s="182" t="str">
        <f t="shared" si="10"/>
        <v/>
      </c>
      <c r="AB329" s="46"/>
      <c r="AC329" s="216"/>
      <c r="AD329" s="216"/>
      <c r="AE329" s="43"/>
      <c r="AF329" s="48"/>
      <c r="AG329" s="43"/>
      <c r="AH329" s="405"/>
      <c r="AI329" s="406"/>
      <c r="AJ329" s="44"/>
      <c r="AK329" s="350"/>
      <c r="AL329" s="46"/>
      <c r="AM329" s="182" t="str">
        <f t="shared" si="11"/>
        <v/>
      </c>
      <c r="AN329" s="46"/>
    </row>
    <row r="330" spans="1:40" ht="45" customHeight="1" x14ac:dyDescent="0.3">
      <c r="A330" s="68"/>
      <c r="B330" s="68"/>
      <c r="C330" s="68"/>
      <c r="D330" s="68"/>
      <c r="E330" s="46"/>
      <c r="F330" s="323" t="str">
        <f t="shared" si="12"/>
        <v/>
      </c>
      <c r="G330" s="89"/>
      <c r="H330" s="86"/>
      <c r="I330" s="86"/>
      <c r="J330" s="48"/>
      <c r="K330" s="46"/>
      <c r="L330" s="46"/>
      <c r="M330" s="46"/>
      <c r="N330" s="48"/>
      <c r="O330" s="43"/>
      <c r="P330" s="209"/>
      <c r="Q330" s="43"/>
      <c r="R330" s="86"/>
      <c r="S330" s="48"/>
      <c r="T330" s="216"/>
      <c r="U330" s="87"/>
      <c r="V330" s="88"/>
      <c r="W330" s="91"/>
      <c r="X330" s="216"/>
      <c r="Y330" s="216"/>
      <c r="Z330" s="89"/>
      <c r="AA330" s="182" t="str">
        <f t="shared" si="10"/>
        <v/>
      </c>
      <c r="AB330" s="46"/>
      <c r="AC330" s="216"/>
      <c r="AD330" s="216"/>
      <c r="AE330" s="43"/>
      <c r="AF330" s="48"/>
      <c r="AG330" s="43"/>
      <c r="AH330" s="405"/>
      <c r="AI330" s="406"/>
      <c r="AJ330" s="44"/>
      <c r="AK330" s="350"/>
      <c r="AL330" s="46"/>
      <c r="AM330" s="182" t="str">
        <f t="shared" si="11"/>
        <v/>
      </c>
      <c r="AN330" s="46"/>
    </row>
    <row r="331" spans="1:40" ht="45" customHeight="1" x14ac:dyDescent="0.3">
      <c r="A331" s="68"/>
      <c r="B331" s="68"/>
      <c r="C331" s="68"/>
      <c r="D331" s="68"/>
      <c r="E331" s="46"/>
      <c r="F331" s="323" t="str">
        <f t="shared" si="12"/>
        <v/>
      </c>
      <c r="G331" s="89"/>
      <c r="H331" s="86"/>
      <c r="I331" s="86"/>
      <c r="J331" s="48"/>
      <c r="K331" s="46"/>
      <c r="L331" s="46"/>
      <c r="M331" s="46"/>
      <c r="N331" s="48"/>
      <c r="O331" s="43"/>
      <c r="P331" s="209"/>
      <c r="Q331" s="43"/>
      <c r="R331" s="86"/>
      <c r="S331" s="48"/>
      <c r="T331" s="216"/>
      <c r="U331" s="87"/>
      <c r="V331" s="88"/>
      <c r="W331" s="91"/>
      <c r="X331" s="216"/>
      <c r="Y331" s="216"/>
      <c r="Z331" s="89"/>
      <c r="AA331" s="182" t="str">
        <f t="shared" si="10"/>
        <v/>
      </c>
      <c r="AB331" s="46"/>
      <c r="AC331" s="216"/>
      <c r="AD331" s="216"/>
      <c r="AE331" s="43"/>
      <c r="AF331" s="48"/>
      <c r="AG331" s="43"/>
      <c r="AH331" s="405"/>
      <c r="AI331" s="406"/>
      <c r="AJ331" s="44"/>
      <c r="AK331" s="350"/>
      <c r="AL331" s="46"/>
      <c r="AM331" s="182" t="str">
        <f t="shared" si="11"/>
        <v/>
      </c>
      <c r="AN331" s="46"/>
    </row>
    <row r="332" spans="1:40" ht="45" customHeight="1" x14ac:dyDescent="0.3">
      <c r="A332" s="68"/>
      <c r="B332" s="68"/>
      <c r="C332" s="68"/>
      <c r="D332" s="68"/>
      <c r="E332" s="46"/>
      <c r="F332" s="323" t="str">
        <f t="shared" si="12"/>
        <v/>
      </c>
      <c r="G332" s="89"/>
      <c r="H332" s="86"/>
      <c r="I332" s="86"/>
      <c r="J332" s="48"/>
      <c r="K332" s="46"/>
      <c r="L332" s="46"/>
      <c r="M332" s="46"/>
      <c r="N332" s="48"/>
      <c r="O332" s="43"/>
      <c r="P332" s="209"/>
      <c r="Q332" s="43"/>
      <c r="R332" s="86"/>
      <c r="S332" s="48"/>
      <c r="T332" s="216"/>
      <c r="U332" s="87"/>
      <c r="V332" s="88"/>
      <c r="W332" s="91"/>
      <c r="X332" s="216"/>
      <c r="Y332" s="216"/>
      <c r="Z332" s="89"/>
      <c r="AA332" s="182" t="str">
        <f t="shared" ref="AA332:AA395" si="13">IF(ISBLANK(W332),"",DATEDIF(R332,W332,"d")/365)</f>
        <v/>
      </c>
      <c r="AB332" s="46"/>
      <c r="AC332" s="216"/>
      <c r="AD332" s="216"/>
      <c r="AE332" s="43"/>
      <c r="AF332" s="48"/>
      <c r="AG332" s="43"/>
      <c r="AH332" s="405"/>
      <c r="AI332" s="406"/>
      <c r="AJ332" s="44"/>
      <c r="AK332" s="350"/>
      <c r="AL332" s="46"/>
      <c r="AM332" s="182" t="str">
        <f t="shared" si="11"/>
        <v/>
      </c>
      <c r="AN332" s="46"/>
    </row>
    <row r="333" spans="1:40" ht="45" customHeight="1" x14ac:dyDescent="0.3">
      <c r="A333" s="68"/>
      <c r="B333" s="68"/>
      <c r="C333" s="68"/>
      <c r="D333" s="68"/>
      <c r="E333" s="46"/>
      <c r="F333" s="323" t="str">
        <f t="shared" si="12"/>
        <v/>
      </c>
      <c r="G333" s="89"/>
      <c r="H333" s="86"/>
      <c r="I333" s="86"/>
      <c r="J333" s="48"/>
      <c r="K333" s="46"/>
      <c r="L333" s="46"/>
      <c r="M333" s="46"/>
      <c r="N333" s="48"/>
      <c r="O333" s="43"/>
      <c r="P333" s="209"/>
      <c r="Q333" s="43"/>
      <c r="R333" s="86"/>
      <c r="S333" s="48"/>
      <c r="T333" s="216"/>
      <c r="U333" s="87"/>
      <c r="V333" s="88"/>
      <c r="W333" s="91"/>
      <c r="X333" s="216"/>
      <c r="Y333" s="216"/>
      <c r="Z333" s="89"/>
      <c r="AA333" s="182" t="str">
        <f t="shared" si="13"/>
        <v/>
      </c>
      <c r="AB333" s="46"/>
      <c r="AC333" s="216"/>
      <c r="AD333" s="216"/>
      <c r="AE333" s="43"/>
      <c r="AF333" s="48"/>
      <c r="AG333" s="43"/>
      <c r="AH333" s="405"/>
      <c r="AI333" s="406"/>
      <c r="AJ333" s="44"/>
      <c r="AK333" s="350"/>
      <c r="AL333" s="46"/>
      <c r="AM333" s="182" t="str">
        <f t="shared" si="11"/>
        <v/>
      </c>
      <c r="AN333" s="46"/>
    </row>
    <row r="334" spans="1:40" ht="45" customHeight="1" x14ac:dyDescent="0.3">
      <c r="A334" s="68"/>
      <c r="B334" s="68"/>
      <c r="C334" s="68"/>
      <c r="D334" s="68"/>
      <c r="E334" s="46"/>
      <c r="F334" s="323" t="str">
        <f t="shared" si="12"/>
        <v/>
      </c>
      <c r="G334" s="89"/>
      <c r="H334" s="86"/>
      <c r="I334" s="86"/>
      <c r="J334" s="48"/>
      <c r="K334" s="46"/>
      <c r="L334" s="46"/>
      <c r="M334" s="46"/>
      <c r="N334" s="48"/>
      <c r="O334" s="43"/>
      <c r="P334" s="209"/>
      <c r="Q334" s="43"/>
      <c r="R334" s="86"/>
      <c r="S334" s="48"/>
      <c r="T334" s="216"/>
      <c r="U334" s="87"/>
      <c r="V334" s="88"/>
      <c r="W334" s="91"/>
      <c r="X334" s="216"/>
      <c r="Y334" s="216"/>
      <c r="Z334" s="89"/>
      <c r="AA334" s="182" t="str">
        <f t="shared" si="13"/>
        <v/>
      </c>
      <c r="AB334" s="46"/>
      <c r="AC334" s="216"/>
      <c r="AD334" s="216"/>
      <c r="AE334" s="43"/>
      <c r="AF334" s="48"/>
      <c r="AG334" s="43"/>
      <c r="AH334" s="405"/>
      <c r="AI334" s="406"/>
      <c r="AJ334" s="44"/>
      <c r="AK334" s="350"/>
      <c r="AL334" s="46"/>
      <c r="AM334" s="182" t="str">
        <f t="shared" si="11"/>
        <v/>
      </c>
      <c r="AN334" s="46"/>
    </row>
    <row r="335" spans="1:40" ht="45" customHeight="1" x14ac:dyDescent="0.3">
      <c r="A335" s="68"/>
      <c r="B335" s="68"/>
      <c r="C335" s="68"/>
      <c r="D335" s="68"/>
      <c r="E335" s="46"/>
      <c r="F335" s="323" t="str">
        <f t="shared" si="12"/>
        <v/>
      </c>
      <c r="G335" s="89"/>
      <c r="H335" s="86"/>
      <c r="I335" s="86"/>
      <c r="J335" s="48"/>
      <c r="K335" s="46"/>
      <c r="L335" s="46"/>
      <c r="M335" s="46"/>
      <c r="N335" s="48"/>
      <c r="O335" s="43"/>
      <c r="P335" s="209"/>
      <c r="Q335" s="43"/>
      <c r="R335" s="86"/>
      <c r="S335" s="48"/>
      <c r="T335" s="216"/>
      <c r="U335" s="87"/>
      <c r="V335" s="88"/>
      <c r="W335" s="91"/>
      <c r="X335" s="216"/>
      <c r="Y335" s="216"/>
      <c r="Z335" s="89"/>
      <c r="AA335" s="182" t="str">
        <f t="shared" si="13"/>
        <v/>
      </c>
      <c r="AB335" s="46"/>
      <c r="AC335" s="216"/>
      <c r="AD335" s="216"/>
      <c r="AE335" s="43"/>
      <c r="AF335" s="48"/>
      <c r="AG335" s="43"/>
      <c r="AH335" s="405"/>
      <c r="AI335" s="406"/>
      <c r="AJ335" s="44"/>
      <c r="AK335" s="350"/>
      <c r="AL335" s="46"/>
      <c r="AM335" s="182" t="str">
        <f t="shared" ref="AM335:AM398" si="14">IF(AL335="YES",(R335-AK335)/365,"")</f>
        <v/>
      </c>
      <c r="AN335" s="46"/>
    </row>
    <row r="336" spans="1:40" ht="45" customHeight="1" x14ac:dyDescent="0.3">
      <c r="A336" s="68"/>
      <c r="B336" s="68"/>
      <c r="C336" s="68"/>
      <c r="D336" s="68"/>
      <c r="E336" s="46"/>
      <c r="F336" s="323" t="str">
        <f t="shared" si="12"/>
        <v/>
      </c>
      <c r="G336" s="89"/>
      <c r="H336" s="86"/>
      <c r="I336" s="86"/>
      <c r="J336" s="48"/>
      <c r="K336" s="46"/>
      <c r="L336" s="46"/>
      <c r="M336" s="46"/>
      <c r="N336" s="48"/>
      <c r="O336" s="43"/>
      <c r="P336" s="209"/>
      <c r="Q336" s="43"/>
      <c r="R336" s="86"/>
      <c r="S336" s="48"/>
      <c r="T336" s="216"/>
      <c r="U336" s="87"/>
      <c r="V336" s="88"/>
      <c r="W336" s="91"/>
      <c r="X336" s="216"/>
      <c r="Y336" s="216"/>
      <c r="Z336" s="89"/>
      <c r="AA336" s="182" t="str">
        <f t="shared" si="13"/>
        <v/>
      </c>
      <c r="AB336" s="46"/>
      <c r="AC336" s="216"/>
      <c r="AD336" s="216"/>
      <c r="AE336" s="43"/>
      <c r="AF336" s="48"/>
      <c r="AG336" s="43"/>
      <c r="AH336" s="405"/>
      <c r="AI336" s="406"/>
      <c r="AJ336" s="44"/>
      <c r="AK336" s="350"/>
      <c r="AL336" s="46"/>
      <c r="AM336" s="182" t="str">
        <f t="shared" si="14"/>
        <v/>
      </c>
      <c r="AN336" s="46"/>
    </row>
    <row r="337" spans="1:40" ht="45" customHeight="1" x14ac:dyDescent="0.3">
      <c r="A337" s="68"/>
      <c r="B337" s="68"/>
      <c r="C337" s="68"/>
      <c r="D337" s="68"/>
      <c r="E337" s="46"/>
      <c r="F337" s="323" t="str">
        <f t="shared" si="12"/>
        <v/>
      </c>
      <c r="G337" s="89"/>
      <c r="H337" s="86"/>
      <c r="I337" s="86"/>
      <c r="J337" s="48"/>
      <c r="K337" s="46"/>
      <c r="L337" s="46"/>
      <c r="M337" s="46"/>
      <c r="N337" s="48"/>
      <c r="O337" s="43"/>
      <c r="P337" s="209"/>
      <c r="Q337" s="43"/>
      <c r="R337" s="86"/>
      <c r="S337" s="48"/>
      <c r="T337" s="216"/>
      <c r="U337" s="87"/>
      <c r="V337" s="88"/>
      <c r="W337" s="91"/>
      <c r="X337" s="216"/>
      <c r="Y337" s="216"/>
      <c r="Z337" s="89"/>
      <c r="AA337" s="182" t="str">
        <f t="shared" si="13"/>
        <v/>
      </c>
      <c r="AB337" s="46"/>
      <c r="AC337" s="216"/>
      <c r="AD337" s="216"/>
      <c r="AE337" s="43"/>
      <c r="AF337" s="48"/>
      <c r="AG337" s="43"/>
      <c r="AH337" s="405"/>
      <c r="AI337" s="406"/>
      <c r="AJ337" s="44"/>
      <c r="AK337" s="350"/>
      <c r="AL337" s="46"/>
      <c r="AM337" s="182" t="str">
        <f t="shared" si="14"/>
        <v/>
      </c>
      <c r="AN337" s="46"/>
    </row>
    <row r="338" spans="1:40" ht="45" customHeight="1" x14ac:dyDescent="0.3">
      <c r="A338" s="68"/>
      <c r="B338" s="68"/>
      <c r="C338" s="68"/>
      <c r="D338" s="68"/>
      <c r="E338" s="46"/>
      <c r="F338" s="323" t="str">
        <f t="shared" si="12"/>
        <v/>
      </c>
      <c r="G338" s="89"/>
      <c r="H338" s="86"/>
      <c r="I338" s="86"/>
      <c r="J338" s="48"/>
      <c r="K338" s="46"/>
      <c r="L338" s="46"/>
      <c r="M338" s="46"/>
      <c r="N338" s="48"/>
      <c r="O338" s="43"/>
      <c r="P338" s="209"/>
      <c r="Q338" s="43"/>
      <c r="R338" s="86"/>
      <c r="S338" s="48"/>
      <c r="T338" s="216"/>
      <c r="U338" s="87"/>
      <c r="V338" s="88"/>
      <c r="W338" s="91"/>
      <c r="X338" s="216"/>
      <c r="Y338" s="216"/>
      <c r="Z338" s="89"/>
      <c r="AA338" s="182" t="str">
        <f t="shared" si="13"/>
        <v/>
      </c>
      <c r="AB338" s="46"/>
      <c r="AC338" s="216"/>
      <c r="AD338" s="216"/>
      <c r="AE338" s="43"/>
      <c r="AF338" s="48"/>
      <c r="AG338" s="43"/>
      <c r="AH338" s="405"/>
      <c r="AI338" s="406"/>
      <c r="AJ338" s="44"/>
      <c r="AK338" s="350"/>
      <c r="AL338" s="46"/>
      <c r="AM338" s="182" t="str">
        <f t="shared" si="14"/>
        <v/>
      </c>
      <c r="AN338" s="46"/>
    </row>
    <row r="339" spans="1:40" ht="45" customHeight="1" x14ac:dyDescent="0.3">
      <c r="A339" s="68"/>
      <c r="B339" s="68"/>
      <c r="C339" s="68"/>
      <c r="D339" s="68"/>
      <c r="E339" s="46"/>
      <c r="F339" s="323" t="str">
        <f t="shared" si="12"/>
        <v/>
      </c>
      <c r="G339" s="89"/>
      <c r="H339" s="86"/>
      <c r="I339" s="86"/>
      <c r="J339" s="48"/>
      <c r="K339" s="46"/>
      <c r="L339" s="46"/>
      <c r="M339" s="46"/>
      <c r="N339" s="48"/>
      <c r="O339" s="43"/>
      <c r="P339" s="209"/>
      <c r="Q339" s="43"/>
      <c r="R339" s="86"/>
      <c r="S339" s="48"/>
      <c r="T339" s="216"/>
      <c r="U339" s="87"/>
      <c r="V339" s="88"/>
      <c r="W339" s="91"/>
      <c r="X339" s="216"/>
      <c r="Y339" s="216"/>
      <c r="Z339" s="89"/>
      <c r="AA339" s="182" t="str">
        <f t="shared" si="13"/>
        <v/>
      </c>
      <c r="AB339" s="46"/>
      <c r="AC339" s="216"/>
      <c r="AD339" s="216"/>
      <c r="AE339" s="43"/>
      <c r="AF339" s="48"/>
      <c r="AG339" s="43"/>
      <c r="AH339" s="405"/>
      <c r="AI339" s="406"/>
      <c r="AJ339" s="44"/>
      <c r="AK339" s="350"/>
      <c r="AL339" s="46"/>
      <c r="AM339" s="182" t="str">
        <f t="shared" si="14"/>
        <v/>
      </c>
      <c r="AN339" s="46"/>
    </row>
    <row r="340" spans="1:40" ht="45" customHeight="1" x14ac:dyDescent="0.3">
      <c r="A340" s="68"/>
      <c r="B340" s="68"/>
      <c r="C340" s="68"/>
      <c r="D340" s="68"/>
      <c r="E340" s="46"/>
      <c r="F340" s="323" t="str">
        <f t="shared" si="12"/>
        <v/>
      </c>
      <c r="G340" s="89"/>
      <c r="H340" s="86"/>
      <c r="I340" s="86"/>
      <c r="J340" s="48"/>
      <c r="K340" s="46"/>
      <c r="L340" s="46"/>
      <c r="M340" s="46"/>
      <c r="N340" s="48"/>
      <c r="O340" s="43"/>
      <c r="P340" s="209"/>
      <c r="Q340" s="43"/>
      <c r="R340" s="86"/>
      <c r="S340" s="48"/>
      <c r="T340" s="216"/>
      <c r="U340" s="87"/>
      <c r="V340" s="88"/>
      <c r="W340" s="91"/>
      <c r="X340" s="216"/>
      <c r="Y340" s="216"/>
      <c r="Z340" s="89"/>
      <c r="AA340" s="182" t="str">
        <f t="shared" si="13"/>
        <v/>
      </c>
      <c r="AB340" s="46"/>
      <c r="AC340" s="216"/>
      <c r="AD340" s="216"/>
      <c r="AE340" s="43"/>
      <c r="AF340" s="48"/>
      <c r="AG340" s="43"/>
      <c r="AH340" s="405"/>
      <c r="AI340" s="406"/>
      <c r="AJ340" s="44"/>
      <c r="AK340" s="350"/>
      <c r="AL340" s="46"/>
      <c r="AM340" s="182" t="str">
        <f t="shared" si="14"/>
        <v/>
      </c>
      <c r="AN340" s="46"/>
    </row>
    <row r="341" spans="1:40" ht="45" customHeight="1" x14ac:dyDescent="0.3">
      <c r="A341" s="68"/>
      <c r="B341" s="68"/>
      <c r="C341" s="68"/>
      <c r="D341" s="68"/>
      <c r="E341" s="46"/>
      <c r="F341" s="323" t="str">
        <f t="shared" si="12"/>
        <v/>
      </c>
      <c r="G341" s="89"/>
      <c r="H341" s="86"/>
      <c r="I341" s="86"/>
      <c r="J341" s="48"/>
      <c r="K341" s="46"/>
      <c r="L341" s="46"/>
      <c r="M341" s="46"/>
      <c r="N341" s="48"/>
      <c r="O341" s="43"/>
      <c r="P341" s="209"/>
      <c r="Q341" s="43"/>
      <c r="R341" s="86"/>
      <c r="S341" s="48"/>
      <c r="T341" s="216"/>
      <c r="U341" s="87"/>
      <c r="V341" s="88"/>
      <c r="W341" s="91"/>
      <c r="X341" s="216"/>
      <c r="Y341" s="216"/>
      <c r="Z341" s="89"/>
      <c r="AA341" s="182" t="str">
        <f t="shared" si="13"/>
        <v/>
      </c>
      <c r="AB341" s="46"/>
      <c r="AC341" s="216"/>
      <c r="AD341" s="216"/>
      <c r="AE341" s="43"/>
      <c r="AF341" s="48"/>
      <c r="AG341" s="43"/>
      <c r="AH341" s="405"/>
      <c r="AI341" s="406"/>
      <c r="AJ341" s="44"/>
      <c r="AK341" s="350"/>
      <c r="AL341" s="46"/>
      <c r="AM341" s="182" t="str">
        <f t="shared" si="14"/>
        <v/>
      </c>
      <c r="AN341" s="46"/>
    </row>
    <row r="342" spans="1:40" ht="45" customHeight="1" x14ac:dyDescent="0.3">
      <c r="A342" s="68"/>
      <c r="B342" s="68"/>
      <c r="C342" s="68"/>
      <c r="D342" s="68"/>
      <c r="E342" s="46"/>
      <c r="F342" s="323" t="str">
        <f t="shared" si="12"/>
        <v/>
      </c>
      <c r="G342" s="89"/>
      <c r="H342" s="86"/>
      <c r="I342" s="86"/>
      <c r="J342" s="48"/>
      <c r="K342" s="46"/>
      <c r="L342" s="46"/>
      <c r="M342" s="46"/>
      <c r="N342" s="48"/>
      <c r="O342" s="43"/>
      <c r="P342" s="209"/>
      <c r="Q342" s="43"/>
      <c r="R342" s="86"/>
      <c r="S342" s="48"/>
      <c r="T342" s="216"/>
      <c r="U342" s="87"/>
      <c r="V342" s="88"/>
      <c r="W342" s="91"/>
      <c r="X342" s="216"/>
      <c r="Y342" s="216"/>
      <c r="Z342" s="89"/>
      <c r="AA342" s="182" t="str">
        <f t="shared" si="13"/>
        <v/>
      </c>
      <c r="AB342" s="46"/>
      <c r="AC342" s="216"/>
      <c r="AD342" s="216"/>
      <c r="AE342" s="43"/>
      <c r="AF342" s="48"/>
      <c r="AG342" s="43"/>
      <c r="AH342" s="405"/>
      <c r="AI342" s="406"/>
      <c r="AJ342" s="44"/>
      <c r="AK342" s="350"/>
      <c r="AL342" s="46"/>
      <c r="AM342" s="182" t="str">
        <f t="shared" si="14"/>
        <v/>
      </c>
      <c r="AN342" s="46"/>
    </row>
    <row r="343" spans="1:40" ht="45" customHeight="1" x14ac:dyDescent="0.3">
      <c r="A343" s="68"/>
      <c r="B343" s="68"/>
      <c r="C343" s="68"/>
      <c r="D343" s="68"/>
      <c r="E343" s="46"/>
      <c r="F343" s="323" t="str">
        <f t="shared" si="12"/>
        <v/>
      </c>
      <c r="G343" s="89"/>
      <c r="H343" s="86"/>
      <c r="I343" s="86"/>
      <c r="J343" s="48"/>
      <c r="K343" s="46"/>
      <c r="L343" s="46"/>
      <c r="M343" s="46"/>
      <c r="N343" s="48"/>
      <c r="O343" s="43"/>
      <c r="P343" s="209"/>
      <c r="Q343" s="43"/>
      <c r="R343" s="86"/>
      <c r="S343" s="48"/>
      <c r="T343" s="216"/>
      <c r="U343" s="87"/>
      <c r="V343" s="88"/>
      <c r="W343" s="91"/>
      <c r="X343" s="216"/>
      <c r="Y343" s="216"/>
      <c r="Z343" s="89"/>
      <c r="AA343" s="182" t="str">
        <f t="shared" si="13"/>
        <v/>
      </c>
      <c r="AB343" s="46"/>
      <c r="AC343" s="216"/>
      <c r="AD343" s="216"/>
      <c r="AE343" s="43"/>
      <c r="AF343" s="48"/>
      <c r="AG343" s="43"/>
      <c r="AH343" s="405"/>
      <c r="AI343" s="406"/>
      <c r="AJ343" s="44"/>
      <c r="AK343" s="350"/>
      <c r="AL343" s="46"/>
      <c r="AM343" s="182" t="str">
        <f t="shared" si="14"/>
        <v/>
      </c>
      <c r="AN343" s="46"/>
    </row>
    <row r="344" spans="1:40" ht="45" customHeight="1" x14ac:dyDescent="0.3">
      <c r="A344" s="68"/>
      <c r="B344" s="68"/>
      <c r="C344" s="68"/>
      <c r="D344" s="68"/>
      <c r="E344" s="46"/>
      <c r="F344" s="323" t="str">
        <f t="shared" si="12"/>
        <v/>
      </c>
      <c r="G344" s="89"/>
      <c r="H344" s="86"/>
      <c r="I344" s="86"/>
      <c r="J344" s="48"/>
      <c r="K344" s="46"/>
      <c r="L344" s="46"/>
      <c r="M344" s="46"/>
      <c r="N344" s="48"/>
      <c r="O344" s="43"/>
      <c r="P344" s="209"/>
      <c r="Q344" s="43"/>
      <c r="R344" s="86"/>
      <c r="S344" s="48"/>
      <c r="T344" s="216"/>
      <c r="U344" s="87"/>
      <c r="V344" s="88"/>
      <c r="W344" s="91"/>
      <c r="X344" s="216"/>
      <c r="Y344" s="216"/>
      <c r="Z344" s="89"/>
      <c r="AA344" s="182" t="str">
        <f t="shared" si="13"/>
        <v/>
      </c>
      <c r="AB344" s="46"/>
      <c r="AC344" s="216"/>
      <c r="AD344" s="216"/>
      <c r="AE344" s="43"/>
      <c r="AF344" s="48"/>
      <c r="AG344" s="43"/>
      <c r="AH344" s="405"/>
      <c r="AI344" s="406"/>
      <c r="AJ344" s="44"/>
      <c r="AK344" s="350"/>
      <c r="AL344" s="46"/>
      <c r="AM344" s="182" t="str">
        <f t="shared" si="14"/>
        <v/>
      </c>
      <c r="AN344" s="46"/>
    </row>
    <row r="345" spans="1:40" ht="45" customHeight="1" x14ac:dyDescent="0.3">
      <c r="A345" s="68"/>
      <c r="B345" s="68"/>
      <c r="C345" s="68"/>
      <c r="D345" s="68"/>
      <c r="E345" s="46"/>
      <c r="F345" s="323" t="str">
        <f t="shared" si="12"/>
        <v/>
      </c>
      <c r="G345" s="89"/>
      <c r="H345" s="86"/>
      <c r="I345" s="86"/>
      <c r="J345" s="48"/>
      <c r="K345" s="46"/>
      <c r="L345" s="46"/>
      <c r="M345" s="46"/>
      <c r="N345" s="48"/>
      <c r="O345" s="43"/>
      <c r="P345" s="209"/>
      <c r="Q345" s="43"/>
      <c r="R345" s="86"/>
      <c r="S345" s="48"/>
      <c r="T345" s="216"/>
      <c r="U345" s="87"/>
      <c r="V345" s="88"/>
      <c r="W345" s="91"/>
      <c r="X345" s="216"/>
      <c r="Y345" s="216"/>
      <c r="Z345" s="89"/>
      <c r="AA345" s="182" t="str">
        <f t="shared" si="13"/>
        <v/>
      </c>
      <c r="AB345" s="46"/>
      <c r="AC345" s="216"/>
      <c r="AD345" s="216"/>
      <c r="AE345" s="43"/>
      <c r="AF345" s="48"/>
      <c r="AG345" s="43"/>
      <c r="AH345" s="405"/>
      <c r="AI345" s="406"/>
      <c r="AJ345" s="44"/>
      <c r="AK345" s="350"/>
      <c r="AL345" s="46"/>
      <c r="AM345" s="182" t="str">
        <f t="shared" si="14"/>
        <v/>
      </c>
      <c r="AN345" s="46"/>
    </row>
    <row r="346" spans="1:40" ht="45" customHeight="1" x14ac:dyDescent="0.3">
      <c r="A346" s="68"/>
      <c r="B346" s="68"/>
      <c r="C346" s="68"/>
      <c r="D346" s="68"/>
      <c r="E346" s="46"/>
      <c r="F346" s="323" t="str">
        <f t="shared" si="12"/>
        <v/>
      </c>
      <c r="G346" s="89"/>
      <c r="H346" s="86"/>
      <c r="I346" s="86"/>
      <c r="J346" s="48"/>
      <c r="K346" s="46"/>
      <c r="L346" s="46"/>
      <c r="M346" s="46"/>
      <c r="N346" s="48"/>
      <c r="O346" s="43"/>
      <c r="P346" s="209"/>
      <c r="Q346" s="43"/>
      <c r="R346" s="86"/>
      <c r="S346" s="48"/>
      <c r="T346" s="216"/>
      <c r="U346" s="87"/>
      <c r="V346" s="88"/>
      <c r="W346" s="91"/>
      <c r="X346" s="216"/>
      <c r="Y346" s="216"/>
      <c r="Z346" s="89"/>
      <c r="AA346" s="182" t="str">
        <f t="shared" si="13"/>
        <v/>
      </c>
      <c r="AB346" s="46"/>
      <c r="AC346" s="216"/>
      <c r="AD346" s="216"/>
      <c r="AE346" s="43"/>
      <c r="AF346" s="48"/>
      <c r="AG346" s="43"/>
      <c r="AH346" s="405"/>
      <c r="AI346" s="406"/>
      <c r="AJ346" s="44"/>
      <c r="AK346" s="350"/>
      <c r="AL346" s="46"/>
      <c r="AM346" s="182" t="str">
        <f t="shared" si="14"/>
        <v/>
      </c>
      <c r="AN346" s="46"/>
    </row>
    <row r="347" spans="1:40" ht="45" customHeight="1" x14ac:dyDescent="0.3">
      <c r="A347" s="68"/>
      <c r="B347" s="68"/>
      <c r="C347" s="68"/>
      <c r="D347" s="68"/>
      <c r="E347" s="46"/>
      <c r="F347" s="323" t="str">
        <f t="shared" si="12"/>
        <v/>
      </c>
      <c r="G347" s="89"/>
      <c r="H347" s="86"/>
      <c r="I347" s="86"/>
      <c r="J347" s="48"/>
      <c r="K347" s="46"/>
      <c r="L347" s="46"/>
      <c r="M347" s="46"/>
      <c r="N347" s="48"/>
      <c r="O347" s="43"/>
      <c r="P347" s="209"/>
      <c r="Q347" s="43"/>
      <c r="R347" s="86"/>
      <c r="S347" s="48"/>
      <c r="T347" s="216"/>
      <c r="U347" s="87"/>
      <c r="V347" s="88"/>
      <c r="W347" s="91"/>
      <c r="X347" s="216"/>
      <c r="Y347" s="216"/>
      <c r="Z347" s="89"/>
      <c r="AA347" s="182" t="str">
        <f t="shared" si="13"/>
        <v/>
      </c>
      <c r="AB347" s="46"/>
      <c r="AC347" s="216"/>
      <c r="AD347" s="216"/>
      <c r="AE347" s="43"/>
      <c r="AF347" s="48"/>
      <c r="AG347" s="43"/>
      <c r="AH347" s="405"/>
      <c r="AI347" s="406"/>
      <c r="AJ347" s="44"/>
      <c r="AK347" s="350"/>
      <c r="AL347" s="46"/>
      <c r="AM347" s="182" t="str">
        <f t="shared" si="14"/>
        <v/>
      </c>
      <c r="AN347" s="46"/>
    </row>
    <row r="348" spans="1:40" ht="45" customHeight="1" x14ac:dyDescent="0.3">
      <c r="A348" s="68"/>
      <c r="B348" s="68"/>
      <c r="C348" s="68"/>
      <c r="D348" s="68"/>
      <c r="E348" s="46"/>
      <c r="F348" s="323" t="str">
        <f t="shared" si="12"/>
        <v/>
      </c>
      <c r="G348" s="89"/>
      <c r="H348" s="86"/>
      <c r="I348" s="86"/>
      <c r="J348" s="48"/>
      <c r="K348" s="46"/>
      <c r="L348" s="46"/>
      <c r="M348" s="46"/>
      <c r="N348" s="48"/>
      <c r="O348" s="43"/>
      <c r="P348" s="209"/>
      <c r="Q348" s="43"/>
      <c r="R348" s="86"/>
      <c r="S348" s="48"/>
      <c r="T348" s="216"/>
      <c r="U348" s="87"/>
      <c r="V348" s="88"/>
      <c r="W348" s="91"/>
      <c r="X348" s="216"/>
      <c r="Y348" s="216"/>
      <c r="Z348" s="89"/>
      <c r="AA348" s="182" t="str">
        <f t="shared" si="13"/>
        <v/>
      </c>
      <c r="AB348" s="46"/>
      <c r="AC348" s="216"/>
      <c r="AD348" s="216"/>
      <c r="AE348" s="43"/>
      <c r="AF348" s="48"/>
      <c r="AG348" s="43"/>
      <c r="AH348" s="405"/>
      <c r="AI348" s="406"/>
      <c r="AJ348" s="44"/>
      <c r="AK348" s="350"/>
      <c r="AL348" s="46"/>
      <c r="AM348" s="182" t="str">
        <f t="shared" si="14"/>
        <v/>
      </c>
      <c r="AN348" s="46"/>
    </row>
    <row r="349" spans="1:40" ht="45" customHeight="1" x14ac:dyDescent="0.3">
      <c r="A349" s="68"/>
      <c r="B349" s="68"/>
      <c r="C349" s="68"/>
      <c r="D349" s="68"/>
      <c r="E349" s="46"/>
      <c r="F349" s="323" t="str">
        <f t="shared" si="12"/>
        <v/>
      </c>
      <c r="G349" s="89"/>
      <c r="H349" s="86"/>
      <c r="I349" s="86"/>
      <c r="J349" s="48"/>
      <c r="K349" s="46"/>
      <c r="L349" s="46"/>
      <c r="M349" s="46"/>
      <c r="N349" s="48"/>
      <c r="O349" s="43"/>
      <c r="P349" s="209"/>
      <c r="Q349" s="43"/>
      <c r="R349" s="86"/>
      <c r="S349" s="48"/>
      <c r="T349" s="216"/>
      <c r="U349" s="87"/>
      <c r="V349" s="88"/>
      <c r="W349" s="91"/>
      <c r="X349" s="216"/>
      <c r="Y349" s="216"/>
      <c r="Z349" s="89"/>
      <c r="AA349" s="182" t="str">
        <f t="shared" si="13"/>
        <v/>
      </c>
      <c r="AB349" s="46"/>
      <c r="AC349" s="216"/>
      <c r="AD349" s="216"/>
      <c r="AE349" s="43"/>
      <c r="AF349" s="48"/>
      <c r="AG349" s="43"/>
      <c r="AH349" s="405"/>
      <c r="AI349" s="406"/>
      <c r="AJ349" s="44"/>
      <c r="AK349" s="350"/>
      <c r="AL349" s="46"/>
      <c r="AM349" s="182" t="str">
        <f t="shared" si="14"/>
        <v/>
      </c>
      <c r="AN349" s="46"/>
    </row>
    <row r="350" spans="1:40" ht="45" customHeight="1" x14ac:dyDescent="0.3">
      <c r="A350" s="68"/>
      <c r="B350" s="68"/>
      <c r="C350" s="68"/>
      <c r="D350" s="68"/>
      <c r="E350" s="46"/>
      <c r="F350" s="323" t="str">
        <f t="shared" si="12"/>
        <v/>
      </c>
      <c r="G350" s="89"/>
      <c r="H350" s="86"/>
      <c r="I350" s="86"/>
      <c r="J350" s="48"/>
      <c r="K350" s="46"/>
      <c r="L350" s="46"/>
      <c r="M350" s="46"/>
      <c r="N350" s="48"/>
      <c r="O350" s="43"/>
      <c r="P350" s="209"/>
      <c r="Q350" s="43"/>
      <c r="R350" s="86"/>
      <c r="S350" s="48"/>
      <c r="T350" s="216"/>
      <c r="U350" s="87"/>
      <c r="V350" s="88"/>
      <c r="W350" s="91"/>
      <c r="X350" s="216"/>
      <c r="Y350" s="216"/>
      <c r="Z350" s="89"/>
      <c r="AA350" s="182" t="str">
        <f t="shared" si="13"/>
        <v/>
      </c>
      <c r="AB350" s="46"/>
      <c r="AC350" s="216"/>
      <c r="AD350" s="216"/>
      <c r="AE350" s="43"/>
      <c r="AF350" s="48"/>
      <c r="AG350" s="43"/>
      <c r="AH350" s="405"/>
      <c r="AI350" s="406"/>
      <c r="AJ350" s="44"/>
      <c r="AK350" s="350"/>
      <c r="AL350" s="46"/>
      <c r="AM350" s="182" t="str">
        <f t="shared" si="14"/>
        <v/>
      </c>
      <c r="AN350" s="46"/>
    </row>
    <row r="351" spans="1:40" ht="45" customHeight="1" x14ac:dyDescent="0.3">
      <c r="A351" s="68"/>
      <c r="B351" s="68"/>
      <c r="C351" s="68"/>
      <c r="D351" s="68"/>
      <c r="E351" s="46"/>
      <c r="F351" s="323" t="str">
        <f t="shared" si="12"/>
        <v/>
      </c>
      <c r="G351" s="89"/>
      <c r="H351" s="86"/>
      <c r="I351" s="86"/>
      <c r="J351" s="48"/>
      <c r="K351" s="46"/>
      <c r="L351" s="46"/>
      <c r="M351" s="46"/>
      <c r="N351" s="48"/>
      <c r="O351" s="43"/>
      <c r="P351" s="209"/>
      <c r="Q351" s="43"/>
      <c r="R351" s="86"/>
      <c r="S351" s="48"/>
      <c r="T351" s="216"/>
      <c r="U351" s="87"/>
      <c r="V351" s="88"/>
      <c r="W351" s="91"/>
      <c r="X351" s="216"/>
      <c r="Y351" s="216"/>
      <c r="Z351" s="89"/>
      <c r="AA351" s="182" t="str">
        <f t="shared" si="13"/>
        <v/>
      </c>
      <c r="AB351" s="46"/>
      <c r="AC351" s="216"/>
      <c r="AD351" s="216"/>
      <c r="AE351" s="43"/>
      <c r="AF351" s="48"/>
      <c r="AG351" s="43"/>
      <c r="AH351" s="405"/>
      <c r="AI351" s="406"/>
      <c r="AJ351" s="44"/>
      <c r="AK351" s="350"/>
      <c r="AL351" s="46"/>
      <c r="AM351" s="182" t="str">
        <f t="shared" si="14"/>
        <v/>
      </c>
      <c r="AN351" s="46"/>
    </row>
    <row r="352" spans="1:40" ht="45" customHeight="1" x14ac:dyDescent="0.3">
      <c r="A352" s="68"/>
      <c r="B352" s="68"/>
      <c r="C352" s="68"/>
      <c r="D352" s="68"/>
      <c r="E352" s="46"/>
      <c r="F352" s="323" t="str">
        <f t="shared" si="12"/>
        <v/>
      </c>
      <c r="G352" s="89"/>
      <c r="H352" s="86"/>
      <c r="I352" s="86"/>
      <c r="J352" s="48"/>
      <c r="K352" s="46"/>
      <c r="L352" s="46"/>
      <c r="M352" s="46"/>
      <c r="N352" s="48"/>
      <c r="O352" s="43"/>
      <c r="P352" s="209"/>
      <c r="Q352" s="43"/>
      <c r="R352" s="86"/>
      <c r="S352" s="48"/>
      <c r="T352" s="216"/>
      <c r="U352" s="87"/>
      <c r="V352" s="88"/>
      <c r="W352" s="91"/>
      <c r="X352" s="216"/>
      <c r="Y352" s="216"/>
      <c r="Z352" s="89"/>
      <c r="AA352" s="182" t="str">
        <f t="shared" si="13"/>
        <v/>
      </c>
      <c r="AB352" s="46"/>
      <c r="AC352" s="216"/>
      <c r="AD352" s="216"/>
      <c r="AE352" s="43"/>
      <c r="AF352" s="48"/>
      <c r="AG352" s="43"/>
      <c r="AH352" s="405"/>
      <c r="AI352" s="406"/>
      <c r="AJ352" s="44"/>
      <c r="AK352" s="350"/>
      <c r="AL352" s="46"/>
      <c r="AM352" s="182" t="str">
        <f t="shared" si="14"/>
        <v/>
      </c>
      <c r="AN352" s="46"/>
    </row>
    <row r="353" spans="1:40" ht="45" customHeight="1" x14ac:dyDescent="0.3">
      <c r="A353" s="68"/>
      <c r="B353" s="68"/>
      <c r="C353" s="68"/>
      <c r="D353" s="68"/>
      <c r="E353" s="46"/>
      <c r="F353" s="323" t="str">
        <f t="shared" si="12"/>
        <v/>
      </c>
      <c r="G353" s="89"/>
      <c r="H353" s="86"/>
      <c r="I353" s="86"/>
      <c r="J353" s="48"/>
      <c r="K353" s="46"/>
      <c r="L353" s="46"/>
      <c r="M353" s="46"/>
      <c r="N353" s="48"/>
      <c r="O353" s="43"/>
      <c r="P353" s="209"/>
      <c r="Q353" s="43"/>
      <c r="R353" s="86"/>
      <c r="S353" s="48"/>
      <c r="T353" s="216"/>
      <c r="U353" s="87"/>
      <c r="V353" s="88"/>
      <c r="W353" s="91"/>
      <c r="X353" s="216"/>
      <c r="Y353" s="216"/>
      <c r="Z353" s="89"/>
      <c r="AA353" s="182" t="str">
        <f t="shared" si="13"/>
        <v/>
      </c>
      <c r="AB353" s="46"/>
      <c r="AC353" s="216"/>
      <c r="AD353" s="216"/>
      <c r="AE353" s="43"/>
      <c r="AF353" s="48"/>
      <c r="AG353" s="43"/>
      <c r="AH353" s="405"/>
      <c r="AI353" s="406"/>
      <c r="AJ353" s="44"/>
      <c r="AK353" s="350"/>
      <c r="AL353" s="46"/>
      <c r="AM353" s="182" t="str">
        <f t="shared" si="14"/>
        <v/>
      </c>
      <c r="AN353" s="46"/>
    </row>
    <row r="354" spans="1:40" ht="45" customHeight="1" x14ac:dyDescent="0.3">
      <c r="A354" s="68"/>
      <c r="B354" s="68"/>
      <c r="C354" s="68"/>
      <c r="D354" s="68"/>
      <c r="E354" s="46"/>
      <c r="F354" s="323" t="str">
        <f t="shared" si="12"/>
        <v/>
      </c>
      <c r="G354" s="89"/>
      <c r="H354" s="86"/>
      <c r="I354" s="86"/>
      <c r="J354" s="48"/>
      <c r="K354" s="46"/>
      <c r="L354" s="46"/>
      <c r="M354" s="46"/>
      <c r="N354" s="48"/>
      <c r="O354" s="43"/>
      <c r="P354" s="209"/>
      <c r="Q354" s="43"/>
      <c r="R354" s="86"/>
      <c r="S354" s="48"/>
      <c r="T354" s="216"/>
      <c r="U354" s="87"/>
      <c r="V354" s="88"/>
      <c r="W354" s="91"/>
      <c r="X354" s="216"/>
      <c r="Y354" s="216"/>
      <c r="Z354" s="89"/>
      <c r="AA354" s="182" t="str">
        <f t="shared" si="13"/>
        <v/>
      </c>
      <c r="AB354" s="46"/>
      <c r="AC354" s="216"/>
      <c r="AD354" s="216"/>
      <c r="AE354" s="43"/>
      <c r="AF354" s="48"/>
      <c r="AG354" s="43"/>
      <c r="AH354" s="405"/>
      <c r="AI354" s="406"/>
      <c r="AJ354" s="44"/>
      <c r="AK354" s="350"/>
      <c r="AL354" s="46"/>
      <c r="AM354" s="182" t="str">
        <f t="shared" si="14"/>
        <v/>
      </c>
      <c r="AN354" s="46"/>
    </row>
    <row r="355" spans="1:40" ht="45" customHeight="1" x14ac:dyDescent="0.3">
      <c r="A355" s="68"/>
      <c r="B355" s="68"/>
      <c r="C355" s="68"/>
      <c r="D355" s="68"/>
      <c r="E355" s="46"/>
      <c r="F355" s="323" t="str">
        <f t="shared" si="12"/>
        <v/>
      </c>
      <c r="G355" s="89"/>
      <c r="H355" s="86"/>
      <c r="I355" s="86"/>
      <c r="J355" s="48"/>
      <c r="K355" s="46"/>
      <c r="L355" s="46"/>
      <c r="M355" s="46"/>
      <c r="N355" s="48"/>
      <c r="O355" s="43"/>
      <c r="P355" s="209"/>
      <c r="Q355" s="43"/>
      <c r="R355" s="86"/>
      <c r="S355" s="48"/>
      <c r="T355" s="216"/>
      <c r="U355" s="87"/>
      <c r="V355" s="88"/>
      <c r="W355" s="91"/>
      <c r="X355" s="216"/>
      <c r="Y355" s="216"/>
      <c r="Z355" s="89"/>
      <c r="AA355" s="182" t="str">
        <f t="shared" si="13"/>
        <v/>
      </c>
      <c r="AB355" s="46"/>
      <c r="AC355" s="216"/>
      <c r="AD355" s="216"/>
      <c r="AE355" s="43"/>
      <c r="AF355" s="48"/>
      <c r="AG355" s="43"/>
      <c r="AH355" s="405"/>
      <c r="AI355" s="406"/>
      <c r="AJ355" s="44"/>
      <c r="AK355" s="350"/>
      <c r="AL355" s="46"/>
      <c r="AM355" s="182" t="str">
        <f t="shared" si="14"/>
        <v/>
      </c>
      <c r="AN355" s="46"/>
    </row>
    <row r="356" spans="1:40" ht="45" customHeight="1" x14ac:dyDescent="0.3">
      <c r="A356" s="68"/>
      <c r="B356" s="68"/>
      <c r="C356" s="68"/>
      <c r="D356" s="68"/>
      <c r="E356" s="46"/>
      <c r="F356" s="323" t="str">
        <f t="shared" si="12"/>
        <v/>
      </c>
      <c r="G356" s="89"/>
      <c r="H356" s="86"/>
      <c r="I356" s="86"/>
      <c r="J356" s="48"/>
      <c r="K356" s="46"/>
      <c r="L356" s="46"/>
      <c r="M356" s="46"/>
      <c r="N356" s="48"/>
      <c r="O356" s="43"/>
      <c r="P356" s="209"/>
      <c r="Q356" s="43"/>
      <c r="R356" s="86"/>
      <c r="S356" s="48"/>
      <c r="T356" s="216"/>
      <c r="U356" s="87"/>
      <c r="V356" s="88"/>
      <c r="W356" s="91"/>
      <c r="X356" s="216"/>
      <c r="Y356" s="216"/>
      <c r="Z356" s="89"/>
      <c r="AA356" s="182" t="str">
        <f t="shared" si="13"/>
        <v/>
      </c>
      <c r="AB356" s="46"/>
      <c r="AC356" s="216"/>
      <c r="AD356" s="216"/>
      <c r="AE356" s="43"/>
      <c r="AF356" s="48"/>
      <c r="AG356" s="43"/>
      <c r="AH356" s="405"/>
      <c r="AI356" s="406"/>
      <c r="AJ356" s="44"/>
      <c r="AK356" s="350"/>
      <c r="AL356" s="46"/>
      <c r="AM356" s="182" t="str">
        <f t="shared" si="14"/>
        <v/>
      </c>
      <c r="AN356" s="46"/>
    </row>
    <row r="357" spans="1:40" ht="45" customHeight="1" x14ac:dyDescent="0.3">
      <c r="A357" s="68"/>
      <c r="B357" s="68"/>
      <c r="C357" s="68"/>
      <c r="D357" s="68"/>
      <c r="E357" s="46"/>
      <c r="F357" s="323" t="str">
        <f t="shared" si="12"/>
        <v/>
      </c>
      <c r="G357" s="89"/>
      <c r="H357" s="86"/>
      <c r="I357" s="86"/>
      <c r="J357" s="48"/>
      <c r="K357" s="46"/>
      <c r="L357" s="46"/>
      <c r="M357" s="46"/>
      <c r="N357" s="48"/>
      <c r="O357" s="43"/>
      <c r="P357" s="209"/>
      <c r="Q357" s="43"/>
      <c r="R357" s="86"/>
      <c r="S357" s="48"/>
      <c r="T357" s="216"/>
      <c r="U357" s="87"/>
      <c r="V357" s="88"/>
      <c r="W357" s="91"/>
      <c r="X357" s="216"/>
      <c r="Y357" s="216"/>
      <c r="Z357" s="89"/>
      <c r="AA357" s="182" t="str">
        <f t="shared" si="13"/>
        <v/>
      </c>
      <c r="AB357" s="46"/>
      <c r="AC357" s="216"/>
      <c r="AD357" s="216"/>
      <c r="AE357" s="43"/>
      <c r="AF357" s="48"/>
      <c r="AG357" s="43"/>
      <c r="AH357" s="405"/>
      <c r="AI357" s="406"/>
      <c r="AJ357" s="44"/>
      <c r="AK357" s="350"/>
      <c r="AL357" s="46"/>
      <c r="AM357" s="182" t="str">
        <f t="shared" si="14"/>
        <v/>
      </c>
      <c r="AN357" s="46"/>
    </row>
    <row r="358" spans="1:40" ht="45" customHeight="1" x14ac:dyDescent="0.3">
      <c r="A358" s="68"/>
      <c r="B358" s="68"/>
      <c r="C358" s="68"/>
      <c r="D358" s="68"/>
      <c r="E358" s="46"/>
      <c r="F358" s="323" t="str">
        <f t="shared" si="12"/>
        <v/>
      </c>
      <c r="G358" s="89"/>
      <c r="H358" s="86"/>
      <c r="I358" s="86"/>
      <c r="J358" s="48"/>
      <c r="K358" s="46"/>
      <c r="L358" s="46"/>
      <c r="M358" s="46"/>
      <c r="N358" s="48"/>
      <c r="O358" s="43"/>
      <c r="P358" s="209"/>
      <c r="Q358" s="43"/>
      <c r="R358" s="86"/>
      <c r="S358" s="48"/>
      <c r="T358" s="216"/>
      <c r="U358" s="87"/>
      <c r="V358" s="88"/>
      <c r="W358" s="91"/>
      <c r="X358" s="216"/>
      <c r="Y358" s="216"/>
      <c r="Z358" s="89"/>
      <c r="AA358" s="182" t="str">
        <f t="shared" si="13"/>
        <v/>
      </c>
      <c r="AB358" s="46"/>
      <c r="AC358" s="216"/>
      <c r="AD358" s="216"/>
      <c r="AE358" s="43"/>
      <c r="AF358" s="48"/>
      <c r="AG358" s="43"/>
      <c r="AH358" s="405"/>
      <c r="AI358" s="406"/>
      <c r="AJ358" s="44"/>
      <c r="AK358" s="350"/>
      <c r="AL358" s="46"/>
      <c r="AM358" s="182" t="str">
        <f t="shared" si="14"/>
        <v/>
      </c>
      <c r="AN358" s="46"/>
    </row>
    <row r="359" spans="1:40" ht="45" customHeight="1" x14ac:dyDescent="0.3">
      <c r="A359" s="68"/>
      <c r="B359" s="68"/>
      <c r="C359" s="68"/>
      <c r="D359" s="68"/>
      <c r="E359" s="46"/>
      <c r="F359" s="323" t="str">
        <f t="shared" si="12"/>
        <v/>
      </c>
      <c r="G359" s="89"/>
      <c r="H359" s="86"/>
      <c r="I359" s="86"/>
      <c r="J359" s="48"/>
      <c r="K359" s="46"/>
      <c r="L359" s="46"/>
      <c r="M359" s="46"/>
      <c r="N359" s="48"/>
      <c r="O359" s="43"/>
      <c r="P359" s="209"/>
      <c r="Q359" s="43"/>
      <c r="R359" s="86"/>
      <c r="S359" s="48"/>
      <c r="T359" s="216"/>
      <c r="U359" s="87"/>
      <c r="V359" s="88"/>
      <c r="W359" s="91"/>
      <c r="X359" s="216"/>
      <c r="Y359" s="216"/>
      <c r="Z359" s="89"/>
      <c r="AA359" s="182" t="str">
        <f t="shared" si="13"/>
        <v/>
      </c>
      <c r="AB359" s="46"/>
      <c r="AC359" s="216"/>
      <c r="AD359" s="216"/>
      <c r="AE359" s="43"/>
      <c r="AF359" s="48"/>
      <c r="AG359" s="43"/>
      <c r="AH359" s="405"/>
      <c r="AI359" s="406"/>
      <c r="AJ359" s="44"/>
      <c r="AK359" s="350"/>
      <c r="AL359" s="46"/>
      <c r="AM359" s="182" t="str">
        <f t="shared" si="14"/>
        <v/>
      </c>
      <c r="AN359" s="46"/>
    </row>
    <row r="360" spans="1:40" ht="45" customHeight="1" x14ac:dyDescent="0.3">
      <c r="A360" s="68"/>
      <c r="B360" s="68"/>
      <c r="C360" s="68"/>
      <c r="D360" s="68"/>
      <c r="E360" s="46"/>
      <c r="F360" s="323" t="str">
        <f t="shared" si="12"/>
        <v/>
      </c>
      <c r="G360" s="89"/>
      <c r="H360" s="86"/>
      <c r="I360" s="86"/>
      <c r="J360" s="48"/>
      <c r="K360" s="46"/>
      <c r="L360" s="46"/>
      <c r="M360" s="46"/>
      <c r="N360" s="48"/>
      <c r="O360" s="43"/>
      <c r="P360" s="209"/>
      <c r="Q360" s="43"/>
      <c r="R360" s="86"/>
      <c r="S360" s="48"/>
      <c r="T360" s="216"/>
      <c r="U360" s="87"/>
      <c r="V360" s="88"/>
      <c r="W360" s="91"/>
      <c r="X360" s="216"/>
      <c r="Y360" s="216"/>
      <c r="Z360" s="89"/>
      <c r="AA360" s="182" t="str">
        <f t="shared" si="13"/>
        <v/>
      </c>
      <c r="AB360" s="46"/>
      <c r="AC360" s="216"/>
      <c r="AD360" s="216"/>
      <c r="AE360" s="43"/>
      <c r="AF360" s="48"/>
      <c r="AG360" s="43"/>
      <c r="AH360" s="405"/>
      <c r="AI360" s="406"/>
      <c r="AJ360" s="44"/>
      <c r="AK360" s="350"/>
      <c r="AL360" s="46"/>
      <c r="AM360" s="182" t="str">
        <f t="shared" si="14"/>
        <v/>
      </c>
      <c r="AN360" s="46"/>
    </row>
    <row r="361" spans="1:40" ht="45" customHeight="1" x14ac:dyDescent="0.3">
      <c r="A361" s="68"/>
      <c r="B361" s="68"/>
      <c r="C361" s="68"/>
      <c r="D361" s="68"/>
      <c r="E361" s="46"/>
      <c r="F361" s="323" t="str">
        <f t="shared" si="12"/>
        <v/>
      </c>
      <c r="G361" s="89"/>
      <c r="H361" s="86"/>
      <c r="I361" s="86"/>
      <c r="J361" s="48"/>
      <c r="K361" s="46"/>
      <c r="L361" s="46"/>
      <c r="M361" s="46"/>
      <c r="N361" s="48"/>
      <c r="O361" s="43"/>
      <c r="P361" s="209"/>
      <c r="Q361" s="43"/>
      <c r="R361" s="86"/>
      <c r="S361" s="48"/>
      <c r="T361" s="216"/>
      <c r="U361" s="87"/>
      <c r="V361" s="88"/>
      <c r="W361" s="91"/>
      <c r="X361" s="216"/>
      <c r="Y361" s="216"/>
      <c r="Z361" s="89"/>
      <c r="AA361" s="182" t="str">
        <f t="shared" si="13"/>
        <v/>
      </c>
      <c r="AB361" s="46"/>
      <c r="AC361" s="216"/>
      <c r="AD361" s="216"/>
      <c r="AE361" s="43"/>
      <c r="AF361" s="48"/>
      <c r="AG361" s="43"/>
      <c r="AH361" s="405"/>
      <c r="AI361" s="406"/>
      <c r="AJ361" s="44"/>
      <c r="AK361" s="350"/>
      <c r="AL361" s="46"/>
      <c r="AM361" s="182" t="str">
        <f t="shared" si="14"/>
        <v/>
      </c>
      <c r="AN361" s="46"/>
    </row>
    <row r="362" spans="1:40" ht="45" customHeight="1" x14ac:dyDescent="0.3">
      <c r="A362" s="68"/>
      <c r="B362" s="68"/>
      <c r="C362" s="68"/>
      <c r="D362" s="68"/>
      <c r="E362" s="46"/>
      <c r="F362" s="323" t="str">
        <f t="shared" si="12"/>
        <v/>
      </c>
      <c r="G362" s="89"/>
      <c r="H362" s="86"/>
      <c r="I362" s="86"/>
      <c r="J362" s="48"/>
      <c r="K362" s="46"/>
      <c r="L362" s="46"/>
      <c r="M362" s="46"/>
      <c r="N362" s="48"/>
      <c r="O362" s="43"/>
      <c r="P362" s="209"/>
      <c r="Q362" s="43"/>
      <c r="R362" s="86"/>
      <c r="S362" s="48"/>
      <c r="T362" s="216"/>
      <c r="U362" s="87"/>
      <c r="V362" s="88"/>
      <c r="W362" s="91"/>
      <c r="X362" s="216"/>
      <c r="Y362" s="216"/>
      <c r="Z362" s="89"/>
      <c r="AA362" s="182" t="str">
        <f t="shared" si="13"/>
        <v/>
      </c>
      <c r="AB362" s="46"/>
      <c r="AC362" s="216"/>
      <c r="AD362" s="216"/>
      <c r="AE362" s="43"/>
      <c r="AF362" s="48"/>
      <c r="AG362" s="43"/>
      <c r="AH362" s="405"/>
      <c r="AI362" s="406"/>
      <c r="AJ362" s="44"/>
      <c r="AK362" s="350"/>
      <c r="AL362" s="46"/>
      <c r="AM362" s="182" t="str">
        <f t="shared" si="14"/>
        <v/>
      </c>
      <c r="AN362" s="46"/>
    </row>
    <row r="363" spans="1:40" ht="45" customHeight="1" x14ac:dyDescent="0.3">
      <c r="A363" s="68"/>
      <c r="B363" s="68"/>
      <c r="C363" s="68"/>
      <c r="D363" s="68"/>
      <c r="E363" s="46"/>
      <c r="F363" s="323" t="str">
        <f t="shared" si="12"/>
        <v/>
      </c>
      <c r="G363" s="89"/>
      <c r="H363" s="86"/>
      <c r="I363" s="86"/>
      <c r="J363" s="48"/>
      <c r="K363" s="46"/>
      <c r="L363" s="46"/>
      <c r="M363" s="46"/>
      <c r="N363" s="48"/>
      <c r="O363" s="43"/>
      <c r="P363" s="209"/>
      <c r="Q363" s="43"/>
      <c r="R363" s="86"/>
      <c r="S363" s="48"/>
      <c r="T363" s="216"/>
      <c r="U363" s="87"/>
      <c r="V363" s="88"/>
      <c r="W363" s="91"/>
      <c r="X363" s="216"/>
      <c r="Y363" s="216"/>
      <c r="Z363" s="89"/>
      <c r="AA363" s="182" t="str">
        <f t="shared" si="13"/>
        <v/>
      </c>
      <c r="AB363" s="46"/>
      <c r="AC363" s="216"/>
      <c r="AD363" s="216"/>
      <c r="AE363" s="43"/>
      <c r="AF363" s="48"/>
      <c r="AG363" s="43"/>
      <c r="AH363" s="405"/>
      <c r="AI363" s="406"/>
      <c r="AJ363" s="44"/>
      <c r="AK363" s="350"/>
      <c r="AL363" s="46"/>
      <c r="AM363" s="182" t="str">
        <f t="shared" si="14"/>
        <v/>
      </c>
      <c r="AN363" s="46"/>
    </row>
    <row r="364" spans="1:40" ht="45" customHeight="1" x14ac:dyDescent="0.3">
      <c r="A364" s="68"/>
      <c r="B364" s="68"/>
      <c r="C364" s="68"/>
      <c r="D364" s="68"/>
      <c r="E364" s="46"/>
      <c r="F364" s="323" t="str">
        <f t="shared" si="12"/>
        <v/>
      </c>
      <c r="G364" s="89"/>
      <c r="H364" s="86"/>
      <c r="I364" s="86"/>
      <c r="J364" s="48"/>
      <c r="K364" s="46"/>
      <c r="L364" s="46"/>
      <c r="M364" s="46"/>
      <c r="N364" s="48"/>
      <c r="O364" s="43"/>
      <c r="P364" s="209"/>
      <c r="Q364" s="43"/>
      <c r="R364" s="86"/>
      <c r="S364" s="48"/>
      <c r="T364" s="216"/>
      <c r="U364" s="87"/>
      <c r="V364" s="88"/>
      <c r="W364" s="91"/>
      <c r="X364" s="216"/>
      <c r="Y364" s="216"/>
      <c r="Z364" s="89"/>
      <c r="AA364" s="182" t="str">
        <f t="shared" si="13"/>
        <v/>
      </c>
      <c r="AB364" s="46"/>
      <c r="AC364" s="216"/>
      <c r="AD364" s="216"/>
      <c r="AE364" s="43"/>
      <c r="AF364" s="48"/>
      <c r="AG364" s="43"/>
      <c r="AH364" s="405"/>
      <c r="AI364" s="406"/>
      <c r="AJ364" s="44"/>
      <c r="AK364" s="350"/>
      <c r="AL364" s="46"/>
      <c r="AM364" s="182" t="str">
        <f t="shared" si="14"/>
        <v/>
      </c>
      <c r="AN364" s="46"/>
    </row>
    <row r="365" spans="1:40" ht="45" customHeight="1" x14ac:dyDescent="0.3">
      <c r="A365" s="68"/>
      <c r="B365" s="68"/>
      <c r="C365" s="68"/>
      <c r="D365" s="68"/>
      <c r="E365" s="46"/>
      <c r="F365" s="323" t="str">
        <f t="shared" si="12"/>
        <v/>
      </c>
      <c r="G365" s="89"/>
      <c r="H365" s="86"/>
      <c r="I365" s="86"/>
      <c r="J365" s="48"/>
      <c r="K365" s="46"/>
      <c r="L365" s="46"/>
      <c r="M365" s="46"/>
      <c r="N365" s="48"/>
      <c r="O365" s="43"/>
      <c r="P365" s="209"/>
      <c r="Q365" s="43"/>
      <c r="R365" s="86"/>
      <c r="S365" s="48"/>
      <c r="T365" s="216"/>
      <c r="U365" s="87"/>
      <c r="V365" s="88"/>
      <c r="W365" s="91"/>
      <c r="X365" s="216"/>
      <c r="Y365" s="216"/>
      <c r="Z365" s="89"/>
      <c r="AA365" s="182" t="str">
        <f t="shared" si="13"/>
        <v/>
      </c>
      <c r="AB365" s="46"/>
      <c r="AC365" s="216"/>
      <c r="AD365" s="216"/>
      <c r="AE365" s="43"/>
      <c r="AF365" s="48"/>
      <c r="AG365" s="43"/>
      <c r="AH365" s="405"/>
      <c r="AI365" s="406"/>
      <c r="AJ365" s="44"/>
      <c r="AK365" s="350"/>
      <c r="AL365" s="46"/>
      <c r="AM365" s="182" t="str">
        <f t="shared" si="14"/>
        <v/>
      </c>
      <c r="AN365" s="46"/>
    </row>
    <row r="366" spans="1:40" ht="45" customHeight="1" x14ac:dyDescent="0.3">
      <c r="A366" s="68"/>
      <c r="B366" s="68"/>
      <c r="C366" s="68"/>
      <c r="D366" s="68"/>
      <c r="E366" s="46"/>
      <c r="F366" s="323" t="str">
        <f t="shared" si="12"/>
        <v/>
      </c>
      <c r="G366" s="89"/>
      <c r="H366" s="86"/>
      <c r="I366" s="86"/>
      <c r="J366" s="48"/>
      <c r="K366" s="46"/>
      <c r="L366" s="46"/>
      <c r="M366" s="46"/>
      <c r="N366" s="48"/>
      <c r="O366" s="43"/>
      <c r="P366" s="209"/>
      <c r="Q366" s="43"/>
      <c r="R366" s="86"/>
      <c r="S366" s="48"/>
      <c r="T366" s="216"/>
      <c r="U366" s="87"/>
      <c r="V366" s="88"/>
      <c r="W366" s="91"/>
      <c r="X366" s="216"/>
      <c r="Y366" s="216"/>
      <c r="Z366" s="89"/>
      <c r="AA366" s="182" t="str">
        <f t="shared" si="13"/>
        <v/>
      </c>
      <c r="AB366" s="46"/>
      <c r="AC366" s="216"/>
      <c r="AD366" s="216"/>
      <c r="AE366" s="43"/>
      <c r="AF366" s="48"/>
      <c r="AG366" s="43"/>
      <c r="AH366" s="405"/>
      <c r="AI366" s="406"/>
      <c r="AJ366" s="44"/>
      <c r="AK366" s="350"/>
      <c r="AL366" s="46"/>
      <c r="AM366" s="182" t="str">
        <f t="shared" si="14"/>
        <v/>
      </c>
      <c r="AN366" s="46"/>
    </row>
    <row r="367" spans="1:40" ht="45" customHeight="1" x14ac:dyDescent="0.3">
      <c r="A367" s="68"/>
      <c r="B367" s="68"/>
      <c r="C367" s="68"/>
      <c r="D367" s="68"/>
      <c r="E367" s="46"/>
      <c r="F367" s="323" t="str">
        <f t="shared" si="12"/>
        <v/>
      </c>
      <c r="G367" s="89"/>
      <c r="H367" s="86"/>
      <c r="I367" s="86"/>
      <c r="J367" s="48"/>
      <c r="K367" s="46"/>
      <c r="L367" s="46"/>
      <c r="M367" s="46"/>
      <c r="N367" s="48"/>
      <c r="O367" s="43"/>
      <c r="P367" s="209"/>
      <c r="Q367" s="43"/>
      <c r="R367" s="86"/>
      <c r="S367" s="48"/>
      <c r="T367" s="216"/>
      <c r="U367" s="87"/>
      <c r="V367" s="88"/>
      <c r="W367" s="91"/>
      <c r="X367" s="216"/>
      <c r="Y367" s="216"/>
      <c r="Z367" s="89"/>
      <c r="AA367" s="182" t="str">
        <f t="shared" si="13"/>
        <v/>
      </c>
      <c r="AB367" s="46"/>
      <c r="AC367" s="216"/>
      <c r="AD367" s="216"/>
      <c r="AE367" s="43"/>
      <c r="AF367" s="48"/>
      <c r="AG367" s="43"/>
      <c r="AH367" s="405"/>
      <c r="AI367" s="406"/>
      <c r="AJ367" s="44"/>
      <c r="AK367" s="350"/>
      <c r="AL367" s="46"/>
      <c r="AM367" s="182" t="str">
        <f t="shared" si="14"/>
        <v/>
      </c>
      <c r="AN367" s="46"/>
    </row>
    <row r="368" spans="1:40" ht="45" customHeight="1" x14ac:dyDescent="0.3">
      <c r="A368" s="68"/>
      <c r="B368" s="68"/>
      <c r="C368" s="68"/>
      <c r="D368" s="68"/>
      <c r="E368" s="46"/>
      <c r="F368" s="323" t="str">
        <f t="shared" si="12"/>
        <v/>
      </c>
      <c r="G368" s="89"/>
      <c r="H368" s="86"/>
      <c r="I368" s="86"/>
      <c r="J368" s="48"/>
      <c r="K368" s="46"/>
      <c r="L368" s="46"/>
      <c r="M368" s="46"/>
      <c r="N368" s="48"/>
      <c r="O368" s="43"/>
      <c r="P368" s="209"/>
      <c r="Q368" s="43"/>
      <c r="R368" s="86"/>
      <c r="S368" s="48"/>
      <c r="T368" s="216"/>
      <c r="U368" s="87"/>
      <c r="V368" s="88"/>
      <c r="W368" s="91"/>
      <c r="X368" s="216"/>
      <c r="Y368" s="216"/>
      <c r="Z368" s="89"/>
      <c r="AA368" s="182" t="str">
        <f t="shared" si="13"/>
        <v/>
      </c>
      <c r="AB368" s="46"/>
      <c r="AC368" s="216"/>
      <c r="AD368" s="216"/>
      <c r="AE368" s="43"/>
      <c r="AF368" s="48"/>
      <c r="AG368" s="43"/>
      <c r="AH368" s="405"/>
      <c r="AI368" s="406"/>
      <c r="AJ368" s="44"/>
      <c r="AK368" s="350"/>
      <c r="AL368" s="46"/>
      <c r="AM368" s="182" t="str">
        <f t="shared" si="14"/>
        <v/>
      </c>
      <c r="AN368" s="46"/>
    </row>
    <row r="369" spans="1:40" ht="45" customHeight="1" x14ac:dyDescent="0.3">
      <c r="A369" s="68"/>
      <c r="B369" s="68"/>
      <c r="C369" s="68"/>
      <c r="D369" s="68"/>
      <c r="E369" s="46"/>
      <c r="F369" s="323" t="str">
        <f t="shared" si="12"/>
        <v/>
      </c>
      <c r="G369" s="89"/>
      <c r="H369" s="86"/>
      <c r="I369" s="86"/>
      <c r="J369" s="48"/>
      <c r="K369" s="46"/>
      <c r="L369" s="46"/>
      <c r="M369" s="46"/>
      <c r="N369" s="48"/>
      <c r="O369" s="43"/>
      <c r="P369" s="209"/>
      <c r="Q369" s="43"/>
      <c r="R369" s="86"/>
      <c r="S369" s="48"/>
      <c r="T369" s="216"/>
      <c r="U369" s="87"/>
      <c r="V369" s="88"/>
      <c r="W369" s="91"/>
      <c r="X369" s="216"/>
      <c r="Y369" s="216"/>
      <c r="Z369" s="89"/>
      <c r="AA369" s="182" t="str">
        <f t="shared" si="13"/>
        <v/>
      </c>
      <c r="AB369" s="46"/>
      <c r="AC369" s="216"/>
      <c r="AD369" s="216"/>
      <c r="AE369" s="43"/>
      <c r="AF369" s="48"/>
      <c r="AG369" s="43"/>
      <c r="AH369" s="405"/>
      <c r="AI369" s="406"/>
      <c r="AJ369" s="44"/>
      <c r="AK369" s="350"/>
      <c r="AL369" s="46"/>
      <c r="AM369" s="182" t="str">
        <f t="shared" si="14"/>
        <v/>
      </c>
      <c r="AN369" s="46"/>
    </row>
    <row r="370" spans="1:40" ht="45" customHeight="1" x14ac:dyDescent="0.3">
      <c r="A370" s="68"/>
      <c r="B370" s="68"/>
      <c r="C370" s="68"/>
      <c r="D370" s="68"/>
      <c r="E370" s="46"/>
      <c r="F370" s="323" t="str">
        <f t="shared" si="12"/>
        <v/>
      </c>
      <c r="G370" s="89"/>
      <c r="H370" s="86"/>
      <c r="I370" s="86"/>
      <c r="J370" s="48"/>
      <c r="K370" s="46"/>
      <c r="L370" s="46"/>
      <c r="M370" s="46"/>
      <c r="N370" s="48"/>
      <c r="O370" s="43"/>
      <c r="P370" s="209"/>
      <c r="Q370" s="43"/>
      <c r="R370" s="86"/>
      <c r="S370" s="48"/>
      <c r="T370" s="216"/>
      <c r="U370" s="87"/>
      <c r="V370" s="88"/>
      <c r="W370" s="91"/>
      <c r="X370" s="216"/>
      <c r="Y370" s="216"/>
      <c r="Z370" s="89"/>
      <c r="AA370" s="182" t="str">
        <f t="shared" si="13"/>
        <v/>
      </c>
      <c r="AB370" s="46"/>
      <c r="AC370" s="216"/>
      <c r="AD370" s="216"/>
      <c r="AE370" s="43"/>
      <c r="AF370" s="48"/>
      <c r="AG370" s="43"/>
      <c r="AH370" s="405"/>
      <c r="AI370" s="406"/>
      <c r="AJ370" s="44"/>
      <c r="AK370" s="350"/>
      <c r="AL370" s="46"/>
      <c r="AM370" s="182" t="str">
        <f t="shared" si="14"/>
        <v/>
      </c>
      <c r="AN370" s="46"/>
    </row>
    <row r="371" spans="1:40" ht="45" customHeight="1" x14ac:dyDescent="0.3">
      <c r="A371" s="68"/>
      <c r="B371" s="68"/>
      <c r="C371" s="68"/>
      <c r="D371" s="68"/>
      <c r="E371" s="46"/>
      <c r="F371" s="323" t="str">
        <f t="shared" si="12"/>
        <v/>
      </c>
      <c r="G371" s="89"/>
      <c r="H371" s="86"/>
      <c r="I371" s="86"/>
      <c r="J371" s="48"/>
      <c r="K371" s="46"/>
      <c r="L371" s="46"/>
      <c r="M371" s="46"/>
      <c r="N371" s="48"/>
      <c r="O371" s="43"/>
      <c r="P371" s="209"/>
      <c r="Q371" s="43"/>
      <c r="R371" s="86"/>
      <c r="S371" s="48"/>
      <c r="T371" s="216"/>
      <c r="U371" s="87"/>
      <c r="V371" s="88"/>
      <c r="W371" s="91"/>
      <c r="X371" s="216"/>
      <c r="Y371" s="216"/>
      <c r="Z371" s="89"/>
      <c r="AA371" s="182" t="str">
        <f t="shared" si="13"/>
        <v/>
      </c>
      <c r="AB371" s="46"/>
      <c r="AC371" s="216"/>
      <c r="AD371" s="216"/>
      <c r="AE371" s="43"/>
      <c r="AF371" s="48"/>
      <c r="AG371" s="43"/>
      <c r="AH371" s="405"/>
      <c r="AI371" s="406"/>
      <c r="AJ371" s="44"/>
      <c r="AK371" s="350"/>
      <c r="AL371" s="46"/>
      <c r="AM371" s="182" t="str">
        <f t="shared" si="14"/>
        <v/>
      </c>
      <c r="AN371" s="46"/>
    </row>
    <row r="372" spans="1:40" ht="45" customHeight="1" x14ac:dyDescent="0.3">
      <c r="A372" s="68"/>
      <c r="B372" s="68"/>
      <c r="C372" s="68"/>
      <c r="D372" s="68"/>
      <c r="E372" s="46"/>
      <c r="F372" s="323" t="str">
        <f t="shared" si="12"/>
        <v/>
      </c>
      <c r="G372" s="89"/>
      <c r="H372" s="86"/>
      <c r="I372" s="86"/>
      <c r="J372" s="48"/>
      <c r="K372" s="46"/>
      <c r="L372" s="46"/>
      <c r="M372" s="46"/>
      <c r="N372" s="48"/>
      <c r="O372" s="43"/>
      <c r="P372" s="209"/>
      <c r="Q372" s="43"/>
      <c r="R372" s="86"/>
      <c r="S372" s="48"/>
      <c r="T372" s="216"/>
      <c r="U372" s="87"/>
      <c r="V372" s="88"/>
      <c r="W372" s="91"/>
      <c r="X372" s="216"/>
      <c r="Y372" s="216"/>
      <c r="Z372" s="89"/>
      <c r="AA372" s="182" t="str">
        <f t="shared" si="13"/>
        <v/>
      </c>
      <c r="AB372" s="46"/>
      <c r="AC372" s="216"/>
      <c r="AD372" s="216"/>
      <c r="AE372" s="43"/>
      <c r="AF372" s="48"/>
      <c r="AG372" s="43"/>
      <c r="AH372" s="405"/>
      <c r="AI372" s="406"/>
      <c r="AJ372" s="44"/>
      <c r="AK372" s="350"/>
      <c r="AL372" s="46"/>
      <c r="AM372" s="182" t="str">
        <f t="shared" si="14"/>
        <v/>
      </c>
      <c r="AN372" s="46"/>
    </row>
    <row r="373" spans="1:40" ht="45" customHeight="1" x14ac:dyDescent="0.3">
      <c r="A373" s="68"/>
      <c r="B373" s="68"/>
      <c r="C373" s="68"/>
      <c r="D373" s="68"/>
      <c r="E373" s="46"/>
      <c r="F373" s="323" t="str">
        <f t="shared" si="12"/>
        <v/>
      </c>
      <c r="G373" s="89"/>
      <c r="H373" s="86"/>
      <c r="I373" s="86"/>
      <c r="J373" s="48"/>
      <c r="K373" s="46"/>
      <c r="L373" s="46"/>
      <c r="M373" s="46"/>
      <c r="N373" s="48"/>
      <c r="O373" s="43"/>
      <c r="P373" s="209"/>
      <c r="Q373" s="43"/>
      <c r="R373" s="86"/>
      <c r="S373" s="48"/>
      <c r="T373" s="216"/>
      <c r="U373" s="87"/>
      <c r="V373" s="88"/>
      <c r="W373" s="91"/>
      <c r="X373" s="216"/>
      <c r="Y373" s="216"/>
      <c r="Z373" s="89"/>
      <c r="AA373" s="182" t="str">
        <f t="shared" si="13"/>
        <v/>
      </c>
      <c r="AB373" s="46"/>
      <c r="AC373" s="216"/>
      <c r="AD373" s="216"/>
      <c r="AE373" s="43"/>
      <c r="AF373" s="48"/>
      <c r="AG373" s="43"/>
      <c r="AH373" s="405"/>
      <c r="AI373" s="406"/>
      <c r="AJ373" s="44"/>
      <c r="AK373" s="350"/>
      <c r="AL373" s="46"/>
      <c r="AM373" s="182" t="str">
        <f t="shared" si="14"/>
        <v/>
      </c>
      <c r="AN373" s="46"/>
    </row>
    <row r="374" spans="1:40" ht="45" customHeight="1" x14ac:dyDescent="0.3">
      <c r="A374" s="68"/>
      <c r="B374" s="68"/>
      <c r="C374" s="68"/>
      <c r="D374" s="68"/>
      <c r="E374" s="46"/>
      <c r="F374" s="323" t="str">
        <f t="shared" si="12"/>
        <v/>
      </c>
      <c r="G374" s="89"/>
      <c r="H374" s="86"/>
      <c r="I374" s="86"/>
      <c r="J374" s="48"/>
      <c r="K374" s="46"/>
      <c r="L374" s="46"/>
      <c r="M374" s="46"/>
      <c r="N374" s="48"/>
      <c r="O374" s="43"/>
      <c r="P374" s="209"/>
      <c r="Q374" s="43"/>
      <c r="R374" s="86"/>
      <c r="S374" s="48"/>
      <c r="T374" s="216"/>
      <c r="U374" s="87"/>
      <c r="V374" s="88"/>
      <c r="W374" s="91"/>
      <c r="X374" s="216"/>
      <c r="Y374" s="216"/>
      <c r="Z374" s="89"/>
      <c r="AA374" s="182" t="str">
        <f t="shared" si="13"/>
        <v/>
      </c>
      <c r="AB374" s="46"/>
      <c r="AC374" s="216"/>
      <c r="AD374" s="216"/>
      <c r="AE374" s="43"/>
      <c r="AF374" s="48"/>
      <c r="AG374" s="43"/>
      <c r="AH374" s="405"/>
      <c r="AI374" s="406"/>
      <c r="AJ374" s="44"/>
      <c r="AK374" s="350"/>
      <c r="AL374" s="46"/>
      <c r="AM374" s="182" t="str">
        <f t="shared" si="14"/>
        <v/>
      </c>
      <c r="AN374" s="46"/>
    </row>
    <row r="375" spans="1:40" ht="45" customHeight="1" x14ac:dyDescent="0.3">
      <c r="A375" s="68"/>
      <c r="B375" s="68"/>
      <c r="C375" s="68"/>
      <c r="D375" s="68"/>
      <c r="E375" s="46"/>
      <c r="F375" s="323" t="str">
        <f t="shared" ref="F375:F438" si="15">IF(ISBLANK($E375), "", VLOOKUP($E375,참여인력_개요,2,FALSE))</f>
        <v/>
      </c>
      <c r="G375" s="89"/>
      <c r="H375" s="86"/>
      <c r="I375" s="86"/>
      <c r="J375" s="48"/>
      <c r="K375" s="46"/>
      <c r="L375" s="46"/>
      <c r="M375" s="46"/>
      <c r="N375" s="48"/>
      <c r="O375" s="43"/>
      <c r="P375" s="209"/>
      <c r="Q375" s="43"/>
      <c r="R375" s="86"/>
      <c r="S375" s="48"/>
      <c r="T375" s="216"/>
      <c r="U375" s="87"/>
      <c r="V375" s="88"/>
      <c r="W375" s="91"/>
      <c r="X375" s="216"/>
      <c r="Y375" s="216"/>
      <c r="Z375" s="89"/>
      <c r="AA375" s="182" t="str">
        <f t="shared" si="13"/>
        <v/>
      </c>
      <c r="AB375" s="46"/>
      <c r="AC375" s="216"/>
      <c r="AD375" s="216"/>
      <c r="AE375" s="43"/>
      <c r="AF375" s="48"/>
      <c r="AG375" s="43"/>
      <c r="AH375" s="405"/>
      <c r="AI375" s="406"/>
      <c r="AJ375" s="44"/>
      <c r="AK375" s="350"/>
      <c r="AL375" s="46"/>
      <c r="AM375" s="182" t="str">
        <f t="shared" si="14"/>
        <v/>
      </c>
      <c r="AN375" s="46"/>
    </row>
    <row r="376" spans="1:40" ht="45" customHeight="1" x14ac:dyDescent="0.3">
      <c r="A376" s="68"/>
      <c r="B376" s="68"/>
      <c r="C376" s="68"/>
      <c r="D376" s="68"/>
      <c r="E376" s="46"/>
      <c r="F376" s="323" t="str">
        <f t="shared" si="15"/>
        <v/>
      </c>
      <c r="G376" s="89"/>
      <c r="H376" s="86"/>
      <c r="I376" s="86"/>
      <c r="J376" s="48"/>
      <c r="K376" s="46"/>
      <c r="L376" s="46"/>
      <c r="M376" s="46"/>
      <c r="N376" s="48"/>
      <c r="O376" s="43"/>
      <c r="P376" s="209"/>
      <c r="Q376" s="43"/>
      <c r="R376" s="86"/>
      <c r="S376" s="48"/>
      <c r="T376" s="216"/>
      <c r="U376" s="87"/>
      <c r="V376" s="88"/>
      <c r="W376" s="91"/>
      <c r="X376" s="216"/>
      <c r="Y376" s="216"/>
      <c r="Z376" s="89"/>
      <c r="AA376" s="182" t="str">
        <f t="shared" si="13"/>
        <v/>
      </c>
      <c r="AB376" s="46"/>
      <c r="AC376" s="216"/>
      <c r="AD376" s="216"/>
      <c r="AE376" s="43"/>
      <c r="AF376" s="48"/>
      <c r="AG376" s="43"/>
      <c r="AH376" s="405"/>
      <c r="AI376" s="406"/>
      <c r="AJ376" s="44"/>
      <c r="AK376" s="350"/>
      <c r="AL376" s="46"/>
      <c r="AM376" s="182" t="str">
        <f t="shared" si="14"/>
        <v/>
      </c>
      <c r="AN376" s="46"/>
    </row>
    <row r="377" spans="1:40" ht="45" customHeight="1" x14ac:dyDescent="0.3">
      <c r="A377" s="68"/>
      <c r="B377" s="68"/>
      <c r="C377" s="68"/>
      <c r="D377" s="68"/>
      <c r="E377" s="46"/>
      <c r="F377" s="323" t="str">
        <f t="shared" si="15"/>
        <v/>
      </c>
      <c r="G377" s="89"/>
      <c r="H377" s="86"/>
      <c r="I377" s="86"/>
      <c r="J377" s="48"/>
      <c r="K377" s="46"/>
      <c r="L377" s="46"/>
      <c r="M377" s="46"/>
      <c r="N377" s="48"/>
      <c r="O377" s="43"/>
      <c r="P377" s="209"/>
      <c r="Q377" s="43"/>
      <c r="R377" s="86"/>
      <c r="S377" s="48"/>
      <c r="T377" s="216"/>
      <c r="U377" s="87"/>
      <c r="V377" s="88"/>
      <c r="W377" s="91"/>
      <c r="X377" s="216"/>
      <c r="Y377" s="216"/>
      <c r="Z377" s="89"/>
      <c r="AA377" s="182" t="str">
        <f t="shared" si="13"/>
        <v/>
      </c>
      <c r="AB377" s="46"/>
      <c r="AC377" s="216"/>
      <c r="AD377" s="216"/>
      <c r="AE377" s="43"/>
      <c r="AF377" s="48"/>
      <c r="AG377" s="43"/>
      <c r="AH377" s="405"/>
      <c r="AI377" s="406"/>
      <c r="AJ377" s="44"/>
      <c r="AK377" s="350"/>
      <c r="AL377" s="46"/>
      <c r="AM377" s="182" t="str">
        <f t="shared" si="14"/>
        <v/>
      </c>
      <c r="AN377" s="46"/>
    </row>
    <row r="378" spans="1:40" ht="45" customHeight="1" x14ac:dyDescent="0.3">
      <c r="A378" s="68"/>
      <c r="B378" s="68"/>
      <c r="C378" s="68"/>
      <c r="D378" s="68"/>
      <c r="E378" s="46"/>
      <c r="F378" s="323" t="str">
        <f t="shared" si="15"/>
        <v/>
      </c>
      <c r="G378" s="89"/>
      <c r="H378" s="86"/>
      <c r="I378" s="86"/>
      <c r="J378" s="48"/>
      <c r="K378" s="46"/>
      <c r="L378" s="46"/>
      <c r="M378" s="46"/>
      <c r="N378" s="48"/>
      <c r="O378" s="43"/>
      <c r="P378" s="209"/>
      <c r="Q378" s="43"/>
      <c r="R378" s="86"/>
      <c r="S378" s="48"/>
      <c r="T378" s="216"/>
      <c r="U378" s="87"/>
      <c r="V378" s="88"/>
      <c r="W378" s="91"/>
      <c r="X378" s="216"/>
      <c r="Y378" s="216"/>
      <c r="Z378" s="89"/>
      <c r="AA378" s="182" t="str">
        <f t="shared" si="13"/>
        <v/>
      </c>
      <c r="AB378" s="46"/>
      <c r="AC378" s="216"/>
      <c r="AD378" s="216"/>
      <c r="AE378" s="43"/>
      <c r="AF378" s="48"/>
      <c r="AG378" s="43"/>
      <c r="AH378" s="405"/>
      <c r="AI378" s="406"/>
      <c r="AJ378" s="44"/>
      <c r="AK378" s="350"/>
      <c r="AL378" s="46"/>
      <c r="AM378" s="182" t="str">
        <f t="shared" si="14"/>
        <v/>
      </c>
      <c r="AN378" s="46"/>
    </row>
    <row r="379" spans="1:40" ht="45" customHeight="1" x14ac:dyDescent="0.3">
      <c r="A379" s="68"/>
      <c r="B379" s="68"/>
      <c r="C379" s="68"/>
      <c r="D379" s="68"/>
      <c r="E379" s="46"/>
      <c r="F379" s="323" t="str">
        <f t="shared" si="15"/>
        <v/>
      </c>
      <c r="G379" s="89"/>
      <c r="H379" s="86"/>
      <c r="I379" s="86"/>
      <c r="J379" s="48"/>
      <c r="K379" s="46"/>
      <c r="L379" s="46"/>
      <c r="M379" s="46"/>
      <c r="N379" s="48"/>
      <c r="O379" s="43"/>
      <c r="P379" s="209"/>
      <c r="Q379" s="43"/>
      <c r="R379" s="86"/>
      <c r="S379" s="48"/>
      <c r="T379" s="216"/>
      <c r="U379" s="87"/>
      <c r="V379" s="88"/>
      <c r="W379" s="91"/>
      <c r="X379" s="216"/>
      <c r="Y379" s="216"/>
      <c r="Z379" s="89"/>
      <c r="AA379" s="182" t="str">
        <f t="shared" si="13"/>
        <v/>
      </c>
      <c r="AB379" s="46"/>
      <c r="AC379" s="216"/>
      <c r="AD379" s="216"/>
      <c r="AE379" s="43"/>
      <c r="AF379" s="48"/>
      <c r="AG379" s="43"/>
      <c r="AH379" s="405"/>
      <c r="AI379" s="406"/>
      <c r="AJ379" s="44"/>
      <c r="AK379" s="350"/>
      <c r="AL379" s="46"/>
      <c r="AM379" s="182" t="str">
        <f t="shared" si="14"/>
        <v/>
      </c>
      <c r="AN379" s="46"/>
    </row>
    <row r="380" spans="1:40" ht="45" customHeight="1" x14ac:dyDescent="0.3">
      <c r="A380" s="68"/>
      <c r="B380" s="68"/>
      <c r="C380" s="68"/>
      <c r="D380" s="68"/>
      <c r="E380" s="46"/>
      <c r="F380" s="323" t="str">
        <f t="shared" si="15"/>
        <v/>
      </c>
      <c r="G380" s="89"/>
      <c r="H380" s="86"/>
      <c r="I380" s="86"/>
      <c r="J380" s="48"/>
      <c r="K380" s="46"/>
      <c r="L380" s="46"/>
      <c r="M380" s="46"/>
      <c r="N380" s="48"/>
      <c r="O380" s="43"/>
      <c r="P380" s="209"/>
      <c r="Q380" s="43"/>
      <c r="R380" s="86"/>
      <c r="S380" s="48"/>
      <c r="T380" s="216"/>
      <c r="U380" s="87"/>
      <c r="V380" s="88"/>
      <c r="W380" s="91"/>
      <c r="X380" s="216"/>
      <c r="Y380" s="216"/>
      <c r="Z380" s="89"/>
      <c r="AA380" s="182" t="str">
        <f t="shared" si="13"/>
        <v/>
      </c>
      <c r="AB380" s="46"/>
      <c r="AC380" s="216"/>
      <c r="AD380" s="216"/>
      <c r="AE380" s="43"/>
      <c r="AF380" s="48"/>
      <c r="AG380" s="43"/>
      <c r="AH380" s="405"/>
      <c r="AI380" s="406"/>
      <c r="AJ380" s="44"/>
      <c r="AK380" s="350"/>
      <c r="AL380" s="46"/>
      <c r="AM380" s="182" t="str">
        <f t="shared" si="14"/>
        <v/>
      </c>
      <c r="AN380" s="46"/>
    </row>
    <row r="381" spans="1:40" ht="45" customHeight="1" x14ac:dyDescent="0.3">
      <c r="A381" s="68"/>
      <c r="B381" s="68"/>
      <c r="C381" s="68"/>
      <c r="D381" s="68"/>
      <c r="E381" s="46"/>
      <c r="F381" s="323" t="str">
        <f t="shared" si="15"/>
        <v/>
      </c>
      <c r="G381" s="89"/>
      <c r="H381" s="86"/>
      <c r="I381" s="86"/>
      <c r="J381" s="48"/>
      <c r="K381" s="46"/>
      <c r="L381" s="46"/>
      <c r="M381" s="46"/>
      <c r="N381" s="48"/>
      <c r="O381" s="43"/>
      <c r="P381" s="209"/>
      <c r="Q381" s="43"/>
      <c r="R381" s="86"/>
      <c r="S381" s="48"/>
      <c r="T381" s="216"/>
      <c r="U381" s="87"/>
      <c r="V381" s="88"/>
      <c r="W381" s="91"/>
      <c r="X381" s="216"/>
      <c r="Y381" s="216"/>
      <c r="Z381" s="89"/>
      <c r="AA381" s="182" t="str">
        <f t="shared" si="13"/>
        <v/>
      </c>
      <c r="AB381" s="46"/>
      <c r="AC381" s="216"/>
      <c r="AD381" s="216"/>
      <c r="AE381" s="43"/>
      <c r="AF381" s="48"/>
      <c r="AG381" s="43"/>
      <c r="AH381" s="405"/>
      <c r="AI381" s="406"/>
      <c r="AJ381" s="44"/>
      <c r="AK381" s="350"/>
      <c r="AL381" s="46"/>
      <c r="AM381" s="182" t="str">
        <f t="shared" si="14"/>
        <v/>
      </c>
      <c r="AN381" s="46"/>
    </row>
    <row r="382" spans="1:40" ht="45" customHeight="1" x14ac:dyDescent="0.3">
      <c r="A382" s="68"/>
      <c r="B382" s="68"/>
      <c r="C382" s="68"/>
      <c r="D382" s="68"/>
      <c r="E382" s="46"/>
      <c r="F382" s="323" t="str">
        <f t="shared" si="15"/>
        <v/>
      </c>
      <c r="G382" s="89"/>
      <c r="H382" s="86"/>
      <c r="I382" s="86"/>
      <c r="J382" s="48"/>
      <c r="K382" s="46"/>
      <c r="L382" s="46"/>
      <c r="M382" s="46"/>
      <c r="N382" s="48"/>
      <c r="O382" s="43"/>
      <c r="P382" s="209"/>
      <c r="Q382" s="43"/>
      <c r="R382" s="86"/>
      <c r="S382" s="48"/>
      <c r="T382" s="216"/>
      <c r="U382" s="87"/>
      <c r="V382" s="88"/>
      <c r="W382" s="91"/>
      <c r="X382" s="216"/>
      <c r="Y382" s="216"/>
      <c r="Z382" s="89"/>
      <c r="AA382" s="182" t="str">
        <f t="shared" si="13"/>
        <v/>
      </c>
      <c r="AB382" s="46"/>
      <c r="AC382" s="216"/>
      <c r="AD382" s="216"/>
      <c r="AE382" s="43"/>
      <c r="AF382" s="48"/>
      <c r="AG382" s="43"/>
      <c r="AH382" s="405"/>
      <c r="AI382" s="406"/>
      <c r="AJ382" s="44"/>
      <c r="AK382" s="350"/>
      <c r="AL382" s="46"/>
      <c r="AM382" s="182" t="str">
        <f t="shared" si="14"/>
        <v/>
      </c>
      <c r="AN382" s="46"/>
    </row>
    <row r="383" spans="1:40" ht="45" customHeight="1" x14ac:dyDescent="0.3">
      <c r="A383" s="68"/>
      <c r="B383" s="68"/>
      <c r="C383" s="68"/>
      <c r="D383" s="68"/>
      <c r="E383" s="46"/>
      <c r="F383" s="323" t="str">
        <f t="shared" si="15"/>
        <v/>
      </c>
      <c r="G383" s="89"/>
      <c r="H383" s="86"/>
      <c r="I383" s="86"/>
      <c r="J383" s="48"/>
      <c r="K383" s="46"/>
      <c r="L383" s="46"/>
      <c r="M383" s="46"/>
      <c r="N383" s="48"/>
      <c r="O383" s="43"/>
      <c r="P383" s="209"/>
      <c r="Q383" s="43"/>
      <c r="R383" s="86"/>
      <c r="S383" s="48"/>
      <c r="T383" s="216"/>
      <c r="U383" s="87"/>
      <c r="V383" s="88"/>
      <c r="W383" s="91"/>
      <c r="X383" s="216"/>
      <c r="Y383" s="216"/>
      <c r="Z383" s="89"/>
      <c r="AA383" s="182" t="str">
        <f t="shared" si="13"/>
        <v/>
      </c>
      <c r="AB383" s="46"/>
      <c r="AC383" s="216"/>
      <c r="AD383" s="216"/>
      <c r="AE383" s="43"/>
      <c r="AF383" s="48"/>
      <c r="AG383" s="43"/>
      <c r="AH383" s="405"/>
      <c r="AI383" s="406"/>
      <c r="AJ383" s="44"/>
      <c r="AK383" s="350"/>
      <c r="AL383" s="46"/>
      <c r="AM383" s="182" t="str">
        <f t="shared" si="14"/>
        <v/>
      </c>
      <c r="AN383" s="46"/>
    </row>
    <row r="384" spans="1:40" ht="45" customHeight="1" x14ac:dyDescent="0.3">
      <c r="A384" s="68"/>
      <c r="B384" s="68"/>
      <c r="C384" s="68"/>
      <c r="D384" s="68"/>
      <c r="E384" s="46"/>
      <c r="F384" s="323" t="str">
        <f t="shared" si="15"/>
        <v/>
      </c>
      <c r="G384" s="89"/>
      <c r="H384" s="86"/>
      <c r="I384" s="86"/>
      <c r="J384" s="48"/>
      <c r="K384" s="46"/>
      <c r="L384" s="46"/>
      <c r="M384" s="46"/>
      <c r="N384" s="48"/>
      <c r="O384" s="43"/>
      <c r="P384" s="209"/>
      <c r="Q384" s="43"/>
      <c r="R384" s="86"/>
      <c r="S384" s="48"/>
      <c r="T384" s="216"/>
      <c r="U384" s="87"/>
      <c r="V384" s="88"/>
      <c r="W384" s="91"/>
      <c r="X384" s="216"/>
      <c r="Y384" s="216"/>
      <c r="Z384" s="89"/>
      <c r="AA384" s="182" t="str">
        <f t="shared" si="13"/>
        <v/>
      </c>
      <c r="AB384" s="46"/>
      <c r="AC384" s="216"/>
      <c r="AD384" s="216"/>
      <c r="AE384" s="43"/>
      <c r="AF384" s="48"/>
      <c r="AG384" s="43"/>
      <c r="AH384" s="405"/>
      <c r="AI384" s="406"/>
      <c r="AJ384" s="44"/>
      <c r="AK384" s="350"/>
      <c r="AL384" s="46"/>
      <c r="AM384" s="182" t="str">
        <f t="shared" si="14"/>
        <v/>
      </c>
      <c r="AN384" s="46"/>
    </row>
    <row r="385" spans="1:40" ht="45" customHeight="1" x14ac:dyDescent="0.3">
      <c r="A385" s="68"/>
      <c r="B385" s="68"/>
      <c r="C385" s="68"/>
      <c r="D385" s="68"/>
      <c r="E385" s="46"/>
      <c r="F385" s="323" t="str">
        <f t="shared" si="15"/>
        <v/>
      </c>
      <c r="G385" s="89"/>
      <c r="H385" s="86"/>
      <c r="I385" s="86"/>
      <c r="J385" s="48"/>
      <c r="K385" s="46"/>
      <c r="L385" s="46"/>
      <c r="M385" s="46"/>
      <c r="N385" s="48"/>
      <c r="O385" s="43"/>
      <c r="P385" s="209"/>
      <c r="Q385" s="43"/>
      <c r="R385" s="86"/>
      <c r="S385" s="48"/>
      <c r="T385" s="216"/>
      <c r="U385" s="87"/>
      <c r="V385" s="88"/>
      <c r="W385" s="91"/>
      <c r="X385" s="216"/>
      <c r="Y385" s="216"/>
      <c r="Z385" s="89"/>
      <c r="AA385" s="182" t="str">
        <f t="shared" si="13"/>
        <v/>
      </c>
      <c r="AB385" s="46"/>
      <c r="AC385" s="216"/>
      <c r="AD385" s="216"/>
      <c r="AE385" s="43"/>
      <c r="AF385" s="48"/>
      <c r="AG385" s="43"/>
      <c r="AH385" s="405"/>
      <c r="AI385" s="406"/>
      <c r="AJ385" s="44"/>
      <c r="AK385" s="350"/>
      <c r="AL385" s="46"/>
      <c r="AM385" s="182" t="str">
        <f t="shared" si="14"/>
        <v/>
      </c>
      <c r="AN385" s="46"/>
    </row>
    <row r="386" spans="1:40" ht="45" customHeight="1" x14ac:dyDescent="0.3">
      <c r="A386" s="68"/>
      <c r="B386" s="68"/>
      <c r="C386" s="68"/>
      <c r="D386" s="68"/>
      <c r="E386" s="46"/>
      <c r="F386" s="323" t="str">
        <f t="shared" si="15"/>
        <v/>
      </c>
      <c r="G386" s="89"/>
      <c r="H386" s="86"/>
      <c r="I386" s="86"/>
      <c r="J386" s="48"/>
      <c r="K386" s="46"/>
      <c r="L386" s="46"/>
      <c r="M386" s="46"/>
      <c r="N386" s="48"/>
      <c r="O386" s="43"/>
      <c r="P386" s="209"/>
      <c r="Q386" s="43"/>
      <c r="R386" s="86"/>
      <c r="S386" s="48"/>
      <c r="T386" s="216"/>
      <c r="U386" s="87"/>
      <c r="V386" s="88"/>
      <c r="W386" s="91"/>
      <c r="X386" s="216"/>
      <c r="Y386" s="216"/>
      <c r="Z386" s="89"/>
      <c r="AA386" s="182" t="str">
        <f t="shared" si="13"/>
        <v/>
      </c>
      <c r="AB386" s="46"/>
      <c r="AC386" s="216"/>
      <c r="AD386" s="216"/>
      <c r="AE386" s="43"/>
      <c r="AF386" s="48"/>
      <c r="AG386" s="43"/>
      <c r="AH386" s="405"/>
      <c r="AI386" s="406"/>
      <c r="AJ386" s="44"/>
      <c r="AK386" s="350"/>
      <c r="AL386" s="46"/>
      <c r="AM386" s="182" t="str">
        <f t="shared" si="14"/>
        <v/>
      </c>
      <c r="AN386" s="46"/>
    </row>
    <row r="387" spans="1:40" ht="45" customHeight="1" x14ac:dyDescent="0.3">
      <c r="A387" s="68"/>
      <c r="B387" s="68"/>
      <c r="C387" s="68"/>
      <c r="D387" s="68"/>
      <c r="E387" s="46"/>
      <c r="F387" s="323" t="str">
        <f t="shared" si="15"/>
        <v/>
      </c>
      <c r="G387" s="89"/>
      <c r="H387" s="86"/>
      <c r="I387" s="86"/>
      <c r="J387" s="48"/>
      <c r="K387" s="46"/>
      <c r="L387" s="46"/>
      <c r="M387" s="46"/>
      <c r="N387" s="48"/>
      <c r="O387" s="43"/>
      <c r="P387" s="209"/>
      <c r="Q387" s="43"/>
      <c r="R387" s="86"/>
      <c r="S387" s="48"/>
      <c r="T387" s="216"/>
      <c r="U387" s="87"/>
      <c r="V387" s="88"/>
      <c r="W387" s="91"/>
      <c r="X387" s="216"/>
      <c r="Y387" s="216"/>
      <c r="Z387" s="89"/>
      <c r="AA387" s="182" t="str">
        <f t="shared" si="13"/>
        <v/>
      </c>
      <c r="AB387" s="46"/>
      <c r="AC387" s="216"/>
      <c r="AD387" s="216"/>
      <c r="AE387" s="43"/>
      <c r="AF387" s="48"/>
      <c r="AG387" s="43"/>
      <c r="AH387" s="405"/>
      <c r="AI387" s="406"/>
      <c r="AJ387" s="44"/>
      <c r="AK387" s="350"/>
      <c r="AL387" s="46"/>
      <c r="AM387" s="182" t="str">
        <f t="shared" si="14"/>
        <v/>
      </c>
      <c r="AN387" s="46"/>
    </row>
    <row r="388" spans="1:40" ht="45" customHeight="1" x14ac:dyDescent="0.3">
      <c r="A388" s="68"/>
      <c r="B388" s="68"/>
      <c r="C388" s="68"/>
      <c r="D388" s="68"/>
      <c r="E388" s="46"/>
      <c r="F388" s="323" t="str">
        <f t="shared" si="15"/>
        <v/>
      </c>
      <c r="G388" s="89"/>
      <c r="H388" s="86"/>
      <c r="I388" s="86"/>
      <c r="J388" s="48"/>
      <c r="K388" s="46"/>
      <c r="L388" s="46"/>
      <c r="M388" s="46"/>
      <c r="N388" s="48"/>
      <c r="O388" s="43"/>
      <c r="P388" s="209"/>
      <c r="Q388" s="43"/>
      <c r="R388" s="86"/>
      <c r="S388" s="48"/>
      <c r="T388" s="216"/>
      <c r="U388" s="87"/>
      <c r="V388" s="88"/>
      <c r="W388" s="91"/>
      <c r="X388" s="216"/>
      <c r="Y388" s="216"/>
      <c r="Z388" s="89"/>
      <c r="AA388" s="182" t="str">
        <f t="shared" si="13"/>
        <v/>
      </c>
      <c r="AB388" s="46"/>
      <c r="AC388" s="216"/>
      <c r="AD388" s="216"/>
      <c r="AE388" s="43"/>
      <c r="AF388" s="48"/>
      <c r="AG388" s="43"/>
      <c r="AH388" s="405"/>
      <c r="AI388" s="406"/>
      <c r="AJ388" s="44"/>
      <c r="AK388" s="350"/>
      <c r="AL388" s="46"/>
      <c r="AM388" s="182" t="str">
        <f t="shared" si="14"/>
        <v/>
      </c>
      <c r="AN388" s="46"/>
    </row>
    <row r="389" spans="1:40" ht="45" customHeight="1" x14ac:dyDescent="0.3">
      <c r="A389" s="68"/>
      <c r="B389" s="68"/>
      <c r="C389" s="68"/>
      <c r="D389" s="68"/>
      <c r="E389" s="46"/>
      <c r="F389" s="323" t="str">
        <f t="shared" si="15"/>
        <v/>
      </c>
      <c r="G389" s="89"/>
      <c r="H389" s="86"/>
      <c r="I389" s="86"/>
      <c r="J389" s="48"/>
      <c r="K389" s="46"/>
      <c r="L389" s="46"/>
      <c r="M389" s="46"/>
      <c r="N389" s="48"/>
      <c r="O389" s="43"/>
      <c r="P389" s="209"/>
      <c r="Q389" s="43"/>
      <c r="R389" s="86"/>
      <c r="S389" s="48"/>
      <c r="T389" s="216"/>
      <c r="U389" s="87"/>
      <c r="V389" s="88"/>
      <c r="W389" s="91"/>
      <c r="X389" s="216"/>
      <c r="Y389" s="216"/>
      <c r="Z389" s="89"/>
      <c r="AA389" s="182" t="str">
        <f t="shared" si="13"/>
        <v/>
      </c>
      <c r="AB389" s="46"/>
      <c r="AC389" s="216"/>
      <c r="AD389" s="216"/>
      <c r="AE389" s="43"/>
      <c r="AF389" s="48"/>
      <c r="AG389" s="43"/>
      <c r="AH389" s="405"/>
      <c r="AI389" s="406"/>
      <c r="AJ389" s="44"/>
      <c r="AK389" s="350"/>
      <c r="AL389" s="46"/>
      <c r="AM389" s="182" t="str">
        <f t="shared" si="14"/>
        <v/>
      </c>
      <c r="AN389" s="46"/>
    </row>
    <row r="390" spans="1:40" ht="45" customHeight="1" x14ac:dyDescent="0.3">
      <c r="A390" s="68"/>
      <c r="B390" s="68"/>
      <c r="C390" s="68"/>
      <c r="D390" s="68"/>
      <c r="E390" s="46"/>
      <c r="F390" s="323" t="str">
        <f t="shared" si="15"/>
        <v/>
      </c>
      <c r="G390" s="89"/>
      <c r="H390" s="86"/>
      <c r="I390" s="86"/>
      <c r="J390" s="48"/>
      <c r="K390" s="46"/>
      <c r="L390" s="46"/>
      <c r="M390" s="46"/>
      <c r="N390" s="48"/>
      <c r="O390" s="43"/>
      <c r="P390" s="209"/>
      <c r="Q390" s="43"/>
      <c r="R390" s="86"/>
      <c r="S390" s="48"/>
      <c r="T390" s="216"/>
      <c r="U390" s="87"/>
      <c r="V390" s="88"/>
      <c r="W390" s="91"/>
      <c r="X390" s="216"/>
      <c r="Y390" s="216"/>
      <c r="Z390" s="89"/>
      <c r="AA390" s="182" t="str">
        <f t="shared" si="13"/>
        <v/>
      </c>
      <c r="AB390" s="46"/>
      <c r="AC390" s="216"/>
      <c r="AD390" s="216"/>
      <c r="AE390" s="43"/>
      <c r="AF390" s="48"/>
      <c r="AG390" s="43"/>
      <c r="AH390" s="405"/>
      <c r="AI390" s="406"/>
      <c r="AJ390" s="44"/>
      <c r="AK390" s="350"/>
      <c r="AL390" s="46"/>
      <c r="AM390" s="182" t="str">
        <f t="shared" si="14"/>
        <v/>
      </c>
      <c r="AN390" s="46"/>
    </row>
    <row r="391" spans="1:40" ht="45" customHeight="1" x14ac:dyDescent="0.3">
      <c r="A391" s="68"/>
      <c r="B391" s="68"/>
      <c r="C391" s="68"/>
      <c r="D391" s="68"/>
      <c r="E391" s="46"/>
      <c r="F391" s="323" t="str">
        <f t="shared" si="15"/>
        <v/>
      </c>
      <c r="G391" s="89"/>
      <c r="H391" s="86"/>
      <c r="I391" s="86"/>
      <c r="J391" s="48"/>
      <c r="K391" s="46"/>
      <c r="L391" s="46"/>
      <c r="M391" s="46"/>
      <c r="N391" s="48"/>
      <c r="O391" s="43"/>
      <c r="P391" s="209"/>
      <c r="Q391" s="43"/>
      <c r="R391" s="86"/>
      <c r="S391" s="48"/>
      <c r="T391" s="216"/>
      <c r="U391" s="87"/>
      <c r="V391" s="88"/>
      <c r="W391" s="91"/>
      <c r="X391" s="216"/>
      <c r="Y391" s="216"/>
      <c r="Z391" s="89"/>
      <c r="AA391" s="182" t="str">
        <f t="shared" si="13"/>
        <v/>
      </c>
      <c r="AB391" s="46"/>
      <c r="AC391" s="216"/>
      <c r="AD391" s="216"/>
      <c r="AE391" s="43"/>
      <c r="AF391" s="48"/>
      <c r="AG391" s="43"/>
      <c r="AH391" s="405"/>
      <c r="AI391" s="406"/>
      <c r="AJ391" s="44"/>
      <c r="AK391" s="350"/>
      <c r="AL391" s="46"/>
      <c r="AM391" s="182" t="str">
        <f t="shared" si="14"/>
        <v/>
      </c>
      <c r="AN391" s="46"/>
    </row>
    <row r="392" spans="1:40" ht="45" customHeight="1" x14ac:dyDescent="0.3">
      <c r="A392" s="68"/>
      <c r="B392" s="68"/>
      <c r="C392" s="68"/>
      <c r="D392" s="68"/>
      <c r="E392" s="46"/>
      <c r="F392" s="323" t="str">
        <f t="shared" si="15"/>
        <v/>
      </c>
      <c r="G392" s="89"/>
      <c r="H392" s="86"/>
      <c r="I392" s="86"/>
      <c r="J392" s="48"/>
      <c r="K392" s="46"/>
      <c r="L392" s="46"/>
      <c r="M392" s="46"/>
      <c r="N392" s="48"/>
      <c r="O392" s="43"/>
      <c r="P392" s="209"/>
      <c r="Q392" s="43"/>
      <c r="R392" s="86"/>
      <c r="S392" s="48"/>
      <c r="T392" s="216"/>
      <c r="U392" s="87"/>
      <c r="V392" s="88"/>
      <c r="W392" s="91"/>
      <c r="X392" s="216"/>
      <c r="Y392" s="216"/>
      <c r="Z392" s="89"/>
      <c r="AA392" s="182" t="str">
        <f t="shared" si="13"/>
        <v/>
      </c>
      <c r="AB392" s="46"/>
      <c r="AC392" s="216"/>
      <c r="AD392" s="216"/>
      <c r="AE392" s="43"/>
      <c r="AF392" s="48"/>
      <c r="AG392" s="43"/>
      <c r="AH392" s="405"/>
      <c r="AI392" s="406"/>
      <c r="AJ392" s="44"/>
      <c r="AK392" s="350"/>
      <c r="AL392" s="46"/>
      <c r="AM392" s="182" t="str">
        <f t="shared" si="14"/>
        <v/>
      </c>
      <c r="AN392" s="46"/>
    </row>
    <row r="393" spans="1:40" ht="45" customHeight="1" x14ac:dyDescent="0.3">
      <c r="A393" s="68"/>
      <c r="B393" s="68"/>
      <c r="C393" s="68"/>
      <c r="D393" s="68"/>
      <c r="E393" s="46"/>
      <c r="F393" s="323" t="str">
        <f t="shared" si="15"/>
        <v/>
      </c>
      <c r="G393" s="89"/>
      <c r="H393" s="86"/>
      <c r="I393" s="86"/>
      <c r="J393" s="48"/>
      <c r="K393" s="46"/>
      <c r="L393" s="46"/>
      <c r="M393" s="46"/>
      <c r="N393" s="48"/>
      <c r="O393" s="43"/>
      <c r="P393" s="209"/>
      <c r="Q393" s="43"/>
      <c r="R393" s="86"/>
      <c r="S393" s="48"/>
      <c r="T393" s="216"/>
      <c r="U393" s="87"/>
      <c r="V393" s="88"/>
      <c r="W393" s="91"/>
      <c r="X393" s="216"/>
      <c r="Y393" s="216"/>
      <c r="Z393" s="89"/>
      <c r="AA393" s="182" t="str">
        <f t="shared" si="13"/>
        <v/>
      </c>
      <c r="AB393" s="46"/>
      <c r="AC393" s="216"/>
      <c r="AD393" s="216"/>
      <c r="AE393" s="43"/>
      <c r="AF393" s="48"/>
      <c r="AG393" s="43"/>
      <c r="AH393" s="405"/>
      <c r="AI393" s="406"/>
      <c r="AJ393" s="44"/>
      <c r="AK393" s="350"/>
      <c r="AL393" s="46"/>
      <c r="AM393" s="182" t="str">
        <f t="shared" si="14"/>
        <v/>
      </c>
      <c r="AN393" s="46"/>
    </row>
    <row r="394" spans="1:40" ht="45" customHeight="1" x14ac:dyDescent="0.3">
      <c r="A394" s="68"/>
      <c r="B394" s="68"/>
      <c r="C394" s="68"/>
      <c r="D394" s="68"/>
      <c r="E394" s="46"/>
      <c r="F394" s="323" t="str">
        <f t="shared" si="15"/>
        <v/>
      </c>
      <c r="G394" s="89"/>
      <c r="H394" s="86"/>
      <c r="I394" s="86"/>
      <c r="J394" s="48"/>
      <c r="K394" s="46"/>
      <c r="L394" s="46"/>
      <c r="M394" s="46"/>
      <c r="N394" s="48"/>
      <c r="O394" s="43"/>
      <c r="P394" s="209"/>
      <c r="Q394" s="43"/>
      <c r="R394" s="86"/>
      <c r="S394" s="48"/>
      <c r="T394" s="216"/>
      <c r="U394" s="87"/>
      <c r="V394" s="88"/>
      <c r="W394" s="91"/>
      <c r="X394" s="216"/>
      <c r="Y394" s="216"/>
      <c r="Z394" s="89"/>
      <c r="AA394" s="182" t="str">
        <f t="shared" si="13"/>
        <v/>
      </c>
      <c r="AB394" s="46"/>
      <c r="AC394" s="216"/>
      <c r="AD394" s="216"/>
      <c r="AE394" s="43"/>
      <c r="AF394" s="48"/>
      <c r="AG394" s="43"/>
      <c r="AH394" s="405"/>
      <c r="AI394" s="406"/>
      <c r="AJ394" s="44"/>
      <c r="AK394" s="350"/>
      <c r="AL394" s="46"/>
      <c r="AM394" s="182" t="str">
        <f t="shared" si="14"/>
        <v/>
      </c>
      <c r="AN394" s="46"/>
    </row>
    <row r="395" spans="1:40" ht="45" customHeight="1" x14ac:dyDescent="0.3">
      <c r="A395" s="68"/>
      <c r="B395" s="68"/>
      <c r="C395" s="68"/>
      <c r="D395" s="68"/>
      <c r="E395" s="46"/>
      <c r="F395" s="323" t="str">
        <f t="shared" si="15"/>
        <v/>
      </c>
      <c r="G395" s="89"/>
      <c r="H395" s="86"/>
      <c r="I395" s="86"/>
      <c r="J395" s="48"/>
      <c r="K395" s="46"/>
      <c r="L395" s="46"/>
      <c r="M395" s="46"/>
      <c r="N395" s="48"/>
      <c r="O395" s="43"/>
      <c r="P395" s="209"/>
      <c r="Q395" s="43"/>
      <c r="R395" s="86"/>
      <c r="S395" s="48"/>
      <c r="T395" s="216"/>
      <c r="U395" s="87"/>
      <c r="V395" s="88"/>
      <c r="W395" s="91"/>
      <c r="X395" s="216"/>
      <c r="Y395" s="216"/>
      <c r="Z395" s="89"/>
      <c r="AA395" s="182" t="str">
        <f t="shared" si="13"/>
        <v/>
      </c>
      <c r="AB395" s="46"/>
      <c r="AC395" s="216"/>
      <c r="AD395" s="216"/>
      <c r="AE395" s="43"/>
      <c r="AF395" s="48"/>
      <c r="AG395" s="43"/>
      <c r="AH395" s="405"/>
      <c r="AI395" s="406"/>
      <c r="AJ395" s="44"/>
      <c r="AK395" s="350"/>
      <c r="AL395" s="46"/>
      <c r="AM395" s="182" t="str">
        <f t="shared" si="14"/>
        <v/>
      </c>
      <c r="AN395" s="46"/>
    </row>
    <row r="396" spans="1:40" ht="45" customHeight="1" x14ac:dyDescent="0.3">
      <c r="A396" s="68"/>
      <c r="B396" s="68"/>
      <c r="C396" s="68"/>
      <c r="D396" s="68"/>
      <c r="E396" s="46"/>
      <c r="F396" s="323" t="str">
        <f t="shared" si="15"/>
        <v/>
      </c>
      <c r="G396" s="89"/>
      <c r="H396" s="86"/>
      <c r="I396" s="86"/>
      <c r="J396" s="48"/>
      <c r="K396" s="46"/>
      <c r="L396" s="46"/>
      <c r="M396" s="46"/>
      <c r="N396" s="48"/>
      <c r="O396" s="43"/>
      <c r="P396" s="209"/>
      <c r="Q396" s="43"/>
      <c r="R396" s="86"/>
      <c r="S396" s="48"/>
      <c r="T396" s="216"/>
      <c r="U396" s="87"/>
      <c r="V396" s="88"/>
      <c r="W396" s="91"/>
      <c r="X396" s="216"/>
      <c r="Y396" s="216"/>
      <c r="Z396" s="89"/>
      <c r="AA396" s="182" t="str">
        <f t="shared" ref="AA396:AA459" si="16">IF(ISBLANK(W396),"",DATEDIF(R396,W396,"d")/365)</f>
        <v/>
      </c>
      <c r="AB396" s="46"/>
      <c r="AC396" s="216"/>
      <c r="AD396" s="216"/>
      <c r="AE396" s="43"/>
      <c r="AF396" s="48"/>
      <c r="AG396" s="43"/>
      <c r="AH396" s="405"/>
      <c r="AI396" s="406"/>
      <c r="AJ396" s="44"/>
      <c r="AK396" s="350"/>
      <c r="AL396" s="46"/>
      <c r="AM396" s="182" t="str">
        <f t="shared" si="14"/>
        <v/>
      </c>
      <c r="AN396" s="46"/>
    </row>
    <row r="397" spans="1:40" ht="45" customHeight="1" x14ac:dyDescent="0.3">
      <c r="A397" s="68"/>
      <c r="B397" s="68"/>
      <c r="C397" s="68"/>
      <c r="D397" s="68"/>
      <c r="E397" s="46"/>
      <c r="F397" s="323" t="str">
        <f t="shared" si="15"/>
        <v/>
      </c>
      <c r="G397" s="89"/>
      <c r="H397" s="86"/>
      <c r="I397" s="86"/>
      <c r="J397" s="48"/>
      <c r="K397" s="46"/>
      <c r="L397" s="46"/>
      <c r="M397" s="46"/>
      <c r="N397" s="48"/>
      <c r="O397" s="43"/>
      <c r="P397" s="209"/>
      <c r="Q397" s="43"/>
      <c r="R397" s="86"/>
      <c r="S397" s="48"/>
      <c r="T397" s="216"/>
      <c r="U397" s="87"/>
      <c r="V397" s="88"/>
      <c r="W397" s="91"/>
      <c r="X397" s="216"/>
      <c r="Y397" s="216"/>
      <c r="Z397" s="89"/>
      <c r="AA397" s="182" t="str">
        <f t="shared" si="16"/>
        <v/>
      </c>
      <c r="AB397" s="46"/>
      <c r="AC397" s="216"/>
      <c r="AD397" s="216"/>
      <c r="AE397" s="43"/>
      <c r="AF397" s="48"/>
      <c r="AG397" s="43"/>
      <c r="AH397" s="405"/>
      <c r="AI397" s="406"/>
      <c r="AJ397" s="44"/>
      <c r="AK397" s="350"/>
      <c r="AL397" s="46"/>
      <c r="AM397" s="182" t="str">
        <f t="shared" si="14"/>
        <v/>
      </c>
      <c r="AN397" s="46"/>
    </row>
    <row r="398" spans="1:40" ht="45" customHeight="1" x14ac:dyDescent="0.3">
      <c r="A398" s="70"/>
      <c r="B398" s="70"/>
      <c r="C398" s="70"/>
      <c r="D398" s="68"/>
      <c r="E398" s="46"/>
      <c r="F398" s="323" t="str">
        <f t="shared" si="15"/>
        <v/>
      </c>
      <c r="G398" s="89"/>
      <c r="H398" s="86"/>
      <c r="I398" s="86"/>
      <c r="J398" s="48"/>
      <c r="K398" s="46"/>
      <c r="L398" s="46"/>
      <c r="M398" s="46"/>
      <c r="N398" s="48"/>
      <c r="O398" s="43"/>
      <c r="P398" s="209"/>
      <c r="Q398" s="43"/>
      <c r="R398" s="86"/>
      <c r="S398" s="48"/>
      <c r="T398" s="216"/>
      <c r="U398" s="87"/>
      <c r="V398" s="16"/>
      <c r="W398" s="91"/>
      <c r="X398" s="216"/>
      <c r="Y398" s="216"/>
      <c r="Z398" s="89"/>
      <c r="AA398" s="182" t="str">
        <f t="shared" si="16"/>
        <v/>
      </c>
      <c r="AB398" s="46"/>
      <c r="AC398" s="216"/>
      <c r="AD398" s="216"/>
      <c r="AE398" s="43"/>
      <c r="AF398" s="48"/>
      <c r="AG398" s="43"/>
      <c r="AH398" s="405"/>
      <c r="AI398" s="406"/>
      <c r="AJ398" s="44"/>
      <c r="AK398" s="350"/>
      <c r="AL398" s="46"/>
      <c r="AM398" s="182" t="str">
        <f t="shared" si="14"/>
        <v/>
      </c>
      <c r="AN398" s="46"/>
    </row>
    <row r="399" spans="1:40" ht="45" customHeight="1" x14ac:dyDescent="0.3">
      <c r="A399" s="70"/>
      <c r="B399" s="70"/>
      <c r="C399" s="70"/>
      <c r="D399" s="68"/>
      <c r="E399" s="46"/>
      <c r="F399" s="323" t="str">
        <f t="shared" si="15"/>
        <v/>
      </c>
      <c r="G399" s="89"/>
      <c r="H399" s="86"/>
      <c r="I399" s="86"/>
      <c r="J399" s="48"/>
      <c r="K399" s="46"/>
      <c r="L399" s="46"/>
      <c r="M399" s="46"/>
      <c r="N399" s="48"/>
      <c r="O399" s="43"/>
      <c r="P399" s="209"/>
      <c r="Q399" s="43"/>
      <c r="R399" s="86"/>
      <c r="S399" s="48"/>
      <c r="T399" s="216"/>
      <c r="U399" s="87"/>
      <c r="V399" s="16"/>
      <c r="W399" s="91"/>
      <c r="X399" s="216"/>
      <c r="Y399" s="216"/>
      <c r="Z399" s="89"/>
      <c r="AA399" s="182" t="str">
        <f t="shared" si="16"/>
        <v/>
      </c>
      <c r="AB399" s="46"/>
      <c r="AC399" s="216"/>
      <c r="AD399" s="216"/>
      <c r="AE399" s="43"/>
      <c r="AF399" s="48"/>
      <c r="AG399" s="43"/>
      <c r="AH399" s="405"/>
      <c r="AI399" s="406"/>
      <c r="AJ399" s="44"/>
      <c r="AK399" s="350"/>
      <c r="AL399" s="46"/>
      <c r="AM399" s="182" t="str">
        <f t="shared" ref="AM399:AM462" si="17">IF(AL399="YES",(R399-AK399)/365,"")</f>
        <v/>
      </c>
      <c r="AN399" s="46"/>
    </row>
    <row r="400" spans="1:40" ht="45" customHeight="1" x14ac:dyDescent="0.3">
      <c r="A400" s="70"/>
      <c r="B400" s="70"/>
      <c r="C400" s="70"/>
      <c r="D400" s="68"/>
      <c r="E400" s="46"/>
      <c r="F400" s="323" t="str">
        <f t="shared" si="15"/>
        <v/>
      </c>
      <c r="G400" s="89"/>
      <c r="H400" s="86"/>
      <c r="I400" s="86"/>
      <c r="J400" s="48"/>
      <c r="K400" s="46"/>
      <c r="L400" s="46"/>
      <c r="M400" s="46"/>
      <c r="N400" s="48"/>
      <c r="O400" s="43"/>
      <c r="P400" s="209"/>
      <c r="Q400" s="43"/>
      <c r="R400" s="86"/>
      <c r="S400" s="48"/>
      <c r="T400" s="216"/>
      <c r="U400" s="87"/>
      <c r="V400" s="16"/>
      <c r="W400" s="91"/>
      <c r="X400" s="216"/>
      <c r="Y400" s="216"/>
      <c r="Z400" s="89"/>
      <c r="AA400" s="182" t="str">
        <f t="shared" si="16"/>
        <v/>
      </c>
      <c r="AB400" s="46"/>
      <c r="AC400" s="216"/>
      <c r="AD400" s="216"/>
      <c r="AE400" s="43"/>
      <c r="AF400" s="48"/>
      <c r="AG400" s="43"/>
      <c r="AH400" s="405"/>
      <c r="AI400" s="406"/>
      <c r="AJ400" s="44"/>
      <c r="AK400" s="350"/>
      <c r="AL400" s="46"/>
      <c r="AM400" s="182" t="str">
        <f t="shared" si="17"/>
        <v/>
      </c>
      <c r="AN400" s="46"/>
    </row>
    <row r="401" spans="1:40" ht="45" customHeight="1" x14ac:dyDescent="0.3">
      <c r="A401" s="70"/>
      <c r="B401" s="70"/>
      <c r="C401" s="70"/>
      <c r="D401" s="68"/>
      <c r="E401" s="46"/>
      <c r="F401" s="323" t="str">
        <f t="shared" si="15"/>
        <v/>
      </c>
      <c r="G401" s="89"/>
      <c r="H401" s="86"/>
      <c r="I401" s="86"/>
      <c r="J401" s="48"/>
      <c r="K401" s="46"/>
      <c r="L401" s="46"/>
      <c r="M401" s="46"/>
      <c r="N401" s="48"/>
      <c r="O401" s="43"/>
      <c r="P401" s="209"/>
      <c r="Q401" s="43"/>
      <c r="R401" s="86"/>
      <c r="S401" s="48"/>
      <c r="T401" s="216"/>
      <c r="U401" s="87"/>
      <c r="V401" s="16"/>
      <c r="W401" s="91"/>
      <c r="X401" s="216"/>
      <c r="Y401" s="216"/>
      <c r="Z401" s="89"/>
      <c r="AA401" s="182" t="str">
        <f t="shared" si="16"/>
        <v/>
      </c>
      <c r="AB401" s="46"/>
      <c r="AC401" s="216"/>
      <c r="AD401" s="216"/>
      <c r="AE401" s="43"/>
      <c r="AF401" s="48"/>
      <c r="AG401" s="43"/>
      <c r="AH401" s="405"/>
      <c r="AI401" s="406"/>
      <c r="AJ401" s="44"/>
      <c r="AK401" s="350"/>
      <c r="AL401" s="46"/>
      <c r="AM401" s="182" t="str">
        <f t="shared" si="17"/>
        <v/>
      </c>
      <c r="AN401" s="46"/>
    </row>
    <row r="402" spans="1:40" ht="45" customHeight="1" x14ac:dyDescent="0.3">
      <c r="A402" s="70"/>
      <c r="B402" s="70"/>
      <c r="C402" s="70"/>
      <c r="D402" s="68"/>
      <c r="E402" s="46"/>
      <c r="F402" s="323" t="str">
        <f t="shared" si="15"/>
        <v/>
      </c>
      <c r="G402" s="89"/>
      <c r="H402" s="86"/>
      <c r="I402" s="86"/>
      <c r="J402" s="48"/>
      <c r="K402" s="46"/>
      <c r="L402" s="46"/>
      <c r="M402" s="46"/>
      <c r="N402" s="48"/>
      <c r="O402" s="43"/>
      <c r="P402" s="209"/>
      <c r="Q402" s="43"/>
      <c r="R402" s="86"/>
      <c r="S402" s="48"/>
      <c r="T402" s="216"/>
      <c r="U402" s="87"/>
      <c r="V402" s="16"/>
      <c r="W402" s="91"/>
      <c r="X402" s="216"/>
      <c r="Y402" s="216"/>
      <c r="Z402" s="89"/>
      <c r="AA402" s="182" t="str">
        <f t="shared" si="16"/>
        <v/>
      </c>
      <c r="AB402" s="46"/>
      <c r="AC402" s="216"/>
      <c r="AD402" s="216"/>
      <c r="AE402" s="43"/>
      <c r="AF402" s="48"/>
      <c r="AG402" s="43"/>
      <c r="AH402" s="405"/>
      <c r="AI402" s="406"/>
      <c r="AJ402" s="44"/>
      <c r="AK402" s="350"/>
      <c r="AL402" s="46"/>
      <c r="AM402" s="182" t="str">
        <f t="shared" si="17"/>
        <v/>
      </c>
      <c r="AN402" s="46"/>
    </row>
    <row r="403" spans="1:40" ht="45" customHeight="1" x14ac:dyDescent="0.3">
      <c r="A403" s="70"/>
      <c r="B403" s="70"/>
      <c r="C403" s="70"/>
      <c r="D403" s="68"/>
      <c r="E403" s="46"/>
      <c r="F403" s="323" t="str">
        <f t="shared" si="15"/>
        <v/>
      </c>
      <c r="G403" s="89"/>
      <c r="H403" s="86"/>
      <c r="I403" s="86"/>
      <c r="J403" s="48"/>
      <c r="K403" s="46"/>
      <c r="L403" s="46"/>
      <c r="M403" s="46"/>
      <c r="N403" s="48"/>
      <c r="O403" s="43"/>
      <c r="P403" s="209"/>
      <c r="Q403" s="43"/>
      <c r="R403" s="86"/>
      <c r="S403" s="48"/>
      <c r="T403" s="216"/>
      <c r="U403" s="87"/>
      <c r="V403" s="16"/>
      <c r="W403" s="91"/>
      <c r="X403" s="216"/>
      <c r="Y403" s="216"/>
      <c r="Z403" s="89"/>
      <c r="AA403" s="182" t="str">
        <f t="shared" si="16"/>
        <v/>
      </c>
      <c r="AB403" s="46"/>
      <c r="AC403" s="216"/>
      <c r="AD403" s="216"/>
      <c r="AE403" s="43"/>
      <c r="AF403" s="48"/>
      <c r="AG403" s="43"/>
      <c r="AH403" s="405"/>
      <c r="AI403" s="406"/>
      <c r="AJ403" s="44"/>
      <c r="AK403" s="350"/>
      <c r="AL403" s="46"/>
      <c r="AM403" s="182" t="str">
        <f t="shared" si="17"/>
        <v/>
      </c>
      <c r="AN403" s="46"/>
    </row>
    <row r="404" spans="1:40" ht="45" customHeight="1" x14ac:dyDescent="0.3">
      <c r="A404" s="70"/>
      <c r="B404" s="70"/>
      <c r="C404" s="70"/>
      <c r="D404" s="68"/>
      <c r="E404" s="46"/>
      <c r="F404" s="323" t="str">
        <f t="shared" si="15"/>
        <v/>
      </c>
      <c r="G404" s="89"/>
      <c r="H404" s="86"/>
      <c r="I404" s="86"/>
      <c r="J404" s="48"/>
      <c r="K404" s="46"/>
      <c r="L404" s="46"/>
      <c r="M404" s="46"/>
      <c r="N404" s="48"/>
      <c r="O404" s="43"/>
      <c r="P404" s="209"/>
      <c r="Q404" s="43"/>
      <c r="R404" s="86"/>
      <c r="S404" s="48"/>
      <c r="T404" s="216"/>
      <c r="U404" s="87"/>
      <c r="V404" s="16"/>
      <c r="W404" s="91"/>
      <c r="X404" s="216"/>
      <c r="Y404" s="216"/>
      <c r="Z404" s="89"/>
      <c r="AA404" s="182" t="str">
        <f t="shared" si="16"/>
        <v/>
      </c>
      <c r="AB404" s="46"/>
      <c r="AC404" s="216"/>
      <c r="AD404" s="216"/>
      <c r="AE404" s="43"/>
      <c r="AF404" s="48"/>
      <c r="AG404" s="43"/>
      <c r="AH404" s="405"/>
      <c r="AI404" s="406"/>
      <c r="AJ404" s="44"/>
      <c r="AK404" s="350"/>
      <c r="AL404" s="46"/>
      <c r="AM404" s="182" t="str">
        <f t="shared" si="17"/>
        <v/>
      </c>
      <c r="AN404" s="46"/>
    </row>
    <row r="405" spans="1:40" ht="45" customHeight="1" x14ac:dyDescent="0.3">
      <c r="A405" s="70"/>
      <c r="B405" s="70"/>
      <c r="C405" s="70"/>
      <c r="D405" s="68"/>
      <c r="E405" s="46"/>
      <c r="F405" s="323" t="str">
        <f t="shared" si="15"/>
        <v/>
      </c>
      <c r="G405" s="89"/>
      <c r="H405" s="86"/>
      <c r="I405" s="86"/>
      <c r="J405" s="48"/>
      <c r="K405" s="46"/>
      <c r="L405" s="46"/>
      <c r="M405" s="46"/>
      <c r="N405" s="48"/>
      <c r="O405" s="43"/>
      <c r="P405" s="209"/>
      <c r="Q405" s="43"/>
      <c r="R405" s="86"/>
      <c r="S405" s="48"/>
      <c r="T405" s="216"/>
      <c r="U405" s="87"/>
      <c r="V405" s="16"/>
      <c r="W405" s="91"/>
      <c r="X405" s="216"/>
      <c r="Y405" s="216"/>
      <c r="Z405" s="89"/>
      <c r="AA405" s="182" t="str">
        <f t="shared" si="16"/>
        <v/>
      </c>
      <c r="AB405" s="46"/>
      <c r="AC405" s="216"/>
      <c r="AD405" s="216"/>
      <c r="AE405" s="43"/>
      <c r="AF405" s="48"/>
      <c r="AG405" s="43"/>
      <c r="AH405" s="405"/>
      <c r="AI405" s="406"/>
      <c r="AJ405" s="44"/>
      <c r="AK405" s="350"/>
      <c r="AL405" s="46"/>
      <c r="AM405" s="182" t="str">
        <f t="shared" si="17"/>
        <v/>
      </c>
      <c r="AN405" s="46"/>
    </row>
    <row r="406" spans="1:40" ht="45" customHeight="1" x14ac:dyDescent="0.3">
      <c r="A406" s="70"/>
      <c r="B406" s="70"/>
      <c r="C406" s="70"/>
      <c r="D406" s="68"/>
      <c r="E406" s="46"/>
      <c r="F406" s="323" t="str">
        <f t="shared" si="15"/>
        <v/>
      </c>
      <c r="G406" s="89"/>
      <c r="H406" s="86"/>
      <c r="I406" s="86"/>
      <c r="J406" s="48"/>
      <c r="K406" s="46"/>
      <c r="L406" s="46"/>
      <c r="M406" s="46"/>
      <c r="N406" s="48"/>
      <c r="O406" s="43"/>
      <c r="P406" s="209"/>
      <c r="Q406" s="43"/>
      <c r="R406" s="86"/>
      <c r="S406" s="48"/>
      <c r="T406" s="216"/>
      <c r="U406" s="87"/>
      <c r="V406" s="16"/>
      <c r="W406" s="91"/>
      <c r="X406" s="216"/>
      <c r="Y406" s="216"/>
      <c r="Z406" s="89"/>
      <c r="AA406" s="182" t="str">
        <f t="shared" si="16"/>
        <v/>
      </c>
      <c r="AB406" s="46"/>
      <c r="AC406" s="216"/>
      <c r="AD406" s="216"/>
      <c r="AE406" s="43"/>
      <c r="AF406" s="48"/>
      <c r="AG406" s="43"/>
      <c r="AH406" s="405"/>
      <c r="AI406" s="406"/>
      <c r="AJ406" s="44"/>
      <c r="AK406" s="350"/>
      <c r="AL406" s="46"/>
      <c r="AM406" s="182" t="str">
        <f t="shared" si="17"/>
        <v/>
      </c>
      <c r="AN406" s="46"/>
    </row>
    <row r="407" spans="1:40" ht="45" customHeight="1" x14ac:dyDescent="0.3">
      <c r="A407" s="70"/>
      <c r="B407" s="70"/>
      <c r="C407" s="70"/>
      <c r="D407" s="68"/>
      <c r="E407" s="46"/>
      <c r="F407" s="323" t="str">
        <f t="shared" si="15"/>
        <v/>
      </c>
      <c r="G407" s="89"/>
      <c r="H407" s="86"/>
      <c r="I407" s="86"/>
      <c r="J407" s="48"/>
      <c r="K407" s="46"/>
      <c r="L407" s="46"/>
      <c r="M407" s="46"/>
      <c r="N407" s="48"/>
      <c r="O407" s="43"/>
      <c r="P407" s="209"/>
      <c r="Q407" s="43"/>
      <c r="R407" s="86"/>
      <c r="S407" s="48"/>
      <c r="T407" s="216"/>
      <c r="U407" s="87"/>
      <c r="V407" s="16"/>
      <c r="W407" s="91"/>
      <c r="X407" s="216"/>
      <c r="Y407" s="216"/>
      <c r="Z407" s="89"/>
      <c r="AA407" s="182" t="str">
        <f t="shared" si="16"/>
        <v/>
      </c>
      <c r="AB407" s="46"/>
      <c r="AC407" s="216"/>
      <c r="AD407" s="216"/>
      <c r="AE407" s="43"/>
      <c r="AF407" s="48"/>
      <c r="AG407" s="43"/>
      <c r="AH407" s="405"/>
      <c r="AI407" s="406"/>
      <c r="AJ407" s="44"/>
      <c r="AK407" s="350"/>
      <c r="AL407" s="46"/>
      <c r="AM407" s="182" t="str">
        <f t="shared" si="17"/>
        <v/>
      </c>
      <c r="AN407" s="46"/>
    </row>
    <row r="408" spans="1:40" ht="45" customHeight="1" x14ac:dyDescent="0.3">
      <c r="A408" s="70"/>
      <c r="B408" s="70"/>
      <c r="C408" s="70"/>
      <c r="D408" s="68"/>
      <c r="E408" s="46"/>
      <c r="F408" s="323" t="str">
        <f t="shared" si="15"/>
        <v/>
      </c>
      <c r="G408" s="89"/>
      <c r="H408" s="86"/>
      <c r="I408" s="86"/>
      <c r="J408" s="48"/>
      <c r="K408" s="46"/>
      <c r="L408" s="46"/>
      <c r="M408" s="46"/>
      <c r="N408" s="48"/>
      <c r="O408" s="43"/>
      <c r="P408" s="209"/>
      <c r="Q408" s="43"/>
      <c r="R408" s="86"/>
      <c r="S408" s="48"/>
      <c r="T408" s="216"/>
      <c r="U408" s="87"/>
      <c r="V408" s="16"/>
      <c r="W408" s="91"/>
      <c r="X408" s="216"/>
      <c r="Y408" s="216"/>
      <c r="Z408" s="89"/>
      <c r="AA408" s="182" t="str">
        <f t="shared" si="16"/>
        <v/>
      </c>
      <c r="AB408" s="46"/>
      <c r="AC408" s="216"/>
      <c r="AD408" s="216"/>
      <c r="AE408" s="43"/>
      <c r="AF408" s="48"/>
      <c r="AG408" s="43"/>
      <c r="AH408" s="405"/>
      <c r="AI408" s="406"/>
      <c r="AJ408" s="44"/>
      <c r="AK408" s="350"/>
      <c r="AL408" s="46"/>
      <c r="AM408" s="182" t="str">
        <f t="shared" si="17"/>
        <v/>
      </c>
      <c r="AN408" s="46"/>
    </row>
    <row r="409" spans="1:40" ht="45" customHeight="1" x14ac:dyDescent="0.3">
      <c r="A409" s="70"/>
      <c r="B409" s="70"/>
      <c r="C409" s="70"/>
      <c r="D409" s="68"/>
      <c r="E409" s="46"/>
      <c r="F409" s="323" t="str">
        <f t="shared" si="15"/>
        <v/>
      </c>
      <c r="G409" s="89"/>
      <c r="H409" s="86"/>
      <c r="I409" s="86"/>
      <c r="J409" s="48"/>
      <c r="K409" s="46"/>
      <c r="L409" s="46"/>
      <c r="M409" s="46"/>
      <c r="N409" s="48"/>
      <c r="O409" s="43"/>
      <c r="P409" s="209"/>
      <c r="Q409" s="43"/>
      <c r="R409" s="86"/>
      <c r="S409" s="48"/>
      <c r="T409" s="216"/>
      <c r="U409" s="87"/>
      <c r="V409" s="16"/>
      <c r="W409" s="91"/>
      <c r="X409" s="216"/>
      <c r="Y409" s="216"/>
      <c r="Z409" s="89"/>
      <c r="AA409" s="182" t="str">
        <f t="shared" si="16"/>
        <v/>
      </c>
      <c r="AB409" s="46"/>
      <c r="AC409" s="216"/>
      <c r="AD409" s="216"/>
      <c r="AE409" s="43"/>
      <c r="AF409" s="48"/>
      <c r="AG409" s="43"/>
      <c r="AH409" s="405"/>
      <c r="AI409" s="406"/>
      <c r="AJ409" s="44"/>
      <c r="AK409" s="350"/>
      <c r="AL409" s="46"/>
      <c r="AM409" s="182" t="str">
        <f t="shared" si="17"/>
        <v/>
      </c>
      <c r="AN409" s="46"/>
    </row>
    <row r="410" spans="1:40" ht="45" customHeight="1" x14ac:dyDescent="0.3">
      <c r="A410" s="70"/>
      <c r="B410" s="70"/>
      <c r="C410" s="70"/>
      <c r="D410" s="68"/>
      <c r="E410" s="46"/>
      <c r="F410" s="323" t="str">
        <f t="shared" si="15"/>
        <v/>
      </c>
      <c r="G410" s="89"/>
      <c r="H410" s="86"/>
      <c r="I410" s="86"/>
      <c r="J410" s="48"/>
      <c r="K410" s="46"/>
      <c r="L410" s="46"/>
      <c r="M410" s="46"/>
      <c r="N410" s="48"/>
      <c r="O410" s="43"/>
      <c r="P410" s="209"/>
      <c r="Q410" s="43"/>
      <c r="R410" s="86"/>
      <c r="S410" s="48"/>
      <c r="T410" s="216"/>
      <c r="U410" s="87"/>
      <c r="V410" s="16"/>
      <c r="W410" s="91"/>
      <c r="X410" s="216"/>
      <c r="Y410" s="216"/>
      <c r="Z410" s="89"/>
      <c r="AA410" s="182" t="str">
        <f t="shared" si="16"/>
        <v/>
      </c>
      <c r="AB410" s="46"/>
      <c r="AC410" s="216"/>
      <c r="AD410" s="216"/>
      <c r="AE410" s="43"/>
      <c r="AF410" s="48"/>
      <c r="AG410" s="43"/>
      <c r="AH410" s="405"/>
      <c r="AI410" s="406"/>
      <c r="AJ410" s="44"/>
      <c r="AK410" s="350"/>
      <c r="AL410" s="46"/>
      <c r="AM410" s="182" t="str">
        <f t="shared" si="17"/>
        <v/>
      </c>
      <c r="AN410" s="46"/>
    </row>
    <row r="411" spans="1:40" ht="45" customHeight="1" x14ac:dyDescent="0.3">
      <c r="A411" s="70"/>
      <c r="B411" s="70"/>
      <c r="C411" s="70"/>
      <c r="D411" s="68"/>
      <c r="E411" s="46"/>
      <c r="F411" s="323" t="str">
        <f t="shared" si="15"/>
        <v/>
      </c>
      <c r="G411" s="89"/>
      <c r="H411" s="86"/>
      <c r="I411" s="86"/>
      <c r="J411" s="48"/>
      <c r="K411" s="46"/>
      <c r="L411" s="46"/>
      <c r="M411" s="46"/>
      <c r="N411" s="48"/>
      <c r="O411" s="43"/>
      <c r="P411" s="209"/>
      <c r="Q411" s="43"/>
      <c r="R411" s="86"/>
      <c r="S411" s="48"/>
      <c r="T411" s="216"/>
      <c r="U411" s="87"/>
      <c r="V411" s="16"/>
      <c r="W411" s="91"/>
      <c r="X411" s="216"/>
      <c r="Y411" s="216"/>
      <c r="Z411" s="89"/>
      <c r="AA411" s="182" t="str">
        <f t="shared" si="16"/>
        <v/>
      </c>
      <c r="AB411" s="46"/>
      <c r="AC411" s="216"/>
      <c r="AD411" s="216"/>
      <c r="AE411" s="43"/>
      <c r="AF411" s="48"/>
      <c r="AG411" s="43"/>
      <c r="AH411" s="405"/>
      <c r="AI411" s="406"/>
      <c r="AJ411" s="44"/>
      <c r="AK411" s="350"/>
      <c r="AL411" s="46"/>
      <c r="AM411" s="182" t="str">
        <f t="shared" si="17"/>
        <v/>
      </c>
      <c r="AN411" s="46"/>
    </row>
    <row r="412" spans="1:40" ht="45" customHeight="1" x14ac:dyDescent="0.3">
      <c r="A412" s="70"/>
      <c r="B412" s="70"/>
      <c r="C412" s="70"/>
      <c r="D412" s="68"/>
      <c r="E412" s="46"/>
      <c r="F412" s="323" t="str">
        <f t="shared" si="15"/>
        <v/>
      </c>
      <c r="G412" s="89"/>
      <c r="H412" s="86"/>
      <c r="I412" s="86"/>
      <c r="J412" s="48"/>
      <c r="K412" s="46"/>
      <c r="L412" s="46"/>
      <c r="M412" s="46"/>
      <c r="N412" s="48"/>
      <c r="O412" s="43"/>
      <c r="P412" s="209"/>
      <c r="Q412" s="43"/>
      <c r="R412" s="86"/>
      <c r="S412" s="48"/>
      <c r="T412" s="216"/>
      <c r="U412" s="87"/>
      <c r="V412" s="16"/>
      <c r="W412" s="91"/>
      <c r="X412" s="216"/>
      <c r="Y412" s="216"/>
      <c r="Z412" s="89"/>
      <c r="AA412" s="182" t="str">
        <f t="shared" si="16"/>
        <v/>
      </c>
      <c r="AB412" s="46"/>
      <c r="AC412" s="216"/>
      <c r="AD412" s="216"/>
      <c r="AE412" s="43"/>
      <c r="AF412" s="48"/>
      <c r="AG412" s="43"/>
      <c r="AH412" s="405"/>
      <c r="AI412" s="406"/>
      <c r="AJ412" s="44"/>
      <c r="AK412" s="350"/>
      <c r="AL412" s="46"/>
      <c r="AM412" s="182" t="str">
        <f t="shared" si="17"/>
        <v/>
      </c>
      <c r="AN412" s="46"/>
    </row>
    <row r="413" spans="1:40" ht="45" customHeight="1" x14ac:dyDescent="0.3">
      <c r="A413" s="70"/>
      <c r="B413" s="70"/>
      <c r="C413" s="70"/>
      <c r="D413" s="68"/>
      <c r="E413" s="46"/>
      <c r="F413" s="323" t="str">
        <f t="shared" si="15"/>
        <v/>
      </c>
      <c r="G413" s="89"/>
      <c r="H413" s="86"/>
      <c r="I413" s="86"/>
      <c r="J413" s="48"/>
      <c r="K413" s="46"/>
      <c r="L413" s="46"/>
      <c r="M413" s="46"/>
      <c r="N413" s="48"/>
      <c r="O413" s="43"/>
      <c r="P413" s="209"/>
      <c r="Q413" s="43"/>
      <c r="R413" s="86"/>
      <c r="S413" s="48"/>
      <c r="T413" s="216"/>
      <c r="U413" s="87"/>
      <c r="V413" s="16"/>
      <c r="W413" s="91"/>
      <c r="X413" s="216"/>
      <c r="Y413" s="216"/>
      <c r="Z413" s="89"/>
      <c r="AA413" s="182" t="str">
        <f t="shared" si="16"/>
        <v/>
      </c>
      <c r="AB413" s="46"/>
      <c r="AC413" s="216"/>
      <c r="AD413" s="216"/>
      <c r="AE413" s="43"/>
      <c r="AF413" s="48"/>
      <c r="AG413" s="43"/>
      <c r="AH413" s="405"/>
      <c r="AI413" s="406"/>
      <c r="AJ413" s="44"/>
      <c r="AK413" s="350"/>
      <c r="AL413" s="46"/>
      <c r="AM413" s="182" t="str">
        <f t="shared" si="17"/>
        <v/>
      </c>
      <c r="AN413" s="46"/>
    </row>
    <row r="414" spans="1:40" ht="45" customHeight="1" x14ac:dyDescent="0.3">
      <c r="A414" s="70"/>
      <c r="B414" s="70"/>
      <c r="C414" s="70"/>
      <c r="D414" s="68"/>
      <c r="E414" s="46"/>
      <c r="F414" s="323" t="str">
        <f t="shared" si="15"/>
        <v/>
      </c>
      <c r="G414" s="89"/>
      <c r="H414" s="86"/>
      <c r="I414" s="86"/>
      <c r="J414" s="48"/>
      <c r="K414" s="46"/>
      <c r="L414" s="46"/>
      <c r="M414" s="46"/>
      <c r="N414" s="48"/>
      <c r="O414" s="43"/>
      <c r="P414" s="209"/>
      <c r="Q414" s="43"/>
      <c r="R414" s="86"/>
      <c r="S414" s="48"/>
      <c r="T414" s="216"/>
      <c r="U414" s="87"/>
      <c r="V414" s="16"/>
      <c r="W414" s="91"/>
      <c r="X414" s="216"/>
      <c r="Y414" s="216"/>
      <c r="Z414" s="89"/>
      <c r="AA414" s="182" t="str">
        <f t="shared" si="16"/>
        <v/>
      </c>
      <c r="AB414" s="46"/>
      <c r="AC414" s="216"/>
      <c r="AD414" s="216"/>
      <c r="AE414" s="43"/>
      <c r="AF414" s="48"/>
      <c r="AG414" s="43"/>
      <c r="AH414" s="405"/>
      <c r="AI414" s="406"/>
      <c r="AJ414" s="44"/>
      <c r="AK414" s="350"/>
      <c r="AL414" s="46"/>
      <c r="AM414" s="182" t="str">
        <f t="shared" si="17"/>
        <v/>
      </c>
      <c r="AN414" s="46"/>
    </row>
    <row r="415" spans="1:40" ht="45" customHeight="1" x14ac:dyDescent="0.3">
      <c r="A415" s="70"/>
      <c r="B415" s="70"/>
      <c r="C415" s="70"/>
      <c r="D415" s="68"/>
      <c r="E415" s="46"/>
      <c r="F415" s="323" t="str">
        <f t="shared" si="15"/>
        <v/>
      </c>
      <c r="G415" s="89"/>
      <c r="H415" s="86"/>
      <c r="I415" s="86"/>
      <c r="J415" s="48"/>
      <c r="K415" s="46"/>
      <c r="L415" s="46"/>
      <c r="M415" s="46"/>
      <c r="N415" s="48"/>
      <c r="O415" s="43"/>
      <c r="P415" s="209"/>
      <c r="Q415" s="43"/>
      <c r="R415" s="86"/>
      <c r="S415" s="48"/>
      <c r="T415" s="216"/>
      <c r="U415" s="87"/>
      <c r="V415" s="16"/>
      <c r="W415" s="91"/>
      <c r="X415" s="216"/>
      <c r="Y415" s="216"/>
      <c r="Z415" s="89"/>
      <c r="AA415" s="182" t="str">
        <f t="shared" si="16"/>
        <v/>
      </c>
      <c r="AB415" s="46"/>
      <c r="AC415" s="216"/>
      <c r="AD415" s="216"/>
      <c r="AE415" s="43"/>
      <c r="AF415" s="48"/>
      <c r="AG415" s="43"/>
      <c r="AH415" s="405"/>
      <c r="AI415" s="406"/>
      <c r="AJ415" s="44"/>
      <c r="AK415" s="350"/>
      <c r="AL415" s="46"/>
      <c r="AM415" s="182" t="str">
        <f t="shared" si="17"/>
        <v/>
      </c>
      <c r="AN415" s="46"/>
    </row>
    <row r="416" spans="1:40" ht="45" customHeight="1" x14ac:dyDescent="0.3">
      <c r="A416" s="70"/>
      <c r="B416" s="70"/>
      <c r="C416" s="70"/>
      <c r="D416" s="68"/>
      <c r="E416" s="46"/>
      <c r="F416" s="323" t="str">
        <f t="shared" si="15"/>
        <v/>
      </c>
      <c r="G416" s="89"/>
      <c r="H416" s="86"/>
      <c r="I416" s="86"/>
      <c r="J416" s="48"/>
      <c r="K416" s="46"/>
      <c r="L416" s="46"/>
      <c r="M416" s="46"/>
      <c r="N416" s="48"/>
      <c r="O416" s="43"/>
      <c r="P416" s="209"/>
      <c r="Q416" s="43"/>
      <c r="R416" s="86"/>
      <c r="S416" s="48"/>
      <c r="T416" s="216"/>
      <c r="U416" s="87"/>
      <c r="V416" s="16"/>
      <c r="W416" s="91"/>
      <c r="X416" s="216"/>
      <c r="Y416" s="216"/>
      <c r="Z416" s="89"/>
      <c r="AA416" s="182" t="str">
        <f t="shared" si="16"/>
        <v/>
      </c>
      <c r="AB416" s="46"/>
      <c r="AC416" s="216"/>
      <c r="AD416" s="216"/>
      <c r="AE416" s="43"/>
      <c r="AF416" s="48"/>
      <c r="AG416" s="43"/>
      <c r="AH416" s="405"/>
      <c r="AI416" s="406"/>
      <c r="AJ416" s="44"/>
      <c r="AK416" s="350"/>
      <c r="AL416" s="46"/>
      <c r="AM416" s="182" t="str">
        <f t="shared" si="17"/>
        <v/>
      </c>
      <c r="AN416" s="46"/>
    </row>
    <row r="417" spans="1:40" ht="45" customHeight="1" x14ac:dyDescent="0.3">
      <c r="A417" s="70"/>
      <c r="B417" s="70"/>
      <c r="C417" s="70"/>
      <c r="D417" s="68"/>
      <c r="E417" s="46"/>
      <c r="F417" s="323" t="str">
        <f t="shared" si="15"/>
        <v/>
      </c>
      <c r="G417" s="89"/>
      <c r="H417" s="86"/>
      <c r="I417" s="86"/>
      <c r="J417" s="48"/>
      <c r="K417" s="46"/>
      <c r="L417" s="46"/>
      <c r="M417" s="46"/>
      <c r="N417" s="48"/>
      <c r="O417" s="43"/>
      <c r="P417" s="209"/>
      <c r="Q417" s="43"/>
      <c r="R417" s="86"/>
      <c r="S417" s="48"/>
      <c r="T417" s="216"/>
      <c r="U417" s="87"/>
      <c r="V417" s="16"/>
      <c r="W417" s="91"/>
      <c r="X417" s="216"/>
      <c r="Y417" s="216"/>
      <c r="Z417" s="89"/>
      <c r="AA417" s="182" t="str">
        <f t="shared" si="16"/>
        <v/>
      </c>
      <c r="AB417" s="46"/>
      <c r="AC417" s="216"/>
      <c r="AD417" s="216"/>
      <c r="AE417" s="43"/>
      <c r="AF417" s="48"/>
      <c r="AG417" s="43"/>
      <c r="AH417" s="405"/>
      <c r="AI417" s="406"/>
      <c r="AJ417" s="44"/>
      <c r="AK417" s="350"/>
      <c r="AL417" s="46"/>
      <c r="AM417" s="182" t="str">
        <f t="shared" si="17"/>
        <v/>
      </c>
      <c r="AN417" s="46"/>
    </row>
    <row r="418" spans="1:40" ht="45" customHeight="1" x14ac:dyDescent="0.3">
      <c r="A418" s="70"/>
      <c r="B418" s="70"/>
      <c r="C418" s="70"/>
      <c r="D418" s="68"/>
      <c r="E418" s="46"/>
      <c r="F418" s="323" t="str">
        <f t="shared" si="15"/>
        <v/>
      </c>
      <c r="G418" s="89"/>
      <c r="H418" s="86"/>
      <c r="I418" s="86"/>
      <c r="J418" s="48"/>
      <c r="K418" s="46"/>
      <c r="L418" s="46"/>
      <c r="M418" s="46"/>
      <c r="N418" s="48"/>
      <c r="O418" s="43"/>
      <c r="P418" s="209"/>
      <c r="Q418" s="43"/>
      <c r="R418" s="86"/>
      <c r="S418" s="48"/>
      <c r="T418" s="216"/>
      <c r="U418" s="87"/>
      <c r="V418" s="16"/>
      <c r="W418" s="91"/>
      <c r="X418" s="216"/>
      <c r="Y418" s="216"/>
      <c r="Z418" s="89"/>
      <c r="AA418" s="182" t="str">
        <f t="shared" si="16"/>
        <v/>
      </c>
      <c r="AB418" s="46"/>
      <c r="AC418" s="216"/>
      <c r="AD418" s="216"/>
      <c r="AE418" s="43"/>
      <c r="AF418" s="48"/>
      <c r="AG418" s="43"/>
      <c r="AH418" s="405"/>
      <c r="AI418" s="406"/>
      <c r="AJ418" s="44"/>
      <c r="AK418" s="350"/>
      <c r="AL418" s="46"/>
      <c r="AM418" s="182" t="str">
        <f t="shared" si="17"/>
        <v/>
      </c>
      <c r="AN418" s="46"/>
    </row>
    <row r="419" spans="1:40" ht="45" customHeight="1" x14ac:dyDescent="0.3">
      <c r="A419" s="70"/>
      <c r="B419" s="70"/>
      <c r="C419" s="70"/>
      <c r="D419" s="68"/>
      <c r="E419" s="46"/>
      <c r="F419" s="323" t="str">
        <f t="shared" si="15"/>
        <v/>
      </c>
      <c r="G419" s="89"/>
      <c r="H419" s="86"/>
      <c r="I419" s="86"/>
      <c r="J419" s="48"/>
      <c r="K419" s="46"/>
      <c r="L419" s="46"/>
      <c r="M419" s="46"/>
      <c r="N419" s="48"/>
      <c r="O419" s="43"/>
      <c r="P419" s="209"/>
      <c r="Q419" s="43"/>
      <c r="R419" s="86"/>
      <c r="S419" s="48"/>
      <c r="T419" s="216"/>
      <c r="U419" s="87"/>
      <c r="V419" s="16"/>
      <c r="W419" s="91"/>
      <c r="X419" s="216"/>
      <c r="Y419" s="216"/>
      <c r="Z419" s="89"/>
      <c r="AA419" s="182" t="str">
        <f t="shared" si="16"/>
        <v/>
      </c>
      <c r="AB419" s="46"/>
      <c r="AC419" s="216"/>
      <c r="AD419" s="216"/>
      <c r="AE419" s="43"/>
      <c r="AF419" s="48"/>
      <c r="AG419" s="43"/>
      <c r="AH419" s="405"/>
      <c r="AI419" s="406"/>
      <c r="AJ419" s="44"/>
      <c r="AK419" s="350"/>
      <c r="AL419" s="46"/>
      <c r="AM419" s="182" t="str">
        <f t="shared" si="17"/>
        <v/>
      </c>
      <c r="AN419" s="46"/>
    </row>
    <row r="420" spans="1:40" ht="45" customHeight="1" x14ac:dyDescent="0.3">
      <c r="A420" s="70"/>
      <c r="B420" s="70"/>
      <c r="C420" s="70"/>
      <c r="D420" s="68"/>
      <c r="E420" s="46"/>
      <c r="F420" s="323" t="str">
        <f t="shared" si="15"/>
        <v/>
      </c>
      <c r="G420" s="89"/>
      <c r="H420" s="86"/>
      <c r="I420" s="86"/>
      <c r="J420" s="48"/>
      <c r="K420" s="46"/>
      <c r="L420" s="46"/>
      <c r="M420" s="46"/>
      <c r="N420" s="48"/>
      <c r="O420" s="43"/>
      <c r="P420" s="209"/>
      <c r="Q420" s="43"/>
      <c r="R420" s="86"/>
      <c r="S420" s="48"/>
      <c r="T420" s="216"/>
      <c r="U420" s="87"/>
      <c r="V420" s="16"/>
      <c r="W420" s="91"/>
      <c r="X420" s="216"/>
      <c r="Y420" s="216"/>
      <c r="Z420" s="89"/>
      <c r="AA420" s="182" t="str">
        <f t="shared" si="16"/>
        <v/>
      </c>
      <c r="AB420" s="46"/>
      <c r="AC420" s="216"/>
      <c r="AD420" s="216"/>
      <c r="AE420" s="43"/>
      <c r="AF420" s="48"/>
      <c r="AG420" s="43"/>
      <c r="AH420" s="405"/>
      <c r="AI420" s="406"/>
      <c r="AJ420" s="44"/>
      <c r="AK420" s="350"/>
      <c r="AL420" s="46"/>
      <c r="AM420" s="182" t="str">
        <f t="shared" si="17"/>
        <v/>
      </c>
      <c r="AN420" s="46"/>
    </row>
    <row r="421" spans="1:40" ht="45" customHeight="1" x14ac:dyDescent="0.3">
      <c r="A421" s="70"/>
      <c r="B421" s="70"/>
      <c r="C421" s="70"/>
      <c r="D421" s="68"/>
      <c r="E421" s="46"/>
      <c r="F421" s="323" t="str">
        <f t="shared" si="15"/>
        <v/>
      </c>
      <c r="G421" s="89"/>
      <c r="H421" s="86"/>
      <c r="I421" s="86"/>
      <c r="J421" s="48"/>
      <c r="K421" s="46"/>
      <c r="L421" s="46"/>
      <c r="M421" s="46"/>
      <c r="N421" s="48"/>
      <c r="O421" s="43"/>
      <c r="P421" s="209"/>
      <c r="Q421" s="43"/>
      <c r="R421" s="86"/>
      <c r="S421" s="48"/>
      <c r="T421" s="216"/>
      <c r="U421" s="87"/>
      <c r="V421" s="16"/>
      <c r="W421" s="91"/>
      <c r="X421" s="216"/>
      <c r="Y421" s="216"/>
      <c r="Z421" s="89"/>
      <c r="AA421" s="182" t="str">
        <f t="shared" si="16"/>
        <v/>
      </c>
      <c r="AB421" s="46"/>
      <c r="AC421" s="216"/>
      <c r="AD421" s="216"/>
      <c r="AE421" s="43"/>
      <c r="AF421" s="48"/>
      <c r="AG421" s="43"/>
      <c r="AH421" s="405"/>
      <c r="AI421" s="406"/>
      <c r="AJ421" s="44"/>
      <c r="AK421" s="350"/>
      <c r="AL421" s="46"/>
      <c r="AM421" s="182" t="str">
        <f t="shared" si="17"/>
        <v/>
      </c>
      <c r="AN421" s="46"/>
    </row>
    <row r="422" spans="1:40" ht="45" customHeight="1" x14ac:dyDescent="0.3">
      <c r="A422" s="70"/>
      <c r="B422" s="70"/>
      <c r="C422" s="70"/>
      <c r="D422" s="68"/>
      <c r="E422" s="46"/>
      <c r="F422" s="323" t="str">
        <f t="shared" si="15"/>
        <v/>
      </c>
      <c r="G422" s="89"/>
      <c r="H422" s="86"/>
      <c r="I422" s="86"/>
      <c r="J422" s="48"/>
      <c r="K422" s="46"/>
      <c r="L422" s="46"/>
      <c r="M422" s="46"/>
      <c r="N422" s="48"/>
      <c r="O422" s="43"/>
      <c r="P422" s="209"/>
      <c r="Q422" s="43"/>
      <c r="R422" s="86"/>
      <c r="S422" s="48"/>
      <c r="T422" s="216"/>
      <c r="U422" s="87"/>
      <c r="V422" s="16"/>
      <c r="W422" s="91"/>
      <c r="X422" s="216"/>
      <c r="Y422" s="216"/>
      <c r="Z422" s="89"/>
      <c r="AA422" s="182" t="str">
        <f t="shared" si="16"/>
        <v/>
      </c>
      <c r="AB422" s="46"/>
      <c r="AC422" s="216"/>
      <c r="AD422" s="216"/>
      <c r="AE422" s="43"/>
      <c r="AF422" s="48"/>
      <c r="AG422" s="43"/>
      <c r="AH422" s="405"/>
      <c r="AI422" s="406"/>
      <c r="AJ422" s="44"/>
      <c r="AK422" s="350"/>
      <c r="AL422" s="46"/>
      <c r="AM422" s="182" t="str">
        <f t="shared" si="17"/>
        <v/>
      </c>
      <c r="AN422" s="46"/>
    </row>
    <row r="423" spans="1:40" ht="45" customHeight="1" x14ac:dyDescent="0.3">
      <c r="A423" s="70"/>
      <c r="B423" s="70"/>
      <c r="C423" s="70"/>
      <c r="D423" s="68"/>
      <c r="E423" s="46"/>
      <c r="F423" s="323" t="str">
        <f t="shared" si="15"/>
        <v/>
      </c>
      <c r="G423" s="89"/>
      <c r="H423" s="86"/>
      <c r="I423" s="86"/>
      <c r="J423" s="48"/>
      <c r="K423" s="46"/>
      <c r="L423" s="46"/>
      <c r="M423" s="46"/>
      <c r="N423" s="48"/>
      <c r="O423" s="43"/>
      <c r="P423" s="209"/>
      <c r="Q423" s="43"/>
      <c r="R423" s="86"/>
      <c r="S423" s="48"/>
      <c r="T423" s="216"/>
      <c r="U423" s="87"/>
      <c r="V423" s="16"/>
      <c r="W423" s="91"/>
      <c r="X423" s="216"/>
      <c r="Y423" s="216"/>
      <c r="Z423" s="89"/>
      <c r="AA423" s="182" t="str">
        <f t="shared" si="16"/>
        <v/>
      </c>
      <c r="AB423" s="46"/>
      <c r="AC423" s="216"/>
      <c r="AD423" s="216"/>
      <c r="AE423" s="43"/>
      <c r="AF423" s="48"/>
      <c r="AG423" s="43"/>
      <c r="AH423" s="405"/>
      <c r="AI423" s="406"/>
      <c r="AJ423" s="44"/>
      <c r="AK423" s="350"/>
      <c r="AL423" s="46"/>
      <c r="AM423" s="182" t="str">
        <f t="shared" si="17"/>
        <v/>
      </c>
      <c r="AN423" s="46"/>
    </row>
    <row r="424" spans="1:40" ht="45" customHeight="1" x14ac:dyDescent="0.3">
      <c r="A424" s="70"/>
      <c r="B424" s="70"/>
      <c r="C424" s="70"/>
      <c r="D424" s="68"/>
      <c r="E424" s="46"/>
      <c r="F424" s="323" t="str">
        <f t="shared" si="15"/>
        <v/>
      </c>
      <c r="G424" s="89"/>
      <c r="H424" s="86"/>
      <c r="I424" s="86"/>
      <c r="J424" s="48"/>
      <c r="K424" s="46"/>
      <c r="L424" s="46"/>
      <c r="M424" s="46"/>
      <c r="N424" s="48"/>
      <c r="O424" s="43"/>
      <c r="P424" s="209"/>
      <c r="Q424" s="43"/>
      <c r="R424" s="86"/>
      <c r="S424" s="48"/>
      <c r="T424" s="216"/>
      <c r="U424" s="87"/>
      <c r="V424" s="16"/>
      <c r="W424" s="91"/>
      <c r="X424" s="216"/>
      <c r="Y424" s="216"/>
      <c r="Z424" s="89"/>
      <c r="AA424" s="182" t="str">
        <f t="shared" si="16"/>
        <v/>
      </c>
      <c r="AB424" s="46"/>
      <c r="AC424" s="216"/>
      <c r="AD424" s="216"/>
      <c r="AE424" s="43"/>
      <c r="AF424" s="48"/>
      <c r="AG424" s="43"/>
      <c r="AH424" s="405"/>
      <c r="AI424" s="406"/>
      <c r="AJ424" s="44"/>
      <c r="AK424" s="350"/>
      <c r="AL424" s="46"/>
      <c r="AM424" s="182" t="str">
        <f t="shared" si="17"/>
        <v/>
      </c>
      <c r="AN424" s="46"/>
    </row>
    <row r="425" spans="1:40" ht="45" customHeight="1" x14ac:dyDescent="0.3">
      <c r="A425" s="70"/>
      <c r="B425" s="70"/>
      <c r="C425" s="70"/>
      <c r="D425" s="68"/>
      <c r="E425" s="46"/>
      <c r="F425" s="323" t="str">
        <f t="shared" si="15"/>
        <v/>
      </c>
      <c r="G425" s="89"/>
      <c r="H425" s="86"/>
      <c r="I425" s="86"/>
      <c r="J425" s="48"/>
      <c r="K425" s="46"/>
      <c r="L425" s="46"/>
      <c r="M425" s="46"/>
      <c r="N425" s="48"/>
      <c r="O425" s="43"/>
      <c r="P425" s="209"/>
      <c r="Q425" s="43"/>
      <c r="R425" s="86"/>
      <c r="S425" s="48"/>
      <c r="T425" s="216"/>
      <c r="U425" s="87"/>
      <c r="V425" s="16"/>
      <c r="W425" s="91"/>
      <c r="X425" s="216"/>
      <c r="Y425" s="216"/>
      <c r="Z425" s="89"/>
      <c r="AA425" s="182" t="str">
        <f t="shared" si="16"/>
        <v/>
      </c>
      <c r="AB425" s="46"/>
      <c r="AC425" s="216"/>
      <c r="AD425" s="216"/>
      <c r="AE425" s="43"/>
      <c r="AF425" s="48"/>
      <c r="AG425" s="43"/>
      <c r="AH425" s="405"/>
      <c r="AI425" s="406"/>
      <c r="AJ425" s="44"/>
      <c r="AK425" s="350"/>
      <c r="AL425" s="46"/>
      <c r="AM425" s="182" t="str">
        <f t="shared" si="17"/>
        <v/>
      </c>
      <c r="AN425" s="46"/>
    </row>
    <row r="426" spans="1:40" ht="45" customHeight="1" x14ac:dyDescent="0.3">
      <c r="A426" s="70"/>
      <c r="B426" s="70"/>
      <c r="C426" s="70"/>
      <c r="D426" s="68"/>
      <c r="E426" s="46"/>
      <c r="F426" s="323" t="str">
        <f t="shared" si="15"/>
        <v/>
      </c>
      <c r="G426" s="89"/>
      <c r="H426" s="86"/>
      <c r="I426" s="86"/>
      <c r="J426" s="48"/>
      <c r="K426" s="46"/>
      <c r="L426" s="46"/>
      <c r="M426" s="46"/>
      <c r="N426" s="48"/>
      <c r="O426" s="43"/>
      <c r="P426" s="209"/>
      <c r="Q426" s="43"/>
      <c r="R426" s="86"/>
      <c r="S426" s="48"/>
      <c r="T426" s="216"/>
      <c r="U426" s="87"/>
      <c r="V426" s="16"/>
      <c r="W426" s="91"/>
      <c r="X426" s="216"/>
      <c r="Y426" s="216"/>
      <c r="Z426" s="89"/>
      <c r="AA426" s="182" t="str">
        <f t="shared" si="16"/>
        <v/>
      </c>
      <c r="AB426" s="46"/>
      <c r="AC426" s="216"/>
      <c r="AD426" s="216"/>
      <c r="AE426" s="43"/>
      <c r="AF426" s="48"/>
      <c r="AG426" s="43"/>
      <c r="AH426" s="405"/>
      <c r="AI426" s="406"/>
      <c r="AJ426" s="44"/>
      <c r="AK426" s="350"/>
      <c r="AL426" s="46"/>
      <c r="AM426" s="182" t="str">
        <f t="shared" si="17"/>
        <v/>
      </c>
      <c r="AN426" s="46"/>
    </row>
    <row r="427" spans="1:40" ht="45" customHeight="1" x14ac:dyDescent="0.3">
      <c r="A427" s="70"/>
      <c r="B427" s="70"/>
      <c r="C427" s="70"/>
      <c r="D427" s="68"/>
      <c r="E427" s="46"/>
      <c r="F427" s="323" t="str">
        <f t="shared" si="15"/>
        <v/>
      </c>
      <c r="G427" s="89"/>
      <c r="H427" s="86"/>
      <c r="I427" s="86"/>
      <c r="J427" s="48"/>
      <c r="K427" s="46"/>
      <c r="L427" s="46"/>
      <c r="M427" s="46"/>
      <c r="N427" s="48"/>
      <c r="O427" s="43"/>
      <c r="P427" s="209"/>
      <c r="Q427" s="43"/>
      <c r="R427" s="86"/>
      <c r="S427" s="48"/>
      <c r="T427" s="216"/>
      <c r="U427" s="87"/>
      <c r="V427" s="16"/>
      <c r="W427" s="91"/>
      <c r="X427" s="216"/>
      <c r="Y427" s="216"/>
      <c r="Z427" s="89"/>
      <c r="AA427" s="182" t="str">
        <f t="shared" si="16"/>
        <v/>
      </c>
      <c r="AB427" s="46"/>
      <c r="AC427" s="216"/>
      <c r="AD427" s="216"/>
      <c r="AE427" s="43"/>
      <c r="AF427" s="48"/>
      <c r="AG427" s="43"/>
      <c r="AH427" s="405"/>
      <c r="AI427" s="406"/>
      <c r="AJ427" s="44"/>
      <c r="AK427" s="350"/>
      <c r="AL427" s="46"/>
      <c r="AM427" s="182" t="str">
        <f t="shared" si="17"/>
        <v/>
      </c>
      <c r="AN427" s="46"/>
    </row>
    <row r="428" spans="1:40" ht="45" customHeight="1" x14ac:dyDescent="0.3">
      <c r="A428" s="70"/>
      <c r="B428" s="70"/>
      <c r="C428" s="70"/>
      <c r="D428" s="68"/>
      <c r="E428" s="46"/>
      <c r="F428" s="323" t="str">
        <f t="shared" si="15"/>
        <v/>
      </c>
      <c r="G428" s="89"/>
      <c r="H428" s="86"/>
      <c r="I428" s="86"/>
      <c r="J428" s="48"/>
      <c r="K428" s="46"/>
      <c r="L428" s="46"/>
      <c r="M428" s="46"/>
      <c r="N428" s="48"/>
      <c r="O428" s="43"/>
      <c r="P428" s="209"/>
      <c r="Q428" s="43"/>
      <c r="R428" s="86"/>
      <c r="S428" s="48"/>
      <c r="T428" s="216"/>
      <c r="U428" s="87"/>
      <c r="V428" s="16"/>
      <c r="W428" s="91"/>
      <c r="X428" s="216"/>
      <c r="Y428" s="216"/>
      <c r="Z428" s="89"/>
      <c r="AA428" s="182" t="str">
        <f t="shared" si="16"/>
        <v/>
      </c>
      <c r="AB428" s="46"/>
      <c r="AC428" s="216"/>
      <c r="AD428" s="216"/>
      <c r="AE428" s="43"/>
      <c r="AF428" s="48"/>
      <c r="AG428" s="43"/>
      <c r="AH428" s="405"/>
      <c r="AI428" s="406"/>
      <c r="AJ428" s="44"/>
      <c r="AK428" s="350"/>
      <c r="AL428" s="46"/>
      <c r="AM428" s="182" t="str">
        <f t="shared" si="17"/>
        <v/>
      </c>
      <c r="AN428" s="46"/>
    </row>
    <row r="429" spans="1:40" ht="45" customHeight="1" x14ac:dyDescent="0.3">
      <c r="A429" s="70"/>
      <c r="B429" s="70"/>
      <c r="C429" s="70"/>
      <c r="D429" s="68"/>
      <c r="E429" s="46"/>
      <c r="F429" s="323" t="str">
        <f t="shared" si="15"/>
        <v/>
      </c>
      <c r="G429" s="89"/>
      <c r="H429" s="86"/>
      <c r="I429" s="86"/>
      <c r="J429" s="48"/>
      <c r="K429" s="46"/>
      <c r="L429" s="46"/>
      <c r="M429" s="46"/>
      <c r="N429" s="48"/>
      <c r="O429" s="43"/>
      <c r="P429" s="209"/>
      <c r="Q429" s="43"/>
      <c r="R429" s="86"/>
      <c r="S429" s="48"/>
      <c r="T429" s="216"/>
      <c r="U429" s="87"/>
      <c r="V429" s="16"/>
      <c r="W429" s="91"/>
      <c r="X429" s="216"/>
      <c r="Y429" s="216"/>
      <c r="Z429" s="89"/>
      <c r="AA429" s="182" t="str">
        <f t="shared" si="16"/>
        <v/>
      </c>
      <c r="AB429" s="46"/>
      <c r="AC429" s="216"/>
      <c r="AD429" s="216"/>
      <c r="AE429" s="43"/>
      <c r="AF429" s="48"/>
      <c r="AG429" s="43"/>
      <c r="AH429" s="405"/>
      <c r="AI429" s="406"/>
      <c r="AJ429" s="44"/>
      <c r="AK429" s="350"/>
      <c r="AL429" s="46"/>
      <c r="AM429" s="182" t="str">
        <f t="shared" si="17"/>
        <v/>
      </c>
      <c r="AN429" s="46"/>
    </row>
    <row r="430" spans="1:40" ht="45" customHeight="1" x14ac:dyDescent="0.3">
      <c r="A430" s="70"/>
      <c r="B430" s="70"/>
      <c r="C430" s="70"/>
      <c r="D430" s="68"/>
      <c r="E430" s="46"/>
      <c r="F430" s="323" t="str">
        <f t="shared" si="15"/>
        <v/>
      </c>
      <c r="G430" s="89"/>
      <c r="H430" s="86"/>
      <c r="I430" s="86"/>
      <c r="J430" s="48"/>
      <c r="K430" s="46"/>
      <c r="L430" s="46"/>
      <c r="M430" s="46"/>
      <c r="N430" s="48"/>
      <c r="O430" s="43"/>
      <c r="P430" s="209"/>
      <c r="Q430" s="43"/>
      <c r="R430" s="86"/>
      <c r="S430" s="48"/>
      <c r="T430" s="216"/>
      <c r="U430" s="87"/>
      <c r="V430" s="16"/>
      <c r="W430" s="91"/>
      <c r="X430" s="216"/>
      <c r="Y430" s="216"/>
      <c r="Z430" s="89"/>
      <c r="AA430" s="182" t="str">
        <f t="shared" si="16"/>
        <v/>
      </c>
      <c r="AB430" s="46"/>
      <c r="AC430" s="216"/>
      <c r="AD430" s="216"/>
      <c r="AE430" s="43"/>
      <c r="AF430" s="48"/>
      <c r="AG430" s="43"/>
      <c r="AH430" s="405"/>
      <c r="AI430" s="406"/>
      <c r="AJ430" s="44"/>
      <c r="AK430" s="350"/>
      <c r="AL430" s="46"/>
      <c r="AM430" s="182" t="str">
        <f t="shared" si="17"/>
        <v/>
      </c>
      <c r="AN430" s="46"/>
    </row>
    <row r="431" spans="1:40" ht="45" customHeight="1" x14ac:dyDescent="0.3">
      <c r="A431" s="70"/>
      <c r="B431" s="70"/>
      <c r="C431" s="70"/>
      <c r="D431" s="68"/>
      <c r="E431" s="46"/>
      <c r="F431" s="323" t="str">
        <f t="shared" si="15"/>
        <v/>
      </c>
      <c r="G431" s="89"/>
      <c r="H431" s="86"/>
      <c r="I431" s="86"/>
      <c r="J431" s="48"/>
      <c r="K431" s="46"/>
      <c r="L431" s="46"/>
      <c r="M431" s="46"/>
      <c r="N431" s="48"/>
      <c r="O431" s="43"/>
      <c r="P431" s="209"/>
      <c r="Q431" s="43"/>
      <c r="R431" s="86"/>
      <c r="S431" s="48"/>
      <c r="T431" s="216"/>
      <c r="U431" s="87"/>
      <c r="V431" s="16"/>
      <c r="W431" s="91"/>
      <c r="X431" s="216"/>
      <c r="Y431" s="216"/>
      <c r="Z431" s="89"/>
      <c r="AA431" s="182" t="str">
        <f t="shared" si="16"/>
        <v/>
      </c>
      <c r="AB431" s="46"/>
      <c r="AC431" s="216"/>
      <c r="AD431" s="216"/>
      <c r="AE431" s="43"/>
      <c r="AF431" s="48"/>
      <c r="AG431" s="43"/>
      <c r="AH431" s="405"/>
      <c r="AI431" s="406"/>
      <c r="AJ431" s="44"/>
      <c r="AK431" s="350"/>
      <c r="AL431" s="46"/>
      <c r="AM431" s="182" t="str">
        <f t="shared" si="17"/>
        <v/>
      </c>
      <c r="AN431" s="46"/>
    </row>
    <row r="432" spans="1:40" ht="45" customHeight="1" x14ac:dyDescent="0.3">
      <c r="A432" s="70"/>
      <c r="B432" s="70"/>
      <c r="C432" s="70"/>
      <c r="D432" s="68"/>
      <c r="E432" s="46"/>
      <c r="F432" s="323" t="str">
        <f t="shared" si="15"/>
        <v/>
      </c>
      <c r="G432" s="89"/>
      <c r="H432" s="86"/>
      <c r="I432" s="86"/>
      <c r="J432" s="48"/>
      <c r="K432" s="46"/>
      <c r="L432" s="46"/>
      <c r="M432" s="46"/>
      <c r="N432" s="48"/>
      <c r="O432" s="43"/>
      <c r="P432" s="209"/>
      <c r="Q432" s="43"/>
      <c r="R432" s="86"/>
      <c r="S432" s="48"/>
      <c r="T432" s="216"/>
      <c r="U432" s="87"/>
      <c r="V432" s="16"/>
      <c r="W432" s="91"/>
      <c r="X432" s="216"/>
      <c r="Y432" s="216"/>
      <c r="Z432" s="89"/>
      <c r="AA432" s="182" t="str">
        <f t="shared" si="16"/>
        <v/>
      </c>
      <c r="AB432" s="46"/>
      <c r="AC432" s="216"/>
      <c r="AD432" s="216"/>
      <c r="AE432" s="43"/>
      <c r="AF432" s="48"/>
      <c r="AG432" s="43"/>
      <c r="AH432" s="405"/>
      <c r="AI432" s="406"/>
      <c r="AJ432" s="44"/>
      <c r="AK432" s="350"/>
      <c r="AL432" s="46"/>
      <c r="AM432" s="182" t="str">
        <f t="shared" si="17"/>
        <v/>
      </c>
      <c r="AN432" s="46"/>
    </row>
    <row r="433" spans="1:40" ht="45" customHeight="1" x14ac:dyDescent="0.3">
      <c r="A433" s="70"/>
      <c r="B433" s="70"/>
      <c r="C433" s="70"/>
      <c r="D433" s="68"/>
      <c r="E433" s="46"/>
      <c r="F433" s="323" t="str">
        <f t="shared" si="15"/>
        <v/>
      </c>
      <c r="G433" s="89"/>
      <c r="H433" s="86"/>
      <c r="I433" s="86"/>
      <c r="J433" s="48"/>
      <c r="K433" s="46"/>
      <c r="L433" s="46"/>
      <c r="M433" s="46"/>
      <c r="N433" s="48"/>
      <c r="O433" s="43"/>
      <c r="P433" s="209"/>
      <c r="Q433" s="43"/>
      <c r="R433" s="86"/>
      <c r="S433" s="48"/>
      <c r="T433" s="216"/>
      <c r="U433" s="87"/>
      <c r="V433" s="16"/>
      <c r="W433" s="91"/>
      <c r="X433" s="216"/>
      <c r="Y433" s="216"/>
      <c r="Z433" s="89"/>
      <c r="AA433" s="182" t="str">
        <f t="shared" si="16"/>
        <v/>
      </c>
      <c r="AB433" s="46"/>
      <c r="AC433" s="216"/>
      <c r="AD433" s="216"/>
      <c r="AE433" s="43"/>
      <c r="AF433" s="48"/>
      <c r="AG433" s="43"/>
      <c r="AH433" s="405"/>
      <c r="AI433" s="406"/>
      <c r="AJ433" s="44"/>
      <c r="AK433" s="350"/>
      <c r="AL433" s="46"/>
      <c r="AM433" s="182" t="str">
        <f t="shared" si="17"/>
        <v/>
      </c>
      <c r="AN433" s="46"/>
    </row>
    <row r="434" spans="1:40" ht="45" customHeight="1" x14ac:dyDescent="0.3">
      <c r="A434" s="70"/>
      <c r="B434" s="70"/>
      <c r="C434" s="70"/>
      <c r="D434" s="68"/>
      <c r="E434" s="46"/>
      <c r="F434" s="323" t="str">
        <f t="shared" si="15"/>
        <v/>
      </c>
      <c r="G434" s="89"/>
      <c r="H434" s="86"/>
      <c r="I434" s="86"/>
      <c r="J434" s="48"/>
      <c r="K434" s="46"/>
      <c r="L434" s="46"/>
      <c r="M434" s="46"/>
      <c r="N434" s="48"/>
      <c r="O434" s="43"/>
      <c r="P434" s="209"/>
      <c r="Q434" s="43"/>
      <c r="R434" s="86"/>
      <c r="S434" s="48"/>
      <c r="T434" s="216"/>
      <c r="U434" s="87"/>
      <c r="V434" s="16"/>
      <c r="W434" s="91"/>
      <c r="X434" s="216"/>
      <c r="Y434" s="216"/>
      <c r="Z434" s="89"/>
      <c r="AA434" s="182" t="str">
        <f t="shared" si="16"/>
        <v/>
      </c>
      <c r="AB434" s="46"/>
      <c r="AC434" s="216"/>
      <c r="AD434" s="216"/>
      <c r="AE434" s="43"/>
      <c r="AF434" s="48"/>
      <c r="AG434" s="43"/>
      <c r="AH434" s="405"/>
      <c r="AI434" s="406"/>
      <c r="AJ434" s="44"/>
      <c r="AK434" s="350"/>
      <c r="AL434" s="46"/>
      <c r="AM434" s="182" t="str">
        <f t="shared" si="17"/>
        <v/>
      </c>
      <c r="AN434" s="46"/>
    </row>
    <row r="435" spans="1:40" ht="45" customHeight="1" x14ac:dyDescent="0.3">
      <c r="A435" s="70"/>
      <c r="B435" s="70"/>
      <c r="C435" s="70"/>
      <c r="D435" s="68"/>
      <c r="E435" s="46"/>
      <c r="F435" s="323" t="str">
        <f t="shared" si="15"/>
        <v/>
      </c>
      <c r="G435" s="89"/>
      <c r="H435" s="86"/>
      <c r="I435" s="86"/>
      <c r="J435" s="48"/>
      <c r="K435" s="46"/>
      <c r="L435" s="46"/>
      <c r="M435" s="46"/>
      <c r="N435" s="48"/>
      <c r="O435" s="43"/>
      <c r="P435" s="209"/>
      <c r="Q435" s="43"/>
      <c r="R435" s="86"/>
      <c r="S435" s="48"/>
      <c r="T435" s="216"/>
      <c r="U435" s="87"/>
      <c r="V435" s="16"/>
      <c r="W435" s="91"/>
      <c r="X435" s="216"/>
      <c r="Y435" s="216"/>
      <c r="Z435" s="89"/>
      <c r="AA435" s="182" t="str">
        <f t="shared" si="16"/>
        <v/>
      </c>
      <c r="AB435" s="46"/>
      <c r="AC435" s="216"/>
      <c r="AD435" s="216"/>
      <c r="AE435" s="43"/>
      <c r="AF435" s="48"/>
      <c r="AG435" s="43"/>
      <c r="AH435" s="405"/>
      <c r="AI435" s="406"/>
      <c r="AJ435" s="44"/>
      <c r="AK435" s="350"/>
      <c r="AL435" s="46"/>
      <c r="AM435" s="182" t="str">
        <f t="shared" si="17"/>
        <v/>
      </c>
      <c r="AN435" s="46"/>
    </row>
    <row r="436" spans="1:40" ht="45" customHeight="1" x14ac:dyDescent="0.3">
      <c r="A436" s="70"/>
      <c r="B436" s="70"/>
      <c r="C436" s="70"/>
      <c r="D436" s="68"/>
      <c r="E436" s="46"/>
      <c r="F436" s="323" t="str">
        <f t="shared" si="15"/>
        <v/>
      </c>
      <c r="G436" s="89"/>
      <c r="H436" s="86"/>
      <c r="I436" s="86"/>
      <c r="J436" s="48"/>
      <c r="K436" s="46"/>
      <c r="L436" s="46"/>
      <c r="M436" s="46"/>
      <c r="N436" s="48"/>
      <c r="O436" s="43"/>
      <c r="P436" s="209"/>
      <c r="Q436" s="43"/>
      <c r="R436" s="86"/>
      <c r="S436" s="48"/>
      <c r="T436" s="216"/>
      <c r="U436" s="87"/>
      <c r="V436" s="16"/>
      <c r="W436" s="91"/>
      <c r="X436" s="216"/>
      <c r="Y436" s="216"/>
      <c r="Z436" s="89"/>
      <c r="AA436" s="182" t="str">
        <f t="shared" si="16"/>
        <v/>
      </c>
      <c r="AB436" s="46"/>
      <c r="AC436" s="216"/>
      <c r="AD436" s="216"/>
      <c r="AE436" s="43"/>
      <c r="AF436" s="48"/>
      <c r="AG436" s="43"/>
      <c r="AH436" s="405"/>
      <c r="AI436" s="406"/>
      <c r="AJ436" s="44"/>
      <c r="AK436" s="350"/>
      <c r="AL436" s="46"/>
      <c r="AM436" s="182" t="str">
        <f t="shared" si="17"/>
        <v/>
      </c>
      <c r="AN436" s="46"/>
    </row>
    <row r="437" spans="1:40" ht="45" customHeight="1" x14ac:dyDescent="0.3">
      <c r="A437" s="70"/>
      <c r="B437" s="70"/>
      <c r="C437" s="70"/>
      <c r="D437" s="68"/>
      <c r="E437" s="46"/>
      <c r="F437" s="323" t="str">
        <f t="shared" si="15"/>
        <v/>
      </c>
      <c r="G437" s="89"/>
      <c r="H437" s="86"/>
      <c r="I437" s="86"/>
      <c r="J437" s="48"/>
      <c r="K437" s="46"/>
      <c r="L437" s="46"/>
      <c r="M437" s="46"/>
      <c r="N437" s="48"/>
      <c r="O437" s="43"/>
      <c r="P437" s="209"/>
      <c r="Q437" s="43"/>
      <c r="R437" s="86"/>
      <c r="S437" s="48"/>
      <c r="T437" s="216"/>
      <c r="U437" s="87"/>
      <c r="V437" s="16"/>
      <c r="W437" s="91"/>
      <c r="X437" s="216"/>
      <c r="Y437" s="216"/>
      <c r="Z437" s="89"/>
      <c r="AA437" s="182" t="str">
        <f t="shared" si="16"/>
        <v/>
      </c>
      <c r="AB437" s="46"/>
      <c r="AC437" s="216"/>
      <c r="AD437" s="216"/>
      <c r="AE437" s="43"/>
      <c r="AF437" s="48"/>
      <c r="AG437" s="43"/>
      <c r="AH437" s="405"/>
      <c r="AI437" s="406"/>
      <c r="AJ437" s="44"/>
      <c r="AK437" s="350"/>
      <c r="AL437" s="46"/>
      <c r="AM437" s="182" t="str">
        <f t="shared" si="17"/>
        <v/>
      </c>
      <c r="AN437" s="46"/>
    </row>
    <row r="438" spans="1:40" ht="45" customHeight="1" x14ac:dyDescent="0.3">
      <c r="A438" s="70"/>
      <c r="B438" s="70"/>
      <c r="C438" s="70"/>
      <c r="D438" s="68"/>
      <c r="E438" s="46"/>
      <c r="F438" s="323" t="str">
        <f t="shared" si="15"/>
        <v/>
      </c>
      <c r="G438" s="89"/>
      <c r="H438" s="86"/>
      <c r="I438" s="86"/>
      <c r="J438" s="48"/>
      <c r="K438" s="46"/>
      <c r="L438" s="46"/>
      <c r="M438" s="46"/>
      <c r="N438" s="48"/>
      <c r="O438" s="43"/>
      <c r="P438" s="209"/>
      <c r="Q438" s="43"/>
      <c r="R438" s="86"/>
      <c r="S438" s="48"/>
      <c r="T438" s="216"/>
      <c r="U438" s="87"/>
      <c r="V438" s="16"/>
      <c r="W438" s="91"/>
      <c r="X438" s="216"/>
      <c r="Y438" s="216"/>
      <c r="Z438" s="89"/>
      <c r="AA438" s="182" t="str">
        <f t="shared" si="16"/>
        <v/>
      </c>
      <c r="AB438" s="46"/>
      <c r="AC438" s="216"/>
      <c r="AD438" s="216"/>
      <c r="AE438" s="43"/>
      <c r="AF438" s="48"/>
      <c r="AG438" s="43"/>
      <c r="AH438" s="405"/>
      <c r="AI438" s="406"/>
      <c r="AJ438" s="44"/>
      <c r="AK438" s="350"/>
      <c r="AL438" s="46"/>
      <c r="AM438" s="182" t="str">
        <f t="shared" si="17"/>
        <v/>
      </c>
      <c r="AN438" s="46"/>
    </row>
    <row r="439" spans="1:40" ht="45" customHeight="1" x14ac:dyDescent="0.3">
      <c r="A439" s="70"/>
      <c r="B439" s="70"/>
      <c r="C439" s="70"/>
      <c r="D439" s="68"/>
      <c r="E439" s="46"/>
      <c r="F439" s="323" t="str">
        <f t="shared" ref="F439:F500" si="18">IF(ISBLANK($E439), "", VLOOKUP($E439,참여인력_개요,2,FALSE))</f>
        <v/>
      </c>
      <c r="G439" s="89"/>
      <c r="H439" s="86"/>
      <c r="I439" s="86"/>
      <c r="J439" s="48"/>
      <c r="K439" s="46"/>
      <c r="L439" s="46"/>
      <c r="M439" s="46"/>
      <c r="N439" s="48"/>
      <c r="O439" s="43"/>
      <c r="P439" s="209"/>
      <c r="Q439" s="43"/>
      <c r="R439" s="86"/>
      <c r="S439" s="48"/>
      <c r="T439" s="216"/>
      <c r="U439" s="87"/>
      <c r="V439" s="16"/>
      <c r="W439" s="91"/>
      <c r="X439" s="216"/>
      <c r="Y439" s="216"/>
      <c r="Z439" s="89"/>
      <c r="AA439" s="182" t="str">
        <f t="shared" si="16"/>
        <v/>
      </c>
      <c r="AB439" s="46"/>
      <c r="AC439" s="216"/>
      <c r="AD439" s="216"/>
      <c r="AE439" s="43"/>
      <c r="AF439" s="48"/>
      <c r="AG439" s="43"/>
      <c r="AH439" s="405"/>
      <c r="AI439" s="406"/>
      <c r="AJ439" s="44"/>
      <c r="AK439" s="350"/>
      <c r="AL439" s="46"/>
      <c r="AM439" s="182" t="str">
        <f t="shared" si="17"/>
        <v/>
      </c>
      <c r="AN439" s="46"/>
    </row>
    <row r="440" spans="1:40" ht="45" customHeight="1" x14ac:dyDescent="0.3">
      <c r="A440" s="70"/>
      <c r="B440" s="70"/>
      <c r="C440" s="70"/>
      <c r="D440" s="68"/>
      <c r="E440" s="46"/>
      <c r="F440" s="323" t="str">
        <f t="shared" si="18"/>
        <v/>
      </c>
      <c r="G440" s="89"/>
      <c r="H440" s="86"/>
      <c r="I440" s="86"/>
      <c r="J440" s="48"/>
      <c r="K440" s="46"/>
      <c r="L440" s="46"/>
      <c r="M440" s="46"/>
      <c r="N440" s="48"/>
      <c r="O440" s="43"/>
      <c r="P440" s="209"/>
      <c r="Q440" s="43"/>
      <c r="R440" s="86"/>
      <c r="S440" s="48"/>
      <c r="T440" s="216"/>
      <c r="U440" s="87"/>
      <c r="V440" s="16"/>
      <c r="W440" s="91"/>
      <c r="X440" s="216"/>
      <c r="Y440" s="216"/>
      <c r="Z440" s="89"/>
      <c r="AA440" s="182" t="str">
        <f t="shared" si="16"/>
        <v/>
      </c>
      <c r="AB440" s="46"/>
      <c r="AC440" s="216"/>
      <c r="AD440" s="216"/>
      <c r="AE440" s="43"/>
      <c r="AF440" s="48"/>
      <c r="AG440" s="43"/>
      <c r="AH440" s="405"/>
      <c r="AI440" s="406"/>
      <c r="AJ440" s="44"/>
      <c r="AK440" s="350"/>
      <c r="AL440" s="46"/>
      <c r="AM440" s="182" t="str">
        <f t="shared" si="17"/>
        <v/>
      </c>
      <c r="AN440" s="46"/>
    </row>
    <row r="441" spans="1:40" ht="45" customHeight="1" x14ac:dyDescent="0.3">
      <c r="A441" s="70"/>
      <c r="B441" s="70"/>
      <c r="C441" s="70"/>
      <c r="D441" s="68"/>
      <c r="E441" s="46"/>
      <c r="F441" s="323" t="str">
        <f t="shared" si="18"/>
        <v/>
      </c>
      <c r="G441" s="89"/>
      <c r="H441" s="86"/>
      <c r="I441" s="86"/>
      <c r="J441" s="48"/>
      <c r="K441" s="46"/>
      <c r="L441" s="46"/>
      <c r="M441" s="46"/>
      <c r="N441" s="48"/>
      <c r="O441" s="43"/>
      <c r="P441" s="209"/>
      <c r="Q441" s="43"/>
      <c r="R441" s="86"/>
      <c r="S441" s="48"/>
      <c r="T441" s="216"/>
      <c r="U441" s="87"/>
      <c r="V441" s="16"/>
      <c r="W441" s="91"/>
      <c r="X441" s="216"/>
      <c r="Y441" s="216"/>
      <c r="Z441" s="89"/>
      <c r="AA441" s="182" t="str">
        <f t="shared" si="16"/>
        <v/>
      </c>
      <c r="AB441" s="46"/>
      <c r="AC441" s="216"/>
      <c r="AD441" s="216"/>
      <c r="AE441" s="43"/>
      <c r="AF441" s="48"/>
      <c r="AG441" s="43"/>
      <c r="AH441" s="405"/>
      <c r="AI441" s="406"/>
      <c r="AJ441" s="44"/>
      <c r="AK441" s="350"/>
      <c r="AL441" s="46"/>
      <c r="AM441" s="182" t="str">
        <f t="shared" si="17"/>
        <v/>
      </c>
      <c r="AN441" s="46"/>
    </row>
    <row r="442" spans="1:40" ht="45" customHeight="1" x14ac:dyDescent="0.3">
      <c r="A442" s="70"/>
      <c r="B442" s="70"/>
      <c r="C442" s="70"/>
      <c r="D442" s="68"/>
      <c r="E442" s="46"/>
      <c r="F442" s="323" t="str">
        <f t="shared" si="18"/>
        <v/>
      </c>
      <c r="G442" s="89"/>
      <c r="H442" s="86"/>
      <c r="I442" s="86"/>
      <c r="J442" s="48"/>
      <c r="K442" s="46"/>
      <c r="L442" s="46"/>
      <c r="M442" s="46"/>
      <c r="N442" s="48"/>
      <c r="O442" s="43"/>
      <c r="P442" s="209"/>
      <c r="Q442" s="43"/>
      <c r="R442" s="86"/>
      <c r="S442" s="48"/>
      <c r="T442" s="216"/>
      <c r="U442" s="87"/>
      <c r="V442" s="16"/>
      <c r="W442" s="91"/>
      <c r="X442" s="216"/>
      <c r="Y442" s="216"/>
      <c r="Z442" s="89"/>
      <c r="AA442" s="182" t="str">
        <f t="shared" si="16"/>
        <v/>
      </c>
      <c r="AB442" s="46"/>
      <c r="AC442" s="216"/>
      <c r="AD442" s="216"/>
      <c r="AE442" s="43"/>
      <c r="AF442" s="48"/>
      <c r="AG442" s="43"/>
      <c r="AH442" s="405"/>
      <c r="AI442" s="406"/>
      <c r="AJ442" s="44"/>
      <c r="AK442" s="350"/>
      <c r="AL442" s="46"/>
      <c r="AM442" s="182" t="str">
        <f t="shared" si="17"/>
        <v/>
      </c>
      <c r="AN442" s="46"/>
    </row>
    <row r="443" spans="1:40" ht="45" customHeight="1" x14ac:dyDescent="0.3">
      <c r="A443" s="70"/>
      <c r="B443" s="70"/>
      <c r="C443" s="70"/>
      <c r="D443" s="68"/>
      <c r="E443" s="46"/>
      <c r="F443" s="323" t="str">
        <f t="shared" si="18"/>
        <v/>
      </c>
      <c r="G443" s="89"/>
      <c r="H443" s="86"/>
      <c r="I443" s="86"/>
      <c r="J443" s="48"/>
      <c r="K443" s="46"/>
      <c r="L443" s="46"/>
      <c r="M443" s="46"/>
      <c r="N443" s="48"/>
      <c r="O443" s="43"/>
      <c r="P443" s="209"/>
      <c r="Q443" s="43"/>
      <c r="R443" s="86"/>
      <c r="S443" s="48"/>
      <c r="T443" s="216"/>
      <c r="U443" s="87"/>
      <c r="V443" s="16"/>
      <c r="W443" s="91"/>
      <c r="X443" s="216"/>
      <c r="Y443" s="216"/>
      <c r="Z443" s="89"/>
      <c r="AA443" s="182" t="str">
        <f t="shared" si="16"/>
        <v/>
      </c>
      <c r="AB443" s="46"/>
      <c r="AC443" s="216"/>
      <c r="AD443" s="216"/>
      <c r="AE443" s="43"/>
      <c r="AF443" s="48"/>
      <c r="AG443" s="43"/>
      <c r="AH443" s="405"/>
      <c r="AI443" s="406"/>
      <c r="AJ443" s="44"/>
      <c r="AK443" s="350"/>
      <c r="AL443" s="46"/>
      <c r="AM443" s="182" t="str">
        <f t="shared" si="17"/>
        <v/>
      </c>
      <c r="AN443" s="46"/>
    </row>
    <row r="444" spans="1:40" ht="45" customHeight="1" x14ac:dyDescent="0.3">
      <c r="A444" s="70"/>
      <c r="B444" s="70"/>
      <c r="C444" s="70"/>
      <c r="D444" s="68"/>
      <c r="E444" s="46"/>
      <c r="F444" s="323" t="str">
        <f t="shared" si="18"/>
        <v/>
      </c>
      <c r="G444" s="89"/>
      <c r="H444" s="86"/>
      <c r="I444" s="86"/>
      <c r="J444" s="48"/>
      <c r="K444" s="46"/>
      <c r="L444" s="46"/>
      <c r="M444" s="46"/>
      <c r="N444" s="48"/>
      <c r="O444" s="43"/>
      <c r="P444" s="209"/>
      <c r="Q444" s="43"/>
      <c r="R444" s="86"/>
      <c r="S444" s="48"/>
      <c r="T444" s="216"/>
      <c r="U444" s="87"/>
      <c r="V444" s="16"/>
      <c r="W444" s="91"/>
      <c r="X444" s="216"/>
      <c r="Y444" s="216"/>
      <c r="Z444" s="89"/>
      <c r="AA444" s="182" t="str">
        <f t="shared" si="16"/>
        <v/>
      </c>
      <c r="AB444" s="46"/>
      <c r="AC444" s="216"/>
      <c r="AD444" s="216"/>
      <c r="AE444" s="43"/>
      <c r="AF444" s="48"/>
      <c r="AG444" s="43"/>
      <c r="AH444" s="405"/>
      <c r="AI444" s="406"/>
      <c r="AJ444" s="44"/>
      <c r="AK444" s="350"/>
      <c r="AL444" s="46"/>
      <c r="AM444" s="182" t="str">
        <f t="shared" si="17"/>
        <v/>
      </c>
      <c r="AN444" s="46"/>
    </row>
    <row r="445" spans="1:40" ht="45" customHeight="1" x14ac:dyDescent="0.3">
      <c r="A445" s="70"/>
      <c r="B445" s="70"/>
      <c r="C445" s="70"/>
      <c r="D445" s="68"/>
      <c r="E445" s="46"/>
      <c r="F445" s="323" t="str">
        <f t="shared" si="18"/>
        <v/>
      </c>
      <c r="G445" s="89"/>
      <c r="H445" s="86"/>
      <c r="I445" s="86"/>
      <c r="J445" s="48"/>
      <c r="K445" s="46"/>
      <c r="L445" s="46"/>
      <c r="M445" s="46"/>
      <c r="N445" s="48"/>
      <c r="O445" s="43"/>
      <c r="P445" s="209"/>
      <c r="Q445" s="43"/>
      <c r="R445" s="86"/>
      <c r="S445" s="48"/>
      <c r="T445" s="216"/>
      <c r="U445" s="87"/>
      <c r="V445" s="16"/>
      <c r="W445" s="91"/>
      <c r="X445" s="216"/>
      <c r="Y445" s="216"/>
      <c r="Z445" s="89"/>
      <c r="AA445" s="182" t="str">
        <f t="shared" si="16"/>
        <v/>
      </c>
      <c r="AB445" s="46"/>
      <c r="AC445" s="216"/>
      <c r="AD445" s="216"/>
      <c r="AE445" s="43"/>
      <c r="AF445" s="48"/>
      <c r="AG445" s="43"/>
      <c r="AH445" s="405"/>
      <c r="AI445" s="406"/>
      <c r="AJ445" s="44"/>
      <c r="AK445" s="350"/>
      <c r="AL445" s="46"/>
      <c r="AM445" s="182" t="str">
        <f t="shared" si="17"/>
        <v/>
      </c>
      <c r="AN445" s="46"/>
    </row>
    <row r="446" spans="1:40" ht="45" customHeight="1" x14ac:dyDescent="0.3">
      <c r="A446" s="70"/>
      <c r="B446" s="70"/>
      <c r="C446" s="70"/>
      <c r="D446" s="68"/>
      <c r="E446" s="46"/>
      <c r="F446" s="323" t="str">
        <f t="shared" si="18"/>
        <v/>
      </c>
      <c r="G446" s="89"/>
      <c r="H446" s="86"/>
      <c r="I446" s="86"/>
      <c r="J446" s="48"/>
      <c r="K446" s="46"/>
      <c r="L446" s="46"/>
      <c r="M446" s="46"/>
      <c r="N446" s="48"/>
      <c r="O446" s="43"/>
      <c r="P446" s="209"/>
      <c r="Q446" s="43"/>
      <c r="R446" s="86"/>
      <c r="S446" s="48"/>
      <c r="T446" s="216"/>
      <c r="U446" s="87"/>
      <c r="V446" s="16"/>
      <c r="W446" s="91"/>
      <c r="X446" s="216"/>
      <c r="Y446" s="216"/>
      <c r="Z446" s="89"/>
      <c r="AA446" s="182" t="str">
        <f t="shared" si="16"/>
        <v/>
      </c>
      <c r="AB446" s="46"/>
      <c r="AC446" s="216"/>
      <c r="AD446" s="216"/>
      <c r="AE446" s="43"/>
      <c r="AF446" s="48"/>
      <c r="AG446" s="43"/>
      <c r="AH446" s="405"/>
      <c r="AI446" s="406"/>
      <c r="AJ446" s="44"/>
      <c r="AK446" s="350"/>
      <c r="AL446" s="46"/>
      <c r="AM446" s="182" t="str">
        <f t="shared" si="17"/>
        <v/>
      </c>
      <c r="AN446" s="46"/>
    </row>
    <row r="447" spans="1:40" ht="45" customHeight="1" x14ac:dyDescent="0.3">
      <c r="A447" s="70"/>
      <c r="B447" s="70"/>
      <c r="C447" s="70"/>
      <c r="D447" s="68"/>
      <c r="E447" s="46"/>
      <c r="F447" s="323" t="str">
        <f t="shared" si="18"/>
        <v/>
      </c>
      <c r="G447" s="89"/>
      <c r="H447" s="86"/>
      <c r="I447" s="86"/>
      <c r="J447" s="48"/>
      <c r="K447" s="46"/>
      <c r="L447" s="46"/>
      <c r="M447" s="46"/>
      <c r="N447" s="48"/>
      <c r="O447" s="43"/>
      <c r="P447" s="209"/>
      <c r="Q447" s="43"/>
      <c r="R447" s="86"/>
      <c r="S447" s="48"/>
      <c r="T447" s="216"/>
      <c r="U447" s="87"/>
      <c r="V447" s="16"/>
      <c r="W447" s="91"/>
      <c r="X447" s="216"/>
      <c r="Y447" s="216"/>
      <c r="Z447" s="89"/>
      <c r="AA447" s="182" t="str">
        <f t="shared" si="16"/>
        <v/>
      </c>
      <c r="AB447" s="46"/>
      <c r="AC447" s="216"/>
      <c r="AD447" s="216"/>
      <c r="AE447" s="43"/>
      <c r="AF447" s="48"/>
      <c r="AG447" s="43"/>
      <c r="AH447" s="405"/>
      <c r="AI447" s="406"/>
      <c r="AJ447" s="44"/>
      <c r="AK447" s="350"/>
      <c r="AL447" s="46"/>
      <c r="AM447" s="182" t="str">
        <f t="shared" si="17"/>
        <v/>
      </c>
      <c r="AN447" s="46"/>
    </row>
    <row r="448" spans="1:40" ht="45" customHeight="1" x14ac:dyDescent="0.3">
      <c r="A448" s="70"/>
      <c r="B448" s="70"/>
      <c r="C448" s="70"/>
      <c r="D448" s="68"/>
      <c r="E448" s="46"/>
      <c r="F448" s="323" t="str">
        <f t="shared" si="18"/>
        <v/>
      </c>
      <c r="G448" s="89"/>
      <c r="H448" s="86"/>
      <c r="I448" s="86"/>
      <c r="J448" s="48"/>
      <c r="K448" s="46"/>
      <c r="L448" s="46"/>
      <c r="M448" s="46"/>
      <c r="N448" s="48"/>
      <c r="O448" s="43"/>
      <c r="P448" s="209"/>
      <c r="Q448" s="43"/>
      <c r="R448" s="86"/>
      <c r="S448" s="48"/>
      <c r="T448" s="216"/>
      <c r="U448" s="87"/>
      <c r="V448" s="16"/>
      <c r="W448" s="91"/>
      <c r="X448" s="216"/>
      <c r="Y448" s="216"/>
      <c r="Z448" s="89"/>
      <c r="AA448" s="182" t="str">
        <f t="shared" si="16"/>
        <v/>
      </c>
      <c r="AB448" s="46"/>
      <c r="AC448" s="216"/>
      <c r="AD448" s="216"/>
      <c r="AE448" s="43"/>
      <c r="AF448" s="48"/>
      <c r="AG448" s="43"/>
      <c r="AH448" s="405"/>
      <c r="AI448" s="406"/>
      <c r="AJ448" s="44"/>
      <c r="AK448" s="350"/>
      <c r="AL448" s="46"/>
      <c r="AM448" s="182" t="str">
        <f t="shared" si="17"/>
        <v/>
      </c>
      <c r="AN448" s="46"/>
    </row>
    <row r="449" spans="1:40" ht="45" customHeight="1" x14ac:dyDescent="0.3">
      <c r="A449" s="70"/>
      <c r="B449" s="70"/>
      <c r="C449" s="70"/>
      <c r="D449" s="68"/>
      <c r="E449" s="46"/>
      <c r="F449" s="323" t="str">
        <f t="shared" si="18"/>
        <v/>
      </c>
      <c r="G449" s="89"/>
      <c r="H449" s="86"/>
      <c r="I449" s="86"/>
      <c r="J449" s="48"/>
      <c r="K449" s="46"/>
      <c r="L449" s="46"/>
      <c r="M449" s="46"/>
      <c r="N449" s="48"/>
      <c r="O449" s="43"/>
      <c r="P449" s="209"/>
      <c r="Q449" s="43"/>
      <c r="R449" s="86"/>
      <c r="S449" s="48"/>
      <c r="T449" s="216"/>
      <c r="U449" s="87"/>
      <c r="V449" s="16"/>
      <c r="W449" s="91"/>
      <c r="X449" s="216"/>
      <c r="Y449" s="216"/>
      <c r="Z449" s="89"/>
      <c r="AA449" s="182" t="str">
        <f t="shared" si="16"/>
        <v/>
      </c>
      <c r="AB449" s="46"/>
      <c r="AC449" s="216"/>
      <c r="AD449" s="216"/>
      <c r="AE449" s="43"/>
      <c r="AF449" s="48"/>
      <c r="AG449" s="43"/>
      <c r="AH449" s="405"/>
      <c r="AI449" s="406"/>
      <c r="AJ449" s="44"/>
      <c r="AK449" s="350"/>
      <c r="AL449" s="46"/>
      <c r="AM449" s="182" t="str">
        <f t="shared" si="17"/>
        <v/>
      </c>
      <c r="AN449" s="46"/>
    </row>
    <row r="450" spans="1:40" ht="45" customHeight="1" x14ac:dyDescent="0.3">
      <c r="A450" s="70"/>
      <c r="B450" s="70"/>
      <c r="C450" s="70"/>
      <c r="D450" s="68"/>
      <c r="E450" s="46"/>
      <c r="F450" s="323" t="str">
        <f t="shared" si="18"/>
        <v/>
      </c>
      <c r="G450" s="89"/>
      <c r="H450" s="86"/>
      <c r="I450" s="86"/>
      <c r="J450" s="48"/>
      <c r="K450" s="46"/>
      <c r="L450" s="46"/>
      <c r="M450" s="46"/>
      <c r="N450" s="48"/>
      <c r="O450" s="43"/>
      <c r="P450" s="209"/>
      <c r="Q450" s="43"/>
      <c r="R450" s="86"/>
      <c r="S450" s="48"/>
      <c r="T450" s="216"/>
      <c r="U450" s="87"/>
      <c r="V450" s="16"/>
      <c r="W450" s="91"/>
      <c r="X450" s="216"/>
      <c r="Y450" s="216"/>
      <c r="Z450" s="89"/>
      <c r="AA450" s="182" t="str">
        <f t="shared" si="16"/>
        <v/>
      </c>
      <c r="AB450" s="46"/>
      <c r="AC450" s="216"/>
      <c r="AD450" s="216"/>
      <c r="AE450" s="43"/>
      <c r="AF450" s="48"/>
      <c r="AG450" s="43"/>
      <c r="AH450" s="405"/>
      <c r="AI450" s="406"/>
      <c r="AJ450" s="44"/>
      <c r="AK450" s="350"/>
      <c r="AL450" s="46"/>
      <c r="AM450" s="182" t="str">
        <f t="shared" si="17"/>
        <v/>
      </c>
      <c r="AN450" s="46"/>
    </row>
    <row r="451" spans="1:40" ht="45" customHeight="1" x14ac:dyDescent="0.3">
      <c r="A451" s="70"/>
      <c r="B451" s="70"/>
      <c r="C451" s="70"/>
      <c r="D451" s="68"/>
      <c r="E451" s="46"/>
      <c r="F451" s="323" t="str">
        <f t="shared" si="18"/>
        <v/>
      </c>
      <c r="G451" s="89"/>
      <c r="H451" s="86"/>
      <c r="I451" s="86"/>
      <c r="J451" s="48"/>
      <c r="K451" s="46"/>
      <c r="L451" s="46"/>
      <c r="M451" s="46"/>
      <c r="N451" s="48"/>
      <c r="O451" s="43"/>
      <c r="P451" s="209"/>
      <c r="Q451" s="43"/>
      <c r="R451" s="86"/>
      <c r="S451" s="48"/>
      <c r="T451" s="216"/>
      <c r="U451" s="87"/>
      <c r="V451" s="16"/>
      <c r="W451" s="91"/>
      <c r="X451" s="216"/>
      <c r="Y451" s="216"/>
      <c r="Z451" s="89"/>
      <c r="AA451" s="182" t="str">
        <f t="shared" si="16"/>
        <v/>
      </c>
      <c r="AB451" s="46"/>
      <c r="AC451" s="216"/>
      <c r="AD451" s="216"/>
      <c r="AE451" s="43"/>
      <c r="AF451" s="48"/>
      <c r="AG451" s="43"/>
      <c r="AH451" s="405"/>
      <c r="AI451" s="406"/>
      <c r="AJ451" s="44"/>
      <c r="AK451" s="350"/>
      <c r="AL451" s="46"/>
      <c r="AM451" s="182" t="str">
        <f t="shared" si="17"/>
        <v/>
      </c>
      <c r="AN451" s="46"/>
    </row>
    <row r="452" spans="1:40" ht="45" customHeight="1" x14ac:dyDescent="0.3">
      <c r="A452" s="70"/>
      <c r="B452" s="70"/>
      <c r="C452" s="70"/>
      <c r="D452" s="68"/>
      <c r="E452" s="46"/>
      <c r="F452" s="323" t="str">
        <f t="shared" si="18"/>
        <v/>
      </c>
      <c r="G452" s="89"/>
      <c r="H452" s="86"/>
      <c r="I452" s="86"/>
      <c r="J452" s="48"/>
      <c r="K452" s="46"/>
      <c r="L452" s="46"/>
      <c r="M452" s="46"/>
      <c r="N452" s="48"/>
      <c r="O452" s="43"/>
      <c r="P452" s="209"/>
      <c r="Q452" s="43"/>
      <c r="R452" s="86"/>
      <c r="S452" s="48"/>
      <c r="T452" s="216"/>
      <c r="U452" s="87"/>
      <c r="V452" s="16"/>
      <c r="W452" s="91"/>
      <c r="X452" s="216"/>
      <c r="Y452" s="216"/>
      <c r="Z452" s="89"/>
      <c r="AA452" s="182" t="str">
        <f t="shared" si="16"/>
        <v/>
      </c>
      <c r="AB452" s="46"/>
      <c r="AC452" s="216"/>
      <c r="AD452" s="216"/>
      <c r="AE452" s="43"/>
      <c r="AF452" s="48"/>
      <c r="AG452" s="43"/>
      <c r="AH452" s="405"/>
      <c r="AI452" s="406"/>
      <c r="AJ452" s="44"/>
      <c r="AK452" s="350"/>
      <c r="AL452" s="46"/>
      <c r="AM452" s="182" t="str">
        <f t="shared" si="17"/>
        <v/>
      </c>
      <c r="AN452" s="46"/>
    </row>
    <row r="453" spans="1:40" ht="45" customHeight="1" x14ac:dyDescent="0.3">
      <c r="A453" s="70"/>
      <c r="B453" s="70"/>
      <c r="C453" s="70"/>
      <c r="D453" s="68"/>
      <c r="E453" s="46"/>
      <c r="F453" s="323" t="str">
        <f t="shared" si="18"/>
        <v/>
      </c>
      <c r="G453" s="89"/>
      <c r="H453" s="86"/>
      <c r="I453" s="86"/>
      <c r="J453" s="48"/>
      <c r="K453" s="46"/>
      <c r="L453" s="46"/>
      <c r="M453" s="46"/>
      <c r="N453" s="48"/>
      <c r="O453" s="43"/>
      <c r="P453" s="209"/>
      <c r="Q453" s="43"/>
      <c r="R453" s="86"/>
      <c r="S453" s="48"/>
      <c r="T453" s="216"/>
      <c r="U453" s="87"/>
      <c r="V453" s="16"/>
      <c r="W453" s="91"/>
      <c r="X453" s="216"/>
      <c r="Y453" s="216"/>
      <c r="Z453" s="89"/>
      <c r="AA453" s="182" t="str">
        <f t="shared" si="16"/>
        <v/>
      </c>
      <c r="AB453" s="46"/>
      <c r="AC453" s="216"/>
      <c r="AD453" s="216"/>
      <c r="AE453" s="43"/>
      <c r="AF453" s="48"/>
      <c r="AG453" s="43"/>
      <c r="AH453" s="405"/>
      <c r="AI453" s="406"/>
      <c r="AJ453" s="44"/>
      <c r="AK453" s="350"/>
      <c r="AL453" s="46"/>
      <c r="AM453" s="182" t="str">
        <f t="shared" si="17"/>
        <v/>
      </c>
      <c r="AN453" s="46"/>
    </row>
    <row r="454" spans="1:40" ht="45" customHeight="1" x14ac:dyDescent="0.3">
      <c r="A454" s="70"/>
      <c r="B454" s="70"/>
      <c r="C454" s="70"/>
      <c r="D454" s="68"/>
      <c r="E454" s="46"/>
      <c r="F454" s="323" t="str">
        <f t="shared" si="18"/>
        <v/>
      </c>
      <c r="G454" s="89"/>
      <c r="H454" s="86"/>
      <c r="I454" s="86"/>
      <c r="J454" s="48"/>
      <c r="K454" s="46"/>
      <c r="L454" s="46"/>
      <c r="M454" s="46"/>
      <c r="N454" s="48"/>
      <c r="O454" s="43"/>
      <c r="P454" s="209"/>
      <c r="Q454" s="43"/>
      <c r="R454" s="86"/>
      <c r="S454" s="48"/>
      <c r="T454" s="216"/>
      <c r="U454" s="87"/>
      <c r="V454" s="16"/>
      <c r="W454" s="91"/>
      <c r="X454" s="216"/>
      <c r="Y454" s="216"/>
      <c r="Z454" s="89"/>
      <c r="AA454" s="182" t="str">
        <f t="shared" si="16"/>
        <v/>
      </c>
      <c r="AB454" s="46"/>
      <c r="AC454" s="216"/>
      <c r="AD454" s="216"/>
      <c r="AE454" s="43"/>
      <c r="AF454" s="48"/>
      <c r="AG454" s="43"/>
      <c r="AH454" s="405"/>
      <c r="AI454" s="406"/>
      <c r="AJ454" s="44"/>
      <c r="AK454" s="350"/>
      <c r="AL454" s="46"/>
      <c r="AM454" s="182" t="str">
        <f t="shared" si="17"/>
        <v/>
      </c>
      <c r="AN454" s="46"/>
    </row>
    <row r="455" spans="1:40" ht="45" customHeight="1" x14ac:dyDescent="0.3">
      <c r="A455" s="70"/>
      <c r="B455" s="70"/>
      <c r="C455" s="70"/>
      <c r="D455" s="68"/>
      <c r="E455" s="46"/>
      <c r="F455" s="323" t="str">
        <f t="shared" si="18"/>
        <v/>
      </c>
      <c r="G455" s="89"/>
      <c r="H455" s="86"/>
      <c r="I455" s="86"/>
      <c r="J455" s="48"/>
      <c r="K455" s="46"/>
      <c r="L455" s="46"/>
      <c r="M455" s="46"/>
      <c r="N455" s="48"/>
      <c r="O455" s="43"/>
      <c r="P455" s="209"/>
      <c r="Q455" s="43"/>
      <c r="R455" s="86"/>
      <c r="S455" s="48"/>
      <c r="T455" s="216"/>
      <c r="U455" s="87"/>
      <c r="V455" s="16"/>
      <c r="W455" s="91"/>
      <c r="X455" s="216"/>
      <c r="Y455" s="216"/>
      <c r="Z455" s="89"/>
      <c r="AA455" s="182" t="str">
        <f t="shared" si="16"/>
        <v/>
      </c>
      <c r="AB455" s="46"/>
      <c r="AC455" s="216"/>
      <c r="AD455" s="216"/>
      <c r="AE455" s="43"/>
      <c r="AF455" s="48"/>
      <c r="AG455" s="43"/>
      <c r="AH455" s="405"/>
      <c r="AI455" s="406"/>
      <c r="AJ455" s="44"/>
      <c r="AK455" s="350"/>
      <c r="AL455" s="46"/>
      <c r="AM455" s="182" t="str">
        <f t="shared" si="17"/>
        <v/>
      </c>
      <c r="AN455" s="46"/>
    </row>
    <row r="456" spans="1:40" ht="45" customHeight="1" x14ac:dyDescent="0.3">
      <c r="A456" s="70"/>
      <c r="B456" s="70"/>
      <c r="C456" s="70"/>
      <c r="D456" s="68"/>
      <c r="E456" s="46"/>
      <c r="F456" s="323" t="str">
        <f t="shared" si="18"/>
        <v/>
      </c>
      <c r="G456" s="89"/>
      <c r="H456" s="86"/>
      <c r="I456" s="86"/>
      <c r="J456" s="48"/>
      <c r="K456" s="46"/>
      <c r="L456" s="46"/>
      <c r="M456" s="46"/>
      <c r="N456" s="48"/>
      <c r="O456" s="43"/>
      <c r="P456" s="209"/>
      <c r="Q456" s="43"/>
      <c r="R456" s="86"/>
      <c r="S456" s="48"/>
      <c r="T456" s="216"/>
      <c r="U456" s="87"/>
      <c r="V456" s="16"/>
      <c r="W456" s="91"/>
      <c r="X456" s="216"/>
      <c r="Y456" s="216"/>
      <c r="Z456" s="89"/>
      <c r="AA456" s="182" t="str">
        <f t="shared" si="16"/>
        <v/>
      </c>
      <c r="AB456" s="46"/>
      <c r="AC456" s="216"/>
      <c r="AD456" s="216"/>
      <c r="AE456" s="43"/>
      <c r="AF456" s="48"/>
      <c r="AG456" s="43"/>
      <c r="AH456" s="405"/>
      <c r="AI456" s="406"/>
      <c r="AJ456" s="44"/>
      <c r="AK456" s="350"/>
      <c r="AL456" s="46"/>
      <c r="AM456" s="182" t="str">
        <f t="shared" si="17"/>
        <v/>
      </c>
      <c r="AN456" s="46"/>
    </row>
    <row r="457" spans="1:40" ht="45" customHeight="1" x14ac:dyDescent="0.3">
      <c r="A457" s="70"/>
      <c r="B457" s="70"/>
      <c r="C457" s="70"/>
      <c r="D457" s="68"/>
      <c r="E457" s="46"/>
      <c r="F457" s="323" t="str">
        <f t="shared" si="18"/>
        <v/>
      </c>
      <c r="G457" s="89"/>
      <c r="H457" s="86"/>
      <c r="I457" s="86"/>
      <c r="J457" s="48"/>
      <c r="K457" s="46"/>
      <c r="L457" s="46"/>
      <c r="M457" s="46"/>
      <c r="N457" s="48"/>
      <c r="O457" s="43"/>
      <c r="P457" s="209"/>
      <c r="Q457" s="43"/>
      <c r="R457" s="86"/>
      <c r="S457" s="48"/>
      <c r="T457" s="216"/>
      <c r="U457" s="87"/>
      <c r="V457" s="16"/>
      <c r="W457" s="91"/>
      <c r="X457" s="216"/>
      <c r="Y457" s="216"/>
      <c r="Z457" s="89"/>
      <c r="AA457" s="182" t="str">
        <f t="shared" si="16"/>
        <v/>
      </c>
      <c r="AB457" s="46"/>
      <c r="AC457" s="216"/>
      <c r="AD457" s="216"/>
      <c r="AE457" s="43"/>
      <c r="AF457" s="48"/>
      <c r="AG457" s="43"/>
      <c r="AH457" s="405"/>
      <c r="AI457" s="406"/>
      <c r="AJ457" s="44"/>
      <c r="AK457" s="350"/>
      <c r="AL457" s="46"/>
      <c r="AM457" s="182" t="str">
        <f t="shared" si="17"/>
        <v/>
      </c>
      <c r="AN457" s="46"/>
    </row>
    <row r="458" spans="1:40" ht="45" customHeight="1" x14ac:dyDescent="0.3">
      <c r="A458" s="70"/>
      <c r="B458" s="70"/>
      <c r="C458" s="70"/>
      <c r="D458" s="68"/>
      <c r="E458" s="46"/>
      <c r="F458" s="323" t="str">
        <f t="shared" si="18"/>
        <v/>
      </c>
      <c r="G458" s="89"/>
      <c r="H458" s="86"/>
      <c r="I458" s="86"/>
      <c r="J458" s="48"/>
      <c r="K458" s="46"/>
      <c r="L458" s="46"/>
      <c r="M458" s="46"/>
      <c r="N458" s="48"/>
      <c r="O458" s="43"/>
      <c r="P458" s="209"/>
      <c r="Q458" s="43"/>
      <c r="R458" s="86"/>
      <c r="S458" s="48"/>
      <c r="T458" s="216"/>
      <c r="U458" s="87"/>
      <c r="V458" s="16"/>
      <c r="W458" s="91"/>
      <c r="X458" s="216"/>
      <c r="Y458" s="216"/>
      <c r="Z458" s="89"/>
      <c r="AA458" s="182" t="str">
        <f t="shared" si="16"/>
        <v/>
      </c>
      <c r="AB458" s="46"/>
      <c r="AC458" s="216"/>
      <c r="AD458" s="216"/>
      <c r="AE458" s="43"/>
      <c r="AF458" s="48"/>
      <c r="AG458" s="43"/>
      <c r="AH458" s="405"/>
      <c r="AI458" s="406"/>
      <c r="AJ458" s="44"/>
      <c r="AK458" s="350"/>
      <c r="AL458" s="46"/>
      <c r="AM458" s="182" t="str">
        <f t="shared" si="17"/>
        <v/>
      </c>
      <c r="AN458" s="46"/>
    </row>
    <row r="459" spans="1:40" ht="45" customHeight="1" x14ac:dyDescent="0.3">
      <c r="A459" s="70"/>
      <c r="B459" s="70"/>
      <c r="C459" s="70"/>
      <c r="D459" s="68"/>
      <c r="E459" s="46"/>
      <c r="F459" s="323" t="str">
        <f t="shared" si="18"/>
        <v/>
      </c>
      <c r="G459" s="89"/>
      <c r="H459" s="86"/>
      <c r="I459" s="86"/>
      <c r="J459" s="48"/>
      <c r="K459" s="46"/>
      <c r="L459" s="46"/>
      <c r="M459" s="46"/>
      <c r="N459" s="48"/>
      <c r="O459" s="43"/>
      <c r="P459" s="209"/>
      <c r="Q459" s="43"/>
      <c r="R459" s="86"/>
      <c r="S459" s="48"/>
      <c r="T459" s="216"/>
      <c r="U459" s="87"/>
      <c r="V459" s="16"/>
      <c r="W459" s="91"/>
      <c r="X459" s="216"/>
      <c r="Y459" s="216"/>
      <c r="Z459" s="89"/>
      <c r="AA459" s="182" t="str">
        <f t="shared" si="16"/>
        <v/>
      </c>
      <c r="AB459" s="46"/>
      <c r="AC459" s="216"/>
      <c r="AD459" s="216"/>
      <c r="AE459" s="43"/>
      <c r="AF459" s="48"/>
      <c r="AG459" s="43"/>
      <c r="AH459" s="405"/>
      <c r="AI459" s="406"/>
      <c r="AJ459" s="44"/>
      <c r="AK459" s="350"/>
      <c r="AL459" s="46"/>
      <c r="AM459" s="182" t="str">
        <f t="shared" si="17"/>
        <v/>
      </c>
      <c r="AN459" s="46"/>
    </row>
    <row r="460" spans="1:40" ht="45" customHeight="1" x14ac:dyDescent="0.3">
      <c r="A460" s="70"/>
      <c r="B460" s="70"/>
      <c r="C460" s="70"/>
      <c r="D460" s="68"/>
      <c r="E460" s="46"/>
      <c r="F460" s="323" t="str">
        <f t="shared" si="18"/>
        <v/>
      </c>
      <c r="G460" s="89"/>
      <c r="H460" s="86"/>
      <c r="I460" s="86"/>
      <c r="J460" s="48"/>
      <c r="K460" s="46"/>
      <c r="L460" s="46"/>
      <c r="M460" s="46"/>
      <c r="N460" s="48"/>
      <c r="O460" s="43"/>
      <c r="P460" s="209"/>
      <c r="Q460" s="43"/>
      <c r="R460" s="86"/>
      <c r="S460" s="48"/>
      <c r="T460" s="216"/>
      <c r="U460" s="87"/>
      <c r="V460" s="16"/>
      <c r="W460" s="91"/>
      <c r="X460" s="216"/>
      <c r="Y460" s="216"/>
      <c r="Z460" s="89"/>
      <c r="AA460" s="182" t="str">
        <f t="shared" ref="AA460:AA500" si="19">IF(ISBLANK(W460),"",DATEDIF(R460,W460,"d")/365)</f>
        <v/>
      </c>
      <c r="AB460" s="46"/>
      <c r="AC460" s="216"/>
      <c r="AD460" s="216"/>
      <c r="AE460" s="43"/>
      <c r="AF460" s="48"/>
      <c r="AG460" s="43"/>
      <c r="AH460" s="405"/>
      <c r="AI460" s="406"/>
      <c r="AJ460" s="44"/>
      <c r="AK460" s="350"/>
      <c r="AL460" s="46"/>
      <c r="AM460" s="182" t="str">
        <f t="shared" si="17"/>
        <v/>
      </c>
      <c r="AN460" s="46"/>
    </row>
    <row r="461" spans="1:40" ht="45" customHeight="1" x14ac:dyDescent="0.3">
      <c r="A461" s="70"/>
      <c r="B461" s="70"/>
      <c r="C461" s="70"/>
      <c r="D461" s="68"/>
      <c r="E461" s="46"/>
      <c r="F461" s="323" t="str">
        <f t="shared" si="18"/>
        <v/>
      </c>
      <c r="G461" s="89"/>
      <c r="H461" s="86"/>
      <c r="I461" s="86"/>
      <c r="J461" s="48"/>
      <c r="K461" s="46"/>
      <c r="L461" s="46"/>
      <c r="M461" s="46"/>
      <c r="N461" s="48"/>
      <c r="O461" s="43"/>
      <c r="P461" s="209"/>
      <c r="Q461" s="43"/>
      <c r="R461" s="86"/>
      <c r="S461" s="48"/>
      <c r="T461" s="216"/>
      <c r="U461" s="87"/>
      <c r="V461" s="16"/>
      <c r="W461" s="91"/>
      <c r="X461" s="216"/>
      <c r="Y461" s="216"/>
      <c r="Z461" s="89"/>
      <c r="AA461" s="182" t="str">
        <f t="shared" si="19"/>
        <v/>
      </c>
      <c r="AB461" s="46"/>
      <c r="AC461" s="216"/>
      <c r="AD461" s="216"/>
      <c r="AE461" s="43"/>
      <c r="AF461" s="48"/>
      <c r="AG461" s="43"/>
      <c r="AH461" s="405"/>
      <c r="AI461" s="406"/>
      <c r="AJ461" s="44"/>
      <c r="AK461" s="350"/>
      <c r="AL461" s="46"/>
      <c r="AM461" s="182" t="str">
        <f t="shared" si="17"/>
        <v/>
      </c>
      <c r="AN461" s="46"/>
    </row>
    <row r="462" spans="1:40" ht="45" customHeight="1" x14ac:dyDescent="0.3">
      <c r="A462" s="70"/>
      <c r="B462" s="70"/>
      <c r="C462" s="70"/>
      <c r="D462" s="68"/>
      <c r="E462" s="46"/>
      <c r="F462" s="323" t="str">
        <f t="shared" si="18"/>
        <v/>
      </c>
      <c r="G462" s="89"/>
      <c r="H462" s="86"/>
      <c r="I462" s="86"/>
      <c r="J462" s="48"/>
      <c r="K462" s="46"/>
      <c r="L462" s="46"/>
      <c r="M462" s="46"/>
      <c r="N462" s="48"/>
      <c r="O462" s="43"/>
      <c r="P462" s="209"/>
      <c r="Q462" s="43"/>
      <c r="R462" s="86"/>
      <c r="S462" s="48"/>
      <c r="T462" s="216"/>
      <c r="U462" s="87"/>
      <c r="V462" s="16"/>
      <c r="W462" s="91"/>
      <c r="X462" s="216"/>
      <c r="Y462" s="216"/>
      <c r="Z462" s="89"/>
      <c r="AA462" s="182" t="str">
        <f t="shared" si="19"/>
        <v/>
      </c>
      <c r="AB462" s="46"/>
      <c r="AC462" s="216"/>
      <c r="AD462" s="216"/>
      <c r="AE462" s="43"/>
      <c r="AF462" s="48"/>
      <c r="AG462" s="43"/>
      <c r="AH462" s="405"/>
      <c r="AI462" s="406"/>
      <c r="AJ462" s="44"/>
      <c r="AK462" s="350"/>
      <c r="AL462" s="46"/>
      <c r="AM462" s="182" t="str">
        <f t="shared" si="17"/>
        <v/>
      </c>
      <c r="AN462" s="46"/>
    </row>
    <row r="463" spans="1:40" ht="45" customHeight="1" x14ac:dyDescent="0.3">
      <c r="A463" s="70"/>
      <c r="B463" s="70"/>
      <c r="C463" s="70"/>
      <c r="D463" s="68"/>
      <c r="E463" s="46"/>
      <c r="F463" s="323" t="str">
        <f t="shared" si="18"/>
        <v/>
      </c>
      <c r="G463" s="89"/>
      <c r="H463" s="86"/>
      <c r="I463" s="86"/>
      <c r="J463" s="48"/>
      <c r="K463" s="46"/>
      <c r="L463" s="46"/>
      <c r="M463" s="46"/>
      <c r="N463" s="48"/>
      <c r="O463" s="43"/>
      <c r="P463" s="209"/>
      <c r="Q463" s="43"/>
      <c r="R463" s="86"/>
      <c r="S463" s="48"/>
      <c r="T463" s="216"/>
      <c r="U463" s="87"/>
      <c r="V463" s="16"/>
      <c r="W463" s="91"/>
      <c r="X463" s="216"/>
      <c r="Y463" s="216"/>
      <c r="Z463" s="89"/>
      <c r="AA463" s="182" t="str">
        <f t="shared" si="19"/>
        <v/>
      </c>
      <c r="AB463" s="46"/>
      <c r="AC463" s="216"/>
      <c r="AD463" s="216"/>
      <c r="AE463" s="43"/>
      <c r="AF463" s="48"/>
      <c r="AG463" s="43"/>
      <c r="AH463" s="405"/>
      <c r="AI463" s="406"/>
      <c r="AJ463" s="44"/>
      <c r="AK463" s="350"/>
      <c r="AL463" s="46"/>
      <c r="AM463" s="182" t="str">
        <f t="shared" ref="AM463:AM500" si="20">IF(AL463="YES",(R463-AK463)/365,"")</f>
        <v/>
      </c>
      <c r="AN463" s="46"/>
    </row>
    <row r="464" spans="1:40" ht="45" customHeight="1" x14ac:dyDescent="0.3">
      <c r="A464" s="70"/>
      <c r="B464" s="70"/>
      <c r="C464" s="70"/>
      <c r="D464" s="68"/>
      <c r="E464" s="46"/>
      <c r="F464" s="323" t="str">
        <f t="shared" si="18"/>
        <v/>
      </c>
      <c r="G464" s="89"/>
      <c r="H464" s="86"/>
      <c r="I464" s="86"/>
      <c r="J464" s="48"/>
      <c r="K464" s="46"/>
      <c r="L464" s="46"/>
      <c r="M464" s="46"/>
      <c r="N464" s="48"/>
      <c r="O464" s="43"/>
      <c r="P464" s="209"/>
      <c r="Q464" s="43"/>
      <c r="R464" s="86"/>
      <c r="S464" s="48"/>
      <c r="T464" s="216"/>
      <c r="U464" s="87"/>
      <c r="V464" s="16"/>
      <c r="W464" s="91"/>
      <c r="X464" s="216"/>
      <c r="Y464" s="216"/>
      <c r="Z464" s="89"/>
      <c r="AA464" s="182" t="str">
        <f t="shared" si="19"/>
        <v/>
      </c>
      <c r="AB464" s="46"/>
      <c r="AC464" s="216"/>
      <c r="AD464" s="216"/>
      <c r="AE464" s="43"/>
      <c r="AF464" s="48"/>
      <c r="AG464" s="43"/>
      <c r="AH464" s="405"/>
      <c r="AI464" s="406"/>
      <c r="AJ464" s="44"/>
      <c r="AK464" s="350"/>
      <c r="AL464" s="46"/>
      <c r="AM464" s="182" t="str">
        <f t="shared" si="20"/>
        <v/>
      </c>
      <c r="AN464" s="46"/>
    </row>
    <row r="465" spans="1:40" ht="45" customHeight="1" x14ac:dyDescent="0.3">
      <c r="A465" s="70"/>
      <c r="B465" s="70"/>
      <c r="C465" s="70"/>
      <c r="D465" s="68"/>
      <c r="E465" s="46"/>
      <c r="F465" s="323" t="str">
        <f t="shared" si="18"/>
        <v/>
      </c>
      <c r="G465" s="89"/>
      <c r="H465" s="86"/>
      <c r="I465" s="86"/>
      <c r="J465" s="48"/>
      <c r="K465" s="46"/>
      <c r="L465" s="46"/>
      <c r="M465" s="46"/>
      <c r="N465" s="48"/>
      <c r="O465" s="43"/>
      <c r="P465" s="209"/>
      <c r="Q465" s="43"/>
      <c r="R465" s="86"/>
      <c r="S465" s="48"/>
      <c r="T465" s="216"/>
      <c r="U465" s="87"/>
      <c r="V465" s="16"/>
      <c r="W465" s="91"/>
      <c r="X465" s="216"/>
      <c r="Y465" s="216"/>
      <c r="Z465" s="89"/>
      <c r="AA465" s="182" t="str">
        <f t="shared" si="19"/>
        <v/>
      </c>
      <c r="AB465" s="46"/>
      <c r="AC465" s="216"/>
      <c r="AD465" s="216"/>
      <c r="AE465" s="43"/>
      <c r="AF465" s="48"/>
      <c r="AG465" s="43"/>
      <c r="AH465" s="405"/>
      <c r="AI465" s="406"/>
      <c r="AJ465" s="44"/>
      <c r="AK465" s="350"/>
      <c r="AL465" s="46"/>
      <c r="AM465" s="182" t="str">
        <f t="shared" si="20"/>
        <v/>
      </c>
      <c r="AN465" s="46"/>
    </row>
    <row r="466" spans="1:40" ht="45" customHeight="1" x14ac:dyDescent="0.3">
      <c r="A466" s="70"/>
      <c r="B466" s="70"/>
      <c r="C466" s="70"/>
      <c r="D466" s="68"/>
      <c r="E466" s="46"/>
      <c r="F466" s="323" t="str">
        <f t="shared" si="18"/>
        <v/>
      </c>
      <c r="G466" s="89"/>
      <c r="H466" s="86"/>
      <c r="I466" s="86"/>
      <c r="J466" s="48"/>
      <c r="K466" s="46"/>
      <c r="L466" s="46"/>
      <c r="M466" s="46"/>
      <c r="N466" s="48"/>
      <c r="O466" s="43"/>
      <c r="P466" s="209"/>
      <c r="Q466" s="43"/>
      <c r="R466" s="86"/>
      <c r="S466" s="48"/>
      <c r="T466" s="216"/>
      <c r="U466" s="87"/>
      <c r="V466" s="16"/>
      <c r="W466" s="91"/>
      <c r="X466" s="216"/>
      <c r="Y466" s="216"/>
      <c r="Z466" s="89"/>
      <c r="AA466" s="182" t="str">
        <f t="shared" si="19"/>
        <v/>
      </c>
      <c r="AB466" s="46"/>
      <c r="AC466" s="216"/>
      <c r="AD466" s="216"/>
      <c r="AE466" s="43"/>
      <c r="AF466" s="48"/>
      <c r="AG466" s="43"/>
      <c r="AH466" s="405"/>
      <c r="AI466" s="406"/>
      <c r="AJ466" s="44"/>
      <c r="AK466" s="350"/>
      <c r="AL466" s="46"/>
      <c r="AM466" s="182" t="str">
        <f t="shared" si="20"/>
        <v/>
      </c>
      <c r="AN466" s="46"/>
    </row>
    <row r="467" spans="1:40" ht="45" customHeight="1" x14ac:dyDescent="0.3">
      <c r="A467" s="70"/>
      <c r="B467" s="70"/>
      <c r="C467" s="70"/>
      <c r="D467" s="68"/>
      <c r="E467" s="46"/>
      <c r="F467" s="323" t="str">
        <f t="shared" si="18"/>
        <v/>
      </c>
      <c r="G467" s="89"/>
      <c r="H467" s="86"/>
      <c r="I467" s="86"/>
      <c r="J467" s="48"/>
      <c r="K467" s="46"/>
      <c r="L467" s="46"/>
      <c r="M467" s="46"/>
      <c r="N467" s="48"/>
      <c r="O467" s="43"/>
      <c r="P467" s="209"/>
      <c r="Q467" s="43"/>
      <c r="R467" s="86"/>
      <c r="S467" s="48"/>
      <c r="T467" s="216"/>
      <c r="U467" s="87"/>
      <c r="V467" s="16"/>
      <c r="W467" s="91"/>
      <c r="X467" s="216"/>
      <c r="Y467" s="216"/>
      <c r="Z467" s="89"/>
      <c r="AA467" s="182" t="str">
        <f t="shared" si="19"/>
        <v/>
      </c>
      <c r="AB467" s="46"/>
      <c r="AC467" s="216"/>
      <c r="AD467" s="216"/>
      <c r="AE467" s="43"/>
      <c r="AF467" s="48"/>
      <c r="AG467" s="43"/>
      <c r="AH467" s="405"/>
      <c r="AI467" s="406"/>
      <c r="AJ467" s="44"/>
      <c r="AK467" s="350"/>
      <c r="AL467" s="46"/>
      <c r="AM467" s="182" t="str">
        <f t="shared" si="20"/>
        <v/>
      </c>
      <c r="AN467" s="46"/>
    </row>
    <row r="468" spans="1:40" ht="45" customHeight="1" x14ac:dyDescent="0.3">
      <c r="A468" s="70"/>
      <c r="B468" s="70"/>
      <c r="C468" s="70"/>
      <c r="D468" s="68"/>
      <c r="E468" s="46"/>
      <c r="F468" s="323" t="str">
        <f t="shared" si="18"/>
        <v/>
      </c>
      <c r="G468" s="89"/>
      <c r="H468" s="86"/>
      <c r="I468" s="86"/>
      <c r="J468" s="48"/>
      <c r="K468" s="46"/>
      <c r="L468" s="46"/>
      <c r="M468" s="46"/>
      <c r="N468" s="48"/>
      <c r="O468" s="43"/>
      <c r="P468" s="209"/>
      <c r="Q468" s="43"/>
      <c r="R468" s="86"/>
      <c r="S468" s="48"/>
      <c r="T468" s="216"/>
      <c r="U468" s="87"/>
      <c r="V468" s="16"/>
      <c r="W468" s="91"/>
      <c r="X468" s="216"/>
      <c r="Y468" s="216"/>
      <c r="Z468" s="89"/>
      <c r="AA468" s="182" t="str">
        <f t="shared" si="19"/>
        <v/>
      </c>
      <c r="AB468" s="46"/>
      <c r="AC468" s="216"/>
      <c r="AD468" s="216"/>
      <c r="AE468" s="43"/>
      <c r="AF468" s="48"/>
      <c r="AG468" s="43"/>
      <c r="AH468" s="405"/>
      <c r="AI468" s="406"/>
      <c r="AJ468" s="44"/>
      <c r="AK468" s="350"/>
      <c r="AL468" s="46"/>
      <c r="AM468" s="182" t="str">
        <f t="shared" si="20"/>
        <v/>
      </c>
      <c r="AN468" s="46"/>
    </row>
    <row r="469" spans="1:40" ht="45" customHeight="1" x14ac:dyDescent="0.3">
      <c r="A469" s="70"/>
      <c r="B469" s="70"/>
      <c r="C469" s="70"/>
      <c r="D469" s="68"/>
      <c r="E469" s="46"/>
      <c r="F469" s="323" t="str">
        <f t="shared" si="18"/>
        <v/>
      </c>
      <c r="G469" s="89"/>
      <c r="H469" s="86"/>
      <c r="I469" s="86"/>
      <c r="J469" s="48"/>
      <c r="K469" s="46"/>
      <c r="L469" s="46"/>
      <c r="M469" s="46"/>
      <c r="N469" s="48"/>
      <c r="O469" s="43"/>
      <c r="P469" s="209"/>
      <c r="Q469" s="43"/>
      <c r="R469" s="86"/>
      <c r="S469" s="48"/>
      <c r="T469" s="216"/>
      <c r="U469" s="87"/>
      <c r="V469" s="16"/>
      <c r="W469" s="91"/>
      <c r="X469" s="216"/>
      <c r="Y469" s="216"/>
      <c r="Z469" s="89"/>
      <c r="AA469" s="182" t="str">
        <f t="shared" si="19"/>
        <v/>
      </c>
      <c r="AB469" s="46"/>
      <c r="AC469" s="216"/>
      <c r="AD469" s="216"/>
      <c r="AE469" s="43"/>
      <c r="AF469" s="48"/>
      <c r="AG469" s="43"/>
      <c r="AH469" s="405"/>
      <c r="AI469" s="406"/>
      <c r="AJ469" s="44"/>
      <c r="AK469" s="350"/>
      <c r="AL469" s="46"/>
      <c r="AM469" s="182" t="str">
        <f t="shared" si="20"/>
        <v/>
      </c>
      <c r="AN469" s="46"/>
    </row>
    <row r="470" spans="1:40" ht="45" customHeight="1" x14ac:dyDescent="0.3">
      <c r="A470" s="70"/>
      <c r="B470" s="70"/>
      <c r="C470" s="70"/>
      <c r="D470" s="68"/>
      <c r="E470" s="46"/>
      <c r="F470" s="323" t="str">
        <f t="shared" si="18"/>
        <v/>
      </c>
      <c r="G470" s="89"/>
      <c r="H470" s="86"/>
      <c r="I470" s="86"/>
      <c r="J470" s="48"/>
      <c r="K470" s="46"/>
      <c r="L470" s="46"/>
      <c r="M470" s="46"/>
      <c r="N470" s="48"/>
      <c r="O470" s="43"/>
      <c r="P470" s="209"/>
      <c r="Q470" s="43"/>
      <c r="R470" s="86"/>
      <c r="S470" s="48"/>
      <c r="T470" s="216"/>
      <c r="U470" s="87"/>
      <c r="V470" s="16"/>
      <c r="W470" s="91"/>
      <c r="X470" s="216"/>
      <c r="Y470" s="216"/>
      <c r="Z470" s="89"/>
      <c r="AA470" s="182" t="str">
        <f t="shared" si="19"/>
        <v/>
      </c>
      <c r="AB470" s="46"/>
      <c r="AC470" s="216"/>
      <c r="AD470" s="216"/>
      <c r="AE470" s="43"/>
      <c r="AF470" s="48"/>
      <c r="AG470" s="43"/>
      <c r="AH470" s="405"/>
      <c r="AI470" s="406"/>
      <c r="AJ470" s="44"/>
      <c r="AK470" s="350"/>
      <c r="AL470" s="46"/>
      <c r="AM470" s="182" t="str">
        <f t="shared" si="20"/>
        <v/>
      </c>
      <c r="AN470" s="46"/>
    </row>
    <row r="471" spans="1:40" ht="45" customHeight="1" x14ac:dyDescent="0.3">
      <c r="A471" s="70"/>
      <c r="B471" s="70"/>
      <c r="C471" s="70"/>
      <c r="D471" s="68"/>
      <c r="E471" s="46"/>
      <c r="F471" s="323" t="str">
        <f t="shared" si="18"/>
        <v/>
      </c>
      <c r="G471" s="89"/>
      <c r="H471" s="86"/>
      <c r="I471" s="86"/>
      <c r="J471" s="48"/>
      <c r="K471" s="46"/>
      <c r="L471" s="46"/>
      <c r="M471" s="46"/>
      <c r="N471" s="48"/>
      <c r="O471" s="43"/>
      <c r="P471" s="209"/>
      <c r="Q471" s="43"/>
      <c r="R471" s="86"/>
      <c r="S471" s="48"/>
      <c r="T471" s="216"/>
      <c r="U471" s="87"/>
      <c r="V471" s="16"/>
      <c r="W471" s="91"/>
      <c r="X471" s="216"/>
      <c r="Y471" s="216"/>
      <c r="Z471" s="89"/>
      <c r="AA471" s="182" t="str">
        <f t="shared" si="19"/>
        <v/>
      </c>
      <c r="AB471" s="46"/>
      <c r="AC471" s="216"/>
      <c r="AD471" s="216"/>
      <c r="AE471" s="43"/>
      <c r="AF471" s="48"/>
      <c r="AG471" s="43"/>
      <c r="AH471" s="405"/>
      <c r="AI471" s="406"/>
      <c r="AJ471" s="44"/>
      <c r="AK471" s="350"/>
      <c r="AL471" s="46"/>
      <c r="AM471" s="182" t="str">
        <f t="shared" si="20"/>
        <v/>
      </c>
      <c r="AN471" s="46"/>
    </row>
    <row r="472" spans="1:40" ht="45" customHeight="1" x14ac:dyDescent="0.3">
      <c r="A472" s="70"/>
      <c r="B472" s="70"/>
      <c r="C472" s="70"/>
      <c r="D472" s="68"/>
      <c r="E472" s="46"/>
      <c r="F472" s="323" t="str">
        <f t="shared" si="18"/>
        <v/>
      </c>
      <c r="G472" s="89"/>
      <c r="H472" s="86"/>
      <c r="I472" s="86"/>
      <c r="J472" s="48"/>
      <c r="K472" s="46"/>
      <c r="L472" s="46"/>
      <c r="M472" s="46"/>
      <c r="N472" s="48"/>
      <c r="O472" s="43"/>
      <c r="P472" s="209"/>
      <c r="Q472" s="43"/>
      <c r="R472" s="86"/>
      <c r="S472" s="48"/>
      <c r="T472" s="216"/>
      <c r="U472" s="87"/>
      <c r="V472" s="16"/>
      <c r="W472" s="91"/>
      <c r="X472" s="216"/>
      <c r="Y472" s="216"/>
      <c r="Z472" s="89"/>
      <c r="AA472" s="182" t="str">
        <f t="shared" si="19"/>
        <v/>
      </c>
      <c r="AB472" s="46"/>
      <c r="AC472" s="216"/>
      <c r="AD472" s="216"/>
      <c r="AE472" s="43"/>
      <c r="AF472" s="48"/>
      <c r="AG472" s="43"/>
      <c r="AH472" s="405"/>
      <c r="AI472" s="406"/>
      <c r="AJ472" s="44"/>
      <c r="AK472" s="350"/>
      <c r="AL472" s="46"/>
      <c r="AM472" s="182" t="str">
        <f t="shared" si="20"/>
        <v/>
      </c>
      <c r="AN472" s="46"/>
    </row>
    <row r="473" spans="1:40" ht="45" customHeight="1" x14ac:dyDescent="0.3">
      <c r="A473" s="70"/>
      <c r="B473" s="70"/>
      <c r="C473" s="70"/>
      <c r="D473" s="68"/>
      <c r="E473" s="46"/>
      <c r="F473" s="323" t="str">
        <f t="shared" si="18"/>
        <v/>
      </c>
      <c r="G473" s="89"/>
      <c r="H473" s="86"/>
      <c r="I473" s="86"/>
      <c r="J473" s="48"/>
      <c r="K473" s="46"/>
      <c r="L473" s="46"/>
      <c r="M473" s="46"/>
      <c r="N473" s="48"/>
      <c r="O473" s="43"/>
      <c r="P473" s="209"/>
      <c r="Q473" s="43"/>
      <c r="R473" s="86"/>
      <c r="S473" s="48"/>
      <c r="T473" s="216"/>
      <c r="U473" s="87"/>
      <c r="V473" s="16"/>
      <c r="W473" s="91"/>
      <c r="X473" s="216"/>
      <c r="Y473" s="216"/>
      <c r="Z473" s="89"/>
      <c r="AA473" s="182" t="str">
        <f t="shared" si="19"/>
        <v/>
      </c>
      <c r="AB473" s="46"/>
      <c r="AC473" s="216"/>
      <c r="AD473" s="216"/>
      <c r="AE473" s="43"/>
      <c r="AF473" s="48"/>
      <c r="AG473" s="43"/>
      <c r="AH473" s="405"/>
      <c r="AI473" s="406"/>
      <c r="AJ473" s="44"/>
      <c r="AK473" s="350"/>
      <c r="AL473" s="46"/>
      <c r="AM473" s="182" t="str">
        <f t="shared" si="20"/>
        <v/>
      </c>
      <c r="AN473" s="46"/>
    </row>
    <row r="474" spans="1:40" ht="45" customHeight="1" x14ac:dyDescent="0.3">
      <c r="A474" s="70"/>
      <c r="B474" s="70"/>
      <c r="C474" s="70"/>
      <c r="D474" s="68"/>
      <c r="E474" s="46"/>
      <c r="F474" s="323" t="str">
        <f t="shared" si="18"/>
        <v/>
      </c>
      <c r="G474" s="89"/>
      <c r="H474" s="86"/>
      <c r="I474" s="86"/>
      <c r="J474" s="48"/>
      <c r="K474" s="46"/>
      <c r="L474" s="46"/>
      <c r="M474" s="46"/>
      <c r="N474" s="48"/>
      <c r="O474" s="43"/>
      <c r="P474" s="209"/>
      <c r="Q474" s="43"/>
      <c r="R474" s="86"/>
      <c r="S474" s="122"/>
      <c r="T474" s="216"/>
      <c r="U474" s="87"/>
      <c r="V474" s="16"/>
      <c r="W474" s="91"/>
      <c r="X474" s="216"/>
      <c r="Y474" s="216"/>
      <c r="Z474" s="89"/>
      <c r="AA474" s="182" t="str">
        <f t="shared" si="19"/>
        <v/>
      </c>
      <c r="AB474" s="46"/>
      <c r="AC474" s="216"/>
      <c r="AD474" s="216"/>
      <c r="AE474" s="43"/>
      <c r="AF474" s="48"/>
      <c r="AG474" s="43"/>
      <c r="AH474" s="405"/>
      <c r="AI474" s="406"/>
      <c r="AJ474" s="44"/>
      <c r="AK474" s="350"/>
      <c r="AL474" s="46"/>
      <c r="AM474" s="182" t="str">
        <f t="shared" si="20"/>
        <v/>
      </c>
      <c r="AN474" s="46"/>
    </row>
    <row r="475" spans="1:40" ht="45" customHeight="1" x14ac:dyDescent="0.3">
      <c r="A475" s="70"/>
      <c r="B475" s="70"/>
      <c r="C475" s="70"/>
      <c r="D475" s="68"/>
      <c r="E475" s="46"/>
      <c r="F475" s="323" t="str">
        <f t="shared" si="18"/>
        <v/>
      </c>
      <c r="G475" s="89"/>
      <c r="H475" s="86"/>
      <c r="I475" s="86"/>
      <c r="J475" s="48"/>
      <c r="K475" s="46"/>
      <c r="L475" s="46"/>
      <c r="M475" s="46"/>
      <c r="N475" s="48"/>
      <c r="O475" s="43"/>
      <c r="P475" s="209"/>
      <c r="Q475" s="43"/>
      <c r="R475" s="86"/>
      <c r="S475" s="122"/>
      <c r="T475" s="216"/>
      <c r="U475" s="87"/>
      <c r="V475" s="16"/>
      <c r="W475" s="91"/>
      <c r="X475" s="216"/>
      <c r="Y475" s="216"/>
      <c r="Z475" s="89"/>
      <c r="AA475" s="182" t="str">
        <f t="shared" si="19"/>
        <v/>
      </c>
      <c r="AB475" s="46"/>
      <c r="AC475" s="216"/>
      <c r="AD475" s="216"/>
      <c r="AE475" s="43"/>
      <c r="AF475" s="48"/>
      <c r="AG475" s="43"/>
      <c r="AH475" s="405"/>
      <c r="AI475" s="406"/>
      <c r="AJ475" s="44"/>
      <c r="AK475" s="350"/>
      <c r="AL475" s="46"/>
      <c r="AM475" s="182" t="str">
        <f t="shared" si="20"/>
        <v/>
      </c>
      <c r="AN475" s="46"/>
    </row>
    <row r="476" spans="1:40" ht="45" customHeight="1" x14ac:dyDescent="0.3">
      <c r="A476" s="70"/>
      <c r="B476" s="70"/>
      <c r="C476" s="70"/>
      <c r="D476" s="68"/>
      <c r="E476" s="46"/>
      <c r="F476" s="323" t="str">
        <f t="shared" si="18"/>
        <v/>
      </c>
      <c r="G476" s="89"/>
      <c r="H476" s="86"/>
      <c r="I476" s="86"/>
      <c r="J476" s="48"/>
      <c r="K476" s="46"/>
      <c r="L476" s="46"/>
      <c r="M476" s="46"/>
      <c r="N476" s="48"/>
      <c r="O476" s="43"/>
      <c r="P476" s="209"/>
      <c r="Q476" s="43"/>
      <c r="R476" s="86"/>
      <c r="S476" s="122"/>
      <c r="T476" s="216"/>
      <c r="U476" s="87"/>
      <c r="V476" s="16"/>
      <c r="W476" s="91"/>
      <c r="X476" s="216"/>
      <c r="Y476" s="216"/>
      <c r="Z476" s="89"/>
      <c r="AA476" s="182" t="str">
        <f t="shared" si="19"/>
        <v/>
      </c>
      <c r="AB476" s="46"/>
      <c r="AC476" s="216"/>
      <c r="AD476" s="216"/>
      <c r="AE476" s="43"/>
      <c r="AF476" s="48"/>
      <c r="AG476" s="43"/>
      <c r="AH476" s="405"/>
      <c r="AI476" s="406"/>
      <c r="AJ476" s="44"/>
      <c r="AK476" s="350"/>
      <c r="AL476" s="46"/>
      <c r="AM476" s="182" t="str">
        <f t="shared" si="20"/>
        <v/>
      </c>
      <c r="AN476" s="46"/>
    </row>
    <row r="477" spans="1:40" ht="45" customHeight="1" x14ac:dyDescent="0.3">
      <c r="A477" s="70"/>
      <c r="B477" s="70"/>
      <c r="C477" s="70"/>
      <c r="D477" s="68"/>
      <c r="E477" s="46"/>
      <c r="F477" s="323" t="str">
        <f t="shared" si="18"/>
        <v/>
      </c>
      <c r="G477" s="89"/>
      <c r="H477" s="86"/>
      <c r="I477" s="86"/>
      <c r="J477" s="48"/>
      <c r="K477" s="46"/>
      <c r="L477" s="46"/>
      <c r="M477" s="46"/>
      <c r="N477" s="48"/>
      <c r="O477" s="43"/>
      <c r="P477" s="209"/>
      <c r="Q477" s="43"/>
      <c r="R477" s="86"/>
      <c r="S477" s="122"/>
      <c r="T477" s="216"/>
      <c r="U477" s="87"/>
      <c r="V477" s="16"/>
      <c r="W477" s="91"/>
      <c r="X477" s="216"/>
      <c r="Y477" s="216"/>
      <c r="Z477" s="89"/>
      <c r="AA477" s="182" t="str">
        <f t="shared" si="19"/>
        <v/>
      </c>
      <c r="AB477" s="46"/>
      <c r="AC477" s="216"/>
      <c r="AD477" s="216"/>
      <c r="AE477" s="43"/>
      <c r="AF477" s="48"/>
      <c r="AG477" s="43"/>
      <c r="AH477" s="405"/>
      <c r="AI477" s="406"/>
      <c r="AJ477" s="44"/>
      <c r="AK477" s="350"/>
      <c r="AL477" s="46"/>
      <c r="AM477" s="182" t="str">
        <f t="shared" si="20"/>
        <v/>
      </c>
      <c r="AN477" s="46"/>
    </row>
    <row r="478" spans="1:40" ht="45" customHeight="1" x14ac:dyDescent="0.3">
      <c r="A478" s="70"/>
      <c r="B478" s="70"/>
      <c r="C478" s="70"/>
      <c r="D478" s="68"/>
      <c r="E478" s="46"/>
      <c r="F478" s="323" t="str">
        <f t="shared" si="18"/>
        <v/>
      </c>
      <c r="G478" s="89"/>
      <c r="H478" s="86"/>
      <c r="I478" s="86"/>
      <c r="J478" s="48"/>
      <c r="K478" s="46"/>
      <c r="L478" s="46"/>
      <c r="M478" s="46"/>
      <c r="N478" s="48"/>
      <c r="O478" s="43"/>
      <c r="P478" s="209"/>
      <c r="Q478" s="43"/>
      <c r="R478" s="86"/>
      <c r="S478" s="48"/>
      <c r="T478" s="216"/>
      <c r="U478" s="87"/>
      <c r="V478" s="16"/>
      <c r="W478" s="91"/>
      <c r="X478" s="216"/>
      <c r="Y478" s="216"/>
      <c r="Z478" s="89"/>
      <c r="AA478" s="182" t="str">
        <f t="shared" si="19"/>
        <v/>
      </c>
      <c r="AB478" s="46"/>
      <c r="AC478" s="216"/>
      <c r="AD478" s="216"/>
      <c r="AE478" s="43"/>
      <c r="AF478" s="48"/>
      <c r="AG478" s="43"/>
      <c r="AH478" s="405"/>
      <c r="AI478" s="406"/>
      <c r="AJ478" s="44"/>
      <c r="AK478" s="350"/>
      <c r="AL478" s="46"/>
      <c r="AM478" s="182" t="str">
        <f t="shared" si="20"/>
        <v/>
      </c>
      <c r="AN478" s="46"/>
    </row>
    <row r="479" spans="1:40" ht="45" customHeight="1" x14ac:dyDescent="0.3">
      <c r="A479" s="70"/>
      <c r="B479" s="70"/>
      <c r="C479" s="70"/>
      <c r="D479" s="68"/>
      <c r="E479" s="46"/>
      <c r="F479" s="323" t="str">
        <f t="shared" si="18"/>
        <v/>
      </c>
      <c r="G479" s="89"/>
      <c r="H479" s="86"/>
      <c r="I479" s="86"/>
      <c r="J479" s="48"/>
      <c r="K479" s="46"/>
      <c r="L479" s="46"/>
      <c r="M479" s="46"/>
      <c r="N479" s="48"/>
      <c r="O479" s="43"/>
      <c r="P479" s="209"/>
      <c r="Q479" s="43"/>
      <c r="R479" s="86"/>
      <c r="S479" s="122"/>
      <c r="T479" s="216"/>
      <c r="U479" s="87"/>
      <c r="V479" s="16"/>
      <c r="W479" s="91"/>
      <c r="X479" s="216"/>
      <c r="Y479" s="216"/>
      <c r="Z479" s="89"/>
      <c r="AA479" s="182" t="str">
        <f t="shared" si="19"/>
        <v/>
      </c>
      <c r="AB479" s="46"/>
      <c r="AC479" s="216"/>
      <c r="AD479" s="216"/>
      <c r="AE479" s="43"/>
      <c r="AF479" s="48"/>
      <c r="AG479" s="43"/>
      <c r="AH479" s="405"/>
      <c r="AI479" s="406"/>
      <c r="AJ479" s="44"/>
      <c r="AK479" s="350"/>
      <c r="AL479" s="46"/>
      <c r="AM479" s="182" t="str">
        <f t="shared" si="20"/>
        <v/>
      </c>
      <c r="AN479" s="46"/>
    </row>
    <row r="480" spans="1:40" ht="45" customHeight="1" x14ac:dyDescent="0.3">
      <c r="A480" s="70"/>
      <c r="B480" s="70"/>
      <c r="C480" s="70"/>
      <c r="D480" s="68"/>
      <c r="E480" s="46"/>
      <c r="F480" s="323" t="str">
        <f t="shared" si="18"/>
        <v/>
      </c>
      <c r="G480" s="89"/>
      <c r="H480" s="86"/>
      <c r="I480" s="86"/>
      <c r="J480" s="48"/>
      <c r="K480" s="46"/>
      <c r="L480" s="46"/>
      <c r="M480" s="46"/>
      <c r="N480" s="48"/>
      <c r="O480" s="43"/>
      <c r="P480" s="209"/>
      <c r="Q480" s="43"/>
      <c r="R480" s="86"/>
      <c r="S480" s="122"/>
      <c r="T480" s="216"/>
      <c r="U480" s="87"/>
      <c r="V480" s="16"/>
      <c r="W480" s="91"/>
      <c r="X480" s="216"/>
      <c r="Y480" s="216"/>
      <c r="Z480" s="89"/>
      <c r="AA480" s="182" t="str">
        <f t="shared" si="19"/>
        <v/>
      </c>
      <c r="AB480" s="46"/>
      <c r="AC480" s="216"/>
      <c r="AD480" s="216"/>
      <c r="AE480" s="43"/>
      <c r="AF480" s="48"/>
      <c r="AG480" s="43"/>
      <c r="AH480" s="405"/>
      <c r="AI480" s="406"/>
      <c r="AJ480" s="44"/>
      <c r="AK480" s="350"/>
      <c r="AL480" s="46"/>
      <c r="AM480" s="182" t="str">
        <f t="shared" si="20"/>
        <v/>
      </c>
      <c r="AN480" s="46"/>
    </row>
    <row r="481" spans="1:40" ht="45" customHeight="1" x14ac:dyDescent="0.3">
      <c r="A481" s="70"/>
      <c r="B481" s="70"/>
      <c r="C481" s="70"/>
      <c r="D481" s="68"/>
      <c r="E481" s="46"/>
      <c r="F481" s="323" t="str">
        <f t="shared" si="18"/>
        <v/>
      </c>
      <c r="G481" s="89"/>
      <c r="H481" s="86"/>
      <c r="I481" s="86"/>
      <c r="J481" s="48"/>
      <c r="K481" s="46"/>
      <c r="L481" s="46"/>
      <c r="M481" s="46"/>
      <c r="N481" s="48"/>
      <c r="O481" s="43"/>
      <c r="P481" s="209"/>
      <c r="Q481" s="43"/>
      <c r="R481" s="86"/>
      <c r="S481" s="48"/>
      <c r="T481" s="216"/>
      <c r="U481" s="87"/>
      <c r="V481" s="16"/>
      <c r="W481" s="91"/>
      <c r="X481" s="216"/>
      <c r="Y481" s="216"/>
      <c r="Z481" s="89"/>
      <c r="AA481" s="182" t="str">
        <f t="shared" si="19"/>
        <v/>
      </c>
      <c r="AB481" s="46"/>
      <c r="AC481" s="216"/>
      <c r="AD481" s="216"/>
      <c r="AE481" s="43"/>
      <c r="AF481" s="48"/>
      <c r="AG481" s="43"/>
      <c r="AH481" s="405"/>
      <c r="AI481" s="406"/>
      <c r="AJ481" s="44"/>
      <c r="AK481" s="350"/>
      <c r="AL481" s="46"/>
      <c r="AM481" s="182" t="str">
        <f t="shared" si="20"/>
        <v/>
      </c>
      <c r="AN481" s="46"/>
    </row>
    <row r="482" spans="1:40" ht="45" customHeight="1" x14ac:dyDescent="0.3">
      <c r="A482" s="70"/>
      <c r="B482" s="70"/>
      <c r="C482" s="70"/>
      <c r="D482" s="68"/>
      <c r="E482" s="46"/>
      <c r="F482" s="323" t="str">
        <f t="shared" si="18"/>
        <v/>
      </c>
      <c r="G482" s="89"/>
      <c r="H482" s="86"/>
      <c r="I482" s="86"/>
      <c r="J482" s="48"/>
      <c r="K482" s="46"/>
      <c r="L482" s="46"/>
      <c r="M482" s="46"/>
      <c r="N482" s="48"/>
      <c r="O482" s="43"/>
      <c r="P482" s="209"/>
      <c r="Q482" s="43"/>
      <c r="R482" s="86"/>
      <c r="S482" s="122"/>
      <c r="T482" s="216"/>
      <c r="U482" s="87"/>
      <c r="V482" s="16"/>
      <c r="W482" s="91"/>
      <c r="X482" s="216"/>
      <c r="Y482" s="216"/>
      <c r="Z482" s="89"/>
      <c r="AA482" s="182" t="str">
        <f t="shared" si="19"/>
        <v/>
      </c>
      <c r="AB482" s="46"/>
      <c r="AC482" s="216"/>
      <c r="AD482" s="216"/>
      <c r="AE482" s="43"/>
      <c r="AF482" s="48"/>
      <c r="AG482" s="43"/>
      <c r="AH482" s="405"/>
      <c r="AI482" s="406"/>
      <c r="AJ482" s="44"/>
      <c r="AK482" s="350"/>
      <c r="AL482" s="46"/>
      <c r="AM482" s="182" t="str">
        <f t="shared" si="20"/>
        <v/>
      </c>
      <c r="AN482" s="46"/>
    </row>
    <row r="483" spans="1:40" ht="45" customHeight="1" x14ac:dyDescent="0.3">
      <c r="A483" s="70"/>
      <c r="B483" s="70"/>
      <c r="C483" s="70"/>
      <c r="D483" s="68"/>
      <c r="E483" s="46"/>
      <c r="F483" s="323" t="str">
        <f t="shared" si="18"/>
        <v/>
      </c>
      <c r="G483" s="89"/>
      <c r="H483" s="86"/>
      <c r="I483" s="86"/>
      <c r="J483" s="48"/>
      <c r="K483" s="46"/>
      <c r="L483" s="46"/>
      <c r="M483" s="46"/>
      <c r="N483" s="48"/>
      <c r="O483" s="43"/>
      <c r="P483" s="209"/>
      <c r="Q483" s="43"/>
      <c r="R483" s="86"/>
      <c r="S483" s="122"/>
      <c r="T483" s="216"/>
      <c r="U483" s="87"/>
      <c r="V483" s="16"/>
      <c r="W483" s="91"/>
      <c r="X483" s="216"/>
      <c r="Y483" s="216"/>
      <c r="Z483" s="89"/>
      <c r="AA483" s="182" t="str">
        <f t="shared" si="19"/>
        <v/>
      </c>
      <c r="AB483" s="46"/>
      <c r="AC483" s="216"/>
      <c r="AD483" s="216"/>
      <c r="AE483" s="43"/>
      <c r="AF483" s="48"/>
      <c r="AG483" s="43"/>
      <c r="AH483" s="405"/>
      <c r="AI483" s="406"/>
      <c r="AJ483" s="44"/>
      <c r="AK483" s="350"/>
      <c r="AL483" s="46"/>
      <c r="AM483" s="182" t="str">
        <f t="shared" si="20"/>
        <v/>
      </c>
      <c r="AN483" s="46"/>
    </row>
    <row r="484" spans="1:40" ht="45" customHeight="1" x14ac:dyDescent="0.3">
      <c r="A484" s="70"/>
      <c r="B484" s="70"/>
      <c r="C484" s="70"/>
      <c r="D484" s="68"/>
      <c r="E484" s="46"/>
      <c r="F484" s="323" t="str">
        <f t="shared" si="18"/>
        <v/>
      </c>
      <c r="G484" s="89"/>
      <c r="H484" s="86"/>
      <c r="I484" s="86"/>
      <c r="J484" s="48"/>
      <c r="K484" s="46"/>
      <c r="L484" s="46"/>
      <c r="M484" s="46"/>
      <c r="N484" s="48"/>
      <c r="O484" s="43"/>
      <c r="P484" s="209"/>
      <c r="Q484" s="43"/>
      <c r="R484" s="86"/>
      <c r="S484" s="122"/>
      <c r="T484" s="216"/>
      <c r="U484" s="87"/>
      <c r="V484" s="16"/>
      <c r="W484" s="91"/>
      <c r="X484" s="216"/>
      <c r="Y484" s="216"/>
      <c r="Z484" s="89"/>
      <c r="AA484" s="182" t="str">
        <f t="shared" si="19"/>
        <v/>
      </c>
      <c r="AB484" s="46"/>
      <c r="AC484" s="216"/>
      <c r="AD484" s="216"/>
      <c r="AE484" s="43"/>
      <c r="AF484" s="48"/>
      <c r="AG484" s="43"/>
      <c r="AH484" s="405"/>
      <c r="AI484" s="406"/>
      <c r="AJ484" s="44"/>
      <c r="AK484" s="350"/>
      <c r="AL484" s="46"/>
      <c r="AM484" s="182" t="str">
        <f t="shared" si="20"/>
        <v/>
      </c>
      <c r="AN484" s="46"/>
    </row>
    <row r="485" spans="1:40" ht="45" customHeight="1" x14ac:dyDescent="0.3">
      <c r="A485" s="70"/>
      <c r="B485" s="70"/>
      <c r="C485" s="70"/>
      <c r="D485" s="68"/>
      <c r="E485" s="46"/>
      <c r="F485" s="323" t="str">
        <f t="shared" si="18"/>
        <v/>
      </c>
      <c r="G485" s="89"/>
      <c r="H485" s="86"/>
      <c r="I485" s="86"/>
      <c r="J485" s="48"/>
      <c r="K485" s="46"/>
      <c r="L485" s="46"/>
      <c r="M485" s="46"/>
      <c r="N485" s="48"/>
      <c r="O485" s="43"/>
      <c r="P485" s="209"/>
      <c r="Q485" s="43"/>
      <c r="R485" s="86"/>
      <c r="S485" s="122"/>
      <c r="T485" s="216"/>
      <c r="U485" s="87"/>
      <c r="V485" s="16"/>
      <c r="W485" s="91"/>
      <c r="X485" s="216"/>
      <c r="Y485" s="216"/>
      <c r="Z485" s="89"/>
      <c r="AA485" s="182" t="str">
        <f t="shared" si="19"/>
        <v/>
      </c>
      <c r="AB485" s="46"/>
      <c r="AC485" s="216"/>
      <c r="AD485" s="216"/>
      <c r="AE485" s="43"/>
      <c r="AF485" s="48"/>
      <c r="AG485" s="43"/>
      <c r="AH485" s="405"/>
      <c r="AI485" s="406"/>
      <c r="AJ485" s="44"/>
      <c r="AK485" s="350"/>
      <c r="AL485" s="46"/>
      <c r="AM485" s="182" t="str">
        <f t="shared" si="20"/>
        <v/>
      </c>
      <c r="AN485" s="46"/>
    </row>
    <row r="486" spans="1:40" ht="45" customHeight="1" x14ac:dyDescent="0.3">
      <c r="A486" s="70"/>
      <c r="B486" s="70"/>
      <c r="C486" s="70"/>
      <c r="D486" s="68"/>
      <c r="E486" s="46"/>
      <c r="F486" s="323" t="str">
        <f t="shared" si="18"/>
        <v/>
      </c>
      <c r="G486" s="89"/>
      <c r="H486" s="86"/>
      <c r="I486" s="86"/>
      <c r="J486" s="48"/>
      <c r="K486" s="46"/>
      <c r="L486" s="46"/>
      <c r="M486" s="46"/>
      <c r="N486" s="48"/>
      <c r="O486" s="43"/>
      <c r="P486" s="209"/>
      <c r="Q486" s="43"/>
      <c r="R486" s="86"/>
      <c r="S486" s="122"/>
      <c r="T486" s="216"/>
      <c r="U486" s="87"/>
      <c r="V486" s="16"/>
      <c r="W486" s="91"/>
      <c r="X486" s="216"/>
      <c r="Y486" s="216"/>
      <c r="Z486" s="89"/>
      <c r="AA486" s="182" t="str">
        <f t="shared" si="19"/>
        <v/>
      </c>
      <c r="AB486" s="46"/>
      <c r="AC486" s="216"/>
      <c r="AD486" s="216"/>
      <c r="AE486" s="43"/>
      <c r="AF486" s="48"/>
      <c r="AG486" s="43"/>
      <c r="AH486" s="405"/>
      <c r="AI486" s="406"/>
      <c r="AJ486" s="44"/>
      <c r="AK486" s="350"/>
      <c r="AL486" s="46"/>
      <c r="AM486" s="182" t="str">
        <f t="shared" si="20"/>
        <v/>
      </c>
      <c r="AN486" s="46"/>
    </row>
    <row r="487" spans="1:40" ht="45" customHeight="1" x14ac:dyDescent="0.3">
      <c r="A487" s="70"/>
      <c r="B487" s="70"/>
      <c r="C487" s="70"/>
      <c r="D487" s="68"/>
      <c r="E487" s="46"/>
      <c r="F487" s="323" t="str">
        <f t="shared" si="18"/>
        <v/>
      </c>
      <c r="G487" s="89"/>
      <c r="H487" s="86"/>
      <c r="I487" s="86"/>
      <c r="J487" s="48"/>
      <c r="K487" s="46"/>
      <c r="L487" s="46"/>
      <c r="M487" s="46"/>
      <c r="N487" s="48"/>
      <c r="O487" s="43"/>
      <c r="P487" s="209"/>
      <c r="Q487" s="43"/>
      <c r="R487" s="86"/>
      <c r="S487" s="122"/>
      <c r="T487" s="216"/>
      <c r="U487" s="87"/>
      <c r="V487" s="16"/>
      <c r="W487" s="91"/>
      <c r="X487" s="216"/>
      <c r="Y487" s="216"/>
      <c r="Z487" s="89"/>
      <c r="AA487" s="182" t="str">
        <f t="shared" si="19"/>
        <v/>
      </c>
      <c r="AB487" s="46"/>
      <c r="AC487" s="216"/>
      <c r="AD487" s="216"/>
      <c r="AE487" s="43"/>
      <c r="AF487" s="48"/>
      <c r="AG487" s="43"/>
      <c r="AH487" s="405"/>
      <c r="AI487" s="406"/>
      <c r="AJ487" s="44"/>
      <c r="AK487" s="350"/>
      <c r="AL487" s="46"/>
      <c r="AM487" s="182" t="str">
        <f t="shared" si="20"/>
        <v/>
      </c>
      <c r="AN487" s="46"/>
    </row>
    <row r="488" spans="1:40" ht="45" customHeight="1" x14ac:dyDescent="0.3">
      <c r="A488" s="70"/>
      <c r="B488" s="70"/>
      <c r="C488" s="70"/>
      <c r="D488" s="68"/>
      <c r="E488" s="46"/>
      <c r="F488" s="323" t="str">
        <f t="shared" si="18"/>
        <v/>
      </c>
      <c r="G488" s="89"/>
      <c r="H488" s="86"/>
      <c r="I488" s="86"/>
      <c r="J488" s="48"/>
      <c r="K488" s="46"/>
      <c r="L488" s="46"/>
      <c r="M488" s="46"/>
      <c r="N488" s="48"/>
      <c r="O488" s="43"/>
      <c r="P488" s="209"/>
      <c r="Q488" s="43"/>
      <c r="R488" s="86"/>
      <c r="S488" s="122"/>
      <c r="T488" s="216"/>
      <c r="U488" s="87"/>
      <c r="V488" s="16"/>
      <c r="W488" s="91"/>
      <c r="X488" s="216"/>
      <c r="Y488" s="216"/>
      <c r="Z488" s="89"/>
      <c r="AA488" s="182" t="str">
        <f t="shared" si="19"/>
        <v/>
      </c>
      <c r="AB488" s="46"/>
      <c r="AC488" s="216"/>
      <c r="AD488" s="216"/>
      <c r="AE488" s="43"/>
      <c r="AF488" s="48"/>
      <c r="AG488" s="43"/>
      <c r="AH488" s="405"/>
      <c r="AI488" s="406"/>
      <c r="AJ488" s="44"/>
      <c r="AK488" s="350"/>
      <c r="AL488" s="46"/>
      <c r="AM488" s="182" t="str">
        <f t="shared" si="20"/>
        <v/>
      </c>
      <c r="AN488" s="46"/>
    </row>
    <row r="489" spans="1:40" ht="45" customHeight="1" x14ac:dyDescent="0.3">
      <c r="A489" s="70"/>
      <c r="B489" s="70"/>
      <c r="C489" s="70"/>
      <c r="D489" s="68"/>
      <c r="E489" s="46"/>
      <c r="F489" s="323" t="str">
        <f t="shared" si="18"/>
        <v/>
      </c>
      <c r="G489" s="89"/>
      <c r="H489" s="86"/>
      <c r="I489" s="86"/>
      <c r="J489" s="48"/>
      <c r="K489" s="46"/>
      <c r="L489" s="46"/>
      <c r="M489" s="46"/>
      <c r="N489" s="48"/>
      <c r="O489" s="43"/>
      <c r="P489" s="209"/>
      <c r="Q489" s="43"/>
      <c r="R489" s="86"/>
      <c r="S489" s="122"/>
      <c r="T489" s="216"/>
      <c r="U489" s="87"/>
      <c r="V489" s="16"/>
      <c r="W489" s="91"/>
      <c r="X489" s="216"/>
      <c r="Y489" s="216"/>
      <c r="Z489" s="89"/>
      <c r="AA489" s="182" t="str">
        <f t="shared" si="19"/>
        <v/>
      </c>
      <c r="AB489" s="46"/>
      <c r="AC489" s="216"/>
      <c r="AD489" s="216"/>
      <c r="AE489" s="43"/>
      <c r="AF489" s="48"/>
      <c r="AG489" s="43"/>
      <c r="AH489" s="405"/>
      <c r="AI489" s="406"/>
      <c r="AJ489" s="44"/>
      <c r="AK489" s="350"/>
      <c r="AL489" s="46"/>
      <c r="AM489" s="182" t="str">
        <f t="shared" si="20"/>
        <v/>
      </c>
      <c r="AN489" s="46"/>
    </row>
    <row r="490" spans="1:40" ht="45" customHeight="1" x14ac:dyDescent="0.3">
      <c r="A490" s="70"/>
      <c r="B490" s="70"/>
      <c r="C490" s="70"/>
      <c r="D490" s="68"/>
      <c r="E490" s="46"/>
      <c r="F490" s="323" t="str">
        <f t="shared" si="18"/>
        <v/>
      </c>
      <c r="G490" s="89"/>
      <c r="H490" s="86"/>
      <c r="I490" s="86"/>
      <c r="J490" s="48"/>
      <c r="K490" s="46"/>
      <c r="L490" s="46"/>
      <c r="M490" s="46"/>
      <c r="N490" s="48"/>
      <c r="O490" s="43"/>
      <c r="P490" s="209"/>
      <c r="Q490" s="43"/>
      <c r="R490" s="86"/>
      <c r="S490" s="122"/>
      <c r="T490" s="216"/>
      <c r="U490" s="87"/>
      <c r="V490" s="16"/>
      <c r="W490" s="91"/>
      <c r="X490" s="216"/>
      <c r="Y490" s="216"/>
      <c r="Z490" s="89"/>
      <c r="AA490" s="182" t="str">
        <f t="shared" si="19"/>
        <v/>
      </c>
      <c r="AB490" s="46"/>
      <c r="AC490" s="216"/>
      <c r="AD490" s="216"/>
      <c r="AE490" s="43"/>
      <c r="AF490" s="48"/>
      <c r="AG490" s="43"/>
      <c r="AH490" s="405"/>
      <c r="AI490" s="406"/>
      <c r="AJ490" s="44"/>
      <c r="AK490" s="350"/>
      <c r="AL490" s="46"/>
      <c r="AM490" s="182" t="str">
        <f t="shared" si="20"/>
        <v/>
      </c>
      <c r="AN490" s="46"/>
    </row>
    <row r="491" spans="1:40" ht="45" customHeight="1" x14ac:dyDescent="0.3">
      <c r="A491" s="70"/>
      <c r="B491" s="70"/>
      <c r="C491" s="70"/>
      <c r="D491" s="68"/>
      <c r="E491" s="46"/>
      <c r="F491" s="323" t="str">
        <f t="shared" si="18"/>
        <v/>
      </c>
      <c r="G491" s="89"/>
      <c r="H491" s="86"/>
      <c r="I491" s="86"/>
      <c r="J491" s="48"/>
      <c r="K491" s="46"/>
      <c r="L491" s="46"/>
      <c r="M491" s="46"/>
      <c r="N491" s="48"/>
      <c r="O491" s="43"/>
      <c r="P491" s="209"/>
      <c r="Q491" s="43"/>
      <c r="R491" s="86"/>
      <c r="S491" s="122"/>
      <c r="T491" s="216"/>
      <c r="U491" s="87"/>
      <c r="V491" s="16"/>
      <c r="W491" s="91"/>
      <c r="X491" s="216"/>
      <c r="Y491" s="216"/>
      <c r="Z491" s="89"/>
      <c r="AA491" s="182" t="str">
        <f t="shared" si="19"/>
        <v/>
      </c>
      <c r="AB491" s="46"/>
      <c r="AC491" s="216"/>
      <c r="AD491" s="216"/>
      <c r="AE491" s="43"/>
      <c r="AF491" s="48"/>
      <c r="AG491" s="43"/>
      <c r="AH491" s="405"/>
      <c r="AI491" s="406"/>
      <c r="AJ491" s="44"/>
      <c r="AK491" s="350"/>
      <c r="AL491" s="46"/>
      <c r="AM491" s="182" t="str">
        <f t="shared" si="20"/>
        <v/>
      </c>
      <c r="AN491" s="46"/>
    </row>
    <row r="492" spans="1:40" ht="45" customHeight="1" x14ac:dyDescent="0.3">
      <c r="A492" s="70"/>
      <c r="B492" s="70"/>
      <c r="C492" s="70"/>
      <c r="D492" s="68"/>
      <c r="E492" s="46"/>
      <c r="F492" s="323" t="str">
        <f t="shared" si="18"/>
        <v/>
      </c>
      <c r="G492" s="89"/>
      <c r="H492" s="86"/>
      <c r="I492" s="86"/>
      <c r="J492" s="48"/>
      <c r="K492" s="46"/>
      <c r="L492" s="46"/>
      <c r="M492" s="46"/>
      <c r="N492" s="48"/>
      <c r="O492" s="43"/>
      <c r="P492" s="209"/>
      <c r="Q492" s="43"/>
      <c r="R492" s="86"/>
      <c r="S492" s="122"/>
      <c r="T492" s="216"/>
      <c r="U492" s="87"/>
      <c r="V492" s="16"/>
      <c r="W492" s="91"/>
      <c r="X492" s="216"/>
      <c r="Y492" s="216"/>
      <c r="Z492" s="89"/>
      <c r="AA492" s="182" t="str">
        <f t="shared" si="19"/>
        <v/>
      </c>
      <c r="AB492" s="46"/>
      <c r="AC492" s="216"/>
      <c r="AD492" s="216"/>
      <c r="AE492" s="43"/>
      <c r="AF492" s="48"/>
      <c r="AG492" s="43"/>
      <c r="AH492" s="405"/>
      <c r="AI492" s="406"/>
      <c r="AJ492" s="44"/>
      <c r="AK492" s="350"/>
      <c r="AL492" s="46"/>
      <c r="AM492" s="182" t="str">
        <f t="shared" si="20"/>
        <v/>
      </c>
      <c r="AN492" s="46"/>
    </row>
    <row r="493" spans="1:40" ht="45" customHeight="1" x14ac:dyDescent="0.3">
      <c r="A493" s="70"/>
      <c r="B493" s="70"/>
      <c r="C493" s="70"/>
      <c r="D493" s="68"/>
      <c r="E493" s="46"/>
      <c r="F493" s="323" t="str">
        <f t="shared" si="18"/>
        <v/>
      </c>
      <c r="G493" s="89"/>
      <c r="H493" s="86"/>
      <c r="I493" s="86"/>
      <c r="J493" s="48"/>
      <c r="K493" s="46"/>
      <c r="L493" s="46"/>
      <c r="M493" s="46"/>
      <c r="N493" s="48"/>
      <c r="O493" s="43"/>
      <c r="P493" s="209"/>
      <c r="Q493" s="43"/>
      <c r="R493" s="86"/>
      <c r="S493" s="122"/>
      <c r="T493" s="216"/>
      <c r="U493" s="87"/>
      <c r="V493" s="16"/>
      <c r="W493" s="91"/>
      <c r="X493" s="216"/>
      <c r="Y493" s="216"/>
      <c r="Z493" s="89"/>
      <c r="AA493" s="182" t="str">
        <f t="shared" si="19"/>
        <v/>
      </c>
      <c r="AB493" s="46"/>
      <c r="AC493" s="216"/>
      <c r="AD493" s="216"/>
      <c r="AE493" s="43"/>
      <c r="AF493" s="48"/>
      <c r="AG493" s="43"/>
      <c r="AH493" s="405"/>
      <c r="AI493" s="406"/>
      <c r="AJ493" s="44"/>
      <c r="AK493" s="350"/>
      <c r="AL493" s="46"/>
      <c r="AM493" s="182" t="str">
        <f t="shared" si="20"/>
        <v/>
      </c>
      <c r="AN493" s="46"/>
    </row>
    <row r="494" spans="1:40" ht="45" customHeight="1" x14ac:dyDescent="0.3">
      <c r="A494" s="70"/>
      <c r="B494" s="70"/>
      <c r="C494" s="70"/>
      <c r="D494" s="68"/>
      <c r="E494" s="46"/>
      <c r="F494" s="323" t="str">
        <f t="shared" si="18"/>
        <v/>
      </c>
      <c r="G494" s="89"/>
      <c r="H494" s="86"/>
      <c r="I494" s="86"/>
      <c r="J494" s="48"/>
      <c r="K494" s="46"/>
      <c r="L494" s="46"/>
      <c r="M494" s="46"/>
      <c r="N494" s="48"/>
      <c r="O494" s="43"/>
      <c r="P494" s="209"/>
      <c r="Q494" s="43"/>
      <c r="R494" s="86"/>
      <c r="S494" s="122"/>
      <c r="T494" s="216"/>
      <c r="U494" s="87"/>
      <c r="V494" s="16"/>
      <c r="W494" s="91"/>
      <c r="X494" s="216"/>
      <c r="Y494" s="216"/>
      <c r="Z494" s="89"/>
      <c r="AA494" s="182" t="str">
        <f t="shared" si="19"/>
        <v/>
      </c>
      <c r="AB494" s="46"/>
      <c r="AC494" s="216"/>
      <c r="AD494" s="216"/>
      <c r="AE494" s="43"/>
      <c r="AF494" s="48"/>
      <c r="AG494" s="43"/>
      <c r="AH494" s="405"/>
      <c r="AI494" s="406"/>
      <c r="AJ494" s="44"/>
      <c r="AK494" s="350"/>
      <c r="AL494" s="46"/>
      <c r="AM494" s="182" t="str">
        <f t="shared" si="20"/>
        <v/>
      </c>
      <c r="AN494" s="46"/>
    </row>
    <row r="495" spans="1:40" ht="45" customHeight="1" x14ac:dyDescent="0.3">
      <c r="A495" s="70"/>
      <c r="B495" s="70"/>
      <c r="C495" s="70"/>
      <c r="D495" s="68"/>
      <c r="E495" s="46"/>
      <c r="F495" s="323" t="str">
        <f t="shared" si="18"/>
        <v/>
      </c>
      <c r="G495" s="89"/>
      <c r="H495" s="86"/>
      <c r="I495" s="86"/>
      <c r="J495" s="48"/>
      <c r="K495" s="46"/>
      <c r="L495" s="46"/>
      <c r="M495" s="46"/>
      <c r="N495" s="48"/>
      <c r="O495" s="43"/>
      <c r="P495" s="209"/>
      <c r="Q495" s="43"/>
      <c r="R495" s="86"/>
      <c r="S495" s="122"/>
      <c r="T495" s="216"/>
      <c r="U495" s="87"/>
      <c r="V495" s="16"/>
      <c r="W495" s="91"/>
      <c r="X495" s="216"/>
      <c r="Y495" s="216"/>
      <c r="Z495" s="89"/>
      <c r="AA495" s="182" t="str">
        <f t="shared" si="19"/>
        <v/>
      </c>
      <c r="AB495" s="46"/>
      <c r="AC495" s="216"/>
      <c r="AD495" s="216"/>
      <c r="AE495" s="43"/>
      <c r="AF495" s="48"/>
      <c r="AG495" s="43"/>
      <c r="AH495" s="405"/>
      <c r="AI495" s="406"/>
      <c r="AJ495" s="44"/>
      <c r="AK495" s="350"/>
      <c r="AL495" s="46"/>
      <c r="AM495" s="182" t="str">
        <f t="shared" si="20"/>
        <v/>
      </c>
      <c r="AN495" s="46"/>
    </row>
    <row r="496" spans="1:40" ht="45" customHeight="1" x14ac:dyDescent="0.3">
      <c r="A496" s="70"/>
      <c r="B496" s="70"/>
      <c r="C496" s="70"/>
      <c r="D496" s="68"/>
      <c r="E496" s="46"/>
      <c r="F496" s="323" t="str">
        <f t="shared" si="18"/>
        <v/>
      </c>
      <c r="G496" s="89"/>
      <c r="H496" s="86"/>
      <c r="I496" s="86"/>
      <c r="J496" s="48"/>
      <c r="K496" s="46"/>
      <c r="L496" s="46"/>
      <c r="M496" s="46"/>
      <c r="N496" s="48"/>
      <c r="O496" s="43"/>
      <c r="P496" s="209"/>
      <c r="Q496" s="43"/>
      <c r="R496" s="86"/>
      <c r="S496" s="122"/>
      <c r="T496" s="216"/>
      <c r="U496" s="87"/>
      <c r="V496" s="16"/>
      <c r="W496" s="91"/>
      <c r="X496" s="216"/>
      <c r="Y496" s="216"/>
      <c r="Z496" s="89"/>
      <c r="AA496" s="182" t="str">
        <f t="shared" si="19"/>
        <v/>
      </c>
      <c r="AB496" s="46"/>
      <c r="AC496" s="216"/>
      <c r="AD496" s="216"/>
      <c r="AE496" s="43"/>
      <c r="AF496" s="48"/>
      <c r="AG496" s="43"/>
      <c r="AH496" s="405"/>
      <c r="AI496" s="406"/>
      <c r="AJ496" s="44"/>
      <c r="AK496" s="350"/>
      <c r="AL496" s="46"/>
      <c r="AM496" s="182" t="str">
        <f t="shared" si="20"/>
        <v/>
      </c>
      <c r="AN496" s="46"/>
    </row>
    <row r="497" spans="1:40" ht="45" customHeight="1" x14ac:dyDescent="0.3">
      <c r="A497" s="70"/>
      <c r="B497" s="70"/>
      <c r="C497" s="70"/>
      <c r="D497" s="68"/>
      <c r="E497" s="46"/>
      <c r="F497" s="323" t="str">
        <f t="shared" si="18"/>
        <v/>
      </c>
      <c r="G497" s="89"/>
      <c r="H497" s="86"/>
      <c r="I497" s="86"/>
      <c r="J497" s="48"/>
      <c r="K497" s="46"/>
      <c r="L497" s="46"/>
      <c r="M497" s="46"/>
      <c r="N497" s="48"/>
      <c r="O497" s="43"/>
      <c r="P497" s="209"/>
      <c r="Q497" s="43"/>
      <c r="R497" s="86"/>
      <c r="S497" s="122"/>
      <c r="T497" s="216"/>
      <c r="U497" s="87"/>
      <c r="V497" s="16"/>
      <c r="W497" s="91"/>
      <c r="X497" s="216"/>
      <c r="Y497" s="216"/>
      <c r="Z497" s="89"/>
      <c r="AA497" s="182" t="str">
        <f t="shared" si="19"/>
        <v/>
      </c>
      <c r="AB497" s="46"/>
      <c r="AC497" s="216"/>
      <c r="AD497" s="216"/>
      <c r="AE497" s="43"/>
      <c r="AF497" s="48"/>
      <c r="AG497" s="43"/>
      <c r="AH497" s="405"/>
      <c r="AI497" s="406"/>
      <c r="AJ497" s="44"/>
      <c r="AK497" s="350"/>
      <c r="AL497" s="46"/>
      <c r="AM497" s="182" t="str">
        <f t="shared" si="20"/>
        <v/>
      </c>
      <c r="AN497" s="46"/>
    </row>
    <row r="498" spans="1:40" ht="45" customHeight="1" x14ac:dyDescent="0.3">
      <c r="A498" s="70"/>
      <c r="B498" s="70"/>
      <c r="C498" s="70"/>
      <c r="D498" s="68"/>
      <c r="E498" s="46"/>
      <c r="F498" s="323" t="str">
        <f t="shared" si="18"/>
        <v/>
      </c>
      <c r="G498" s="89"/>
      <c r="H498" s="86"/>
      <c r="I498" s="86"/>
      <c r="J498" s="48"/>
      <c r="K498" s="46"/>
      <c r="L498" s="46"/>
      <c r="M498" s="46"/>
      <c r="N498" s="48"/>
      <c r="O498" s="43"/>
      <c r="P498" s="209"/>
      <c r="Q498" s="43"/>
      <c r="R498" s="86"/>
      <c r="S498" s="122"/>
      <c r="T498" s="216"/>
      <c r="U498" s="87"/>
      <c r="V498" s="16"/>
      <c r="W498" s="91"/>
      <c r="X498" s="216"/>
      <c r="Y498" s="216"/>
      <c r="Z498" s="89"/>
      <c r="AA498" s="182" t="str">
        <f t="shared" si="19"/>
        <v/>
      </c>
      <c r="AB498" s="46"/>
      <c r="AC498" s="216"/>
      <c r="AD498" s="216"/>
      <c r="AE498" s="43"/>
      <c r="AF498" s="48"/>
      <c r="AG498" s="43"/>
      <c r="AH498" s="405"/>
      <c r="AI498" s="406"/>
      <c r="AJ498" s="44"/>
      <c r="AK498" s="350"/>
      <c r="AL498" s="46"/>
      <c r="AM498" s="182" t="str">
        <f t="shared" si="20"/>
        <v/>
      </c>
      <c r="AN498" s="46"/>
    </row>
    <row r="499" spans="1:40" ht="45" customHeight="1" x14ac:dyDescent="0.3">
      <c r="A499" s="70"/>
      <c r="B499" s="70"/>
      <c r="C499" s="70"/>
      <c r="D499" s="68"/>
      <c r="E499" s="46"/>
      <c r="F499" s="323" t="str">
        <f t="shared" si="18"/>
        <v/>
      </c>
      <c r="G499" s="89"/>
      <c r="H499" s="86"/>
      <c r="I499" s="86"/>
      <c r="J499" s="48"/>
      <c r="K499" s="46"/>
      <c r="L499" s="46"/>
      <c r="M499" s="46"/>
      <c r="N499" s="48"/>
      <c r="O499" s="43"/>
      <c r="P499" s="209"/>
      <c r="Q499" s="43"/>
      <c r="R499" s="86"/>
      <c r="S499" s="122"/>
      <c r="T499" s="216"/>
      <c r="U499" s="87"/>
      <c r="V499" s="16"/>
      <c r="W499" s="91"/>
      <c r="X499" s="216"/>
      <c r="Y499" s="216"/>
      <c r="Z499" s="89"/>
      <c r="AA499" s="182" t="str">
        <f t="shared" si="19"/>
        <v/>
      </c>
      <c r="AB499" s="46"/>
      <c r="AC499" s="216"/>
      <c r="AD499" s="216"/>
      <c r="AE499" s="43"/>
      <c r="AF499" s="48"/>
      <c r="AG499" s="43"/>
      <c r="AH499" s="405"/>
      <c r="AI499" s="406"/>
      <c r="AJ499" s="44"/>
      <c r="AK499" s="350"/>
      <c r="AL499" s="46"/>
      <c r="AM499" s="182" t="str">
        <f t="shared" si="20"/>
        <v/>
      </c>
      <c r="AN499" s="46"/>
    </row>
    <row r="500" spans="1:40" ht="45" customHeight="1" x14ac:dyDescent="0.3">
      <c r="A500" s="70"/>
      <c r="B500" s="70"/>
      <c r="C500" s="70"/>
      <c r="D500" s="68"/>
      <c r="E500" s="46"/>
      <c r="F500" s="323" t="str">
        <f t="shared" si="18"/>
        <v/>
      </c>
      <c r="G500" s="89"/>
      <c r="H500" s="86"/>
      <c r="I500" s="86"/>
      <c r="J500" s="48"/>
      <c r="K500" s="46"/>
      <c r="L500" s="46"/>
      <c r="M500" s="46"/>
      <c r="N500" s="48"/>
      <c r="O500" s="43"/>
      <c r="P500" s="209"/>
      <c r="Q500" s="43"/>
      <c r="R500" s="86"/>
      <c r="S500" s="122"/>
      <c r="T500" s="216"/>
      <c r="U500" s="87"/>
      <c r="V500" s="16"/>
      <c r="W500" s="91"/>
      <c r="X500" s="216"/>
      <c r="Y500" s="216"/>
      <c r="Z500" s="89"/>
      <c r="AA500" s="182" t="str">
        <f t="shared" si="19"/>
        <v/>
      </c>
      <c r="AB500" s="46"/>
      <c r="AC500" s="216"/>
      <c r="AD500" s="216"/>
      <c r="AE500" s="43"/>
      <c r="AF500" s="48"/>
      <c r="AG500" s="43"/>
      <c r="AH500" s="405"/>
      <c r="AI500" s="406"/>
      <c r="AJ500" s="44"/>
      <c r="AK500" s="350"/>
      <c r="AL500" s="46"/>
      <c r="AM500" s="182" t="str">
        <f t="shared" si="20"/>
        <v/>
      </c>
      <c r="AN500" s="46"/>
    </row>
    <row r="501" spans="1:40" x14ac:dyDescent="0.3">
      <c r="AF501" s="48"/>
      <c r="AN501" s="46"/>
    </row>
    <row r="502" spans="1:40" x14ac:dyDescent="0.3">
      <c r="AF502" s="48"/>
      <c r="AN502" s="46"/>
    </row>
    <row r="503" spans="1:40" x14ac:dyDescent="0.3">
      <c r="AF503" s="48"/>
      <c r="AK503" s="30"/>
      <c r="AL503" s="30"/>
      <c r="AM503" s="30"/>
      <c r="AN503" s="46"/>
    </row>
    <row r="504" spans="1:40" x14ac:dyDescent="0.3">
      <c r="AF504" s="48"/>
      <c r="AN504" s="46"/>
    </row>
    <row r="505" spans="1:40" x14ac:dyDescent="0.3">
      <c r="AF505" s="48"/>
      <c r="AN505" s="46"/>
    </row>
    <row r="506" spans="1:40" x14ac:dyDescent="0.3">
      <c r="AF506" s="48"/>
      <c r="AL506" s="29"/>
      <c r="AM506" s="29"/>
      <c r="AN506" s="46"/>
    </row>
    <row r="507" spans="1:40" x14ac:dyDescent="0.3">
      <c r="AF507" s="48"/>
      <c r="AN507" s="46"/>
    </row>
    <row r="508" spans="1:40" x14ac:dyDescent="0.3">
      <c r="AF508" s="48"/>
      <c r="AN508" s="46"/>
    </row>
    <row r="509" spans="1:40" x14ac:dyDescent="0.3">
      <c r="AF509" s="48"/>
      <c r="AN509" s="46"/>
    </row>
    <row r="510" spans="1:40" x14ac:dyDescent="0.3">
      <c r="AF510" s="48"/>
      <c r="AN510" s="46"/>
    </row>
    <row r="511" spans="1:40" x14ac:dyDescent="0.3">
      <c r="AF511" s="48"/>
      <c r="AN511" s="46"/>
    </row>
    <row r="512" spans="1:40" x14ac:dyDescent="0.3">
      <c r="AF512" s="48"/>
      <c r="AN512" s="46"/>
    </row>
    <row r="513" spans="32:40" x14ac:dyDescent="0.3">
      <c r="AF513" s="48"/>
      <c r="AN513" s="46"/>
    </row>
    <row r="514" spans="32:40" x14ac:dyDescent="0.3">
      <c r="AF514" s="48"/>
      <c r="AN514" s="46"/>
    </row>
    <row r="515" spans="32:40" x14ac:dyDescent="0.3">
      <c r="AF515" s="48"/>
      <c r="AN515" s="46"/>
    </row>
    <row r="516" spans="32:40" x14ac:dyDescent="0.3">
      <c r="AF516" s="48"/>
      <c r="AN516" s="46"/>
    </row>
    <row r="517" spans="32:40" x14ac:dyDescent="0.3">
      <c r="AF517" s="48"/>
      <c r="AN517" s="46"/>
    </row>
    <row r="518" spans="32:40" x14ac:dyDescent="0.3">
      <c r="AF518" s="48"/>
      <c r="AN518" s="46"/>
    </row>
    <row r="519" spans="32:40" x14ac:dyDescent="0.3">
      <c r="AF519" s="48"/>
      <c r="AN519" s="46"/>
    </row>
    <row r="520" spans="32:40" x14ac:dyDescent="0.3">
      <c r="AF520" s="48"/>
      <c r="AN520" s="46"/>
    </row>
    <row r="521" spans="32:40" x14ac:dyDescent="0.3">
      <c r="AF521" s="48"/>
      <c r="AN521" s="46"/>
    </row>
    <row r="522" spans="32:40" x14ac:dyDescent="0.3">
      <c r="AF522" s="48"/>
      <c r="AN522" s="46"/>
    </row>
    <row r="523" spans="32:40" x14ac:dyDescent="0.3">
      <c r="AF523" s="48"/>
      <c r="AN523" s="46"/>
    </row>
    <row r="524" spans="32:40" x14ac:dyDescent="0.3">
      <c r="AF524" s="48"/>
      <c r="AN524" s="46"/>
    </row>
    <row r="525" spans="32:40" x14ac:dyDescent="0.3">
      <c r="AF525" s="48"/>
      <c r="AN525" s="46"/>
    </row>
    <row r="526" spans="32:40" x14ac:dyDescent="0.3">
      <c r="AF526" s="48"/>
      <c r="AN526" s="46"/>
    </row>
    <row r="527" spans="32:40" x14ac:dyDescent="0.3">
      <c r="AF527" s="48"/>
      <c r="AN527" s="46"/>
    </row>
    <row r="528" spans="32:40" x14ac:dyDescent="0.3">
      <c r="AF528" s="48"/>
      <c r="AN528" s="46"/>
    </row>
    <row r="529" spans="32:40" x14ac:dyDescent="0.3">
      <c r="AF529" s="48"/>
      <c r="AN529" s="46"/>
    </row>
    <row r="530" spans="32:40" x14ac:dyDescent="0.3">
      <c r="AF530" s="48"/>
      <c r="AN530" s="46"/>
    </row>
    <row r="531" spans="32:40" x14ac:dyDescent="0.3">
      <c r="AF531" s="48"/>
      <c r="AN531" s="46"/>
    </row>
    <row r="532" spans="32:40" x14ac:dyDescent="0.3">
      <c r="AF532" s="48"/>
      <c r="AN532" s="46"/>
    </row>
    <row r="533" spans="32:40" x14ac:dyDescent="0.3">
      <c r="AF533" s="48"/>
      <c r="AN533" s="46"/>
    </row>
    <row r="534" spans="32:40" x14ac:dyDescent="0.3">
      <c r="AF534" s="48"/>
      <c r="AN534" s="46"/>
    </row>
    <row r="535" spans="32:40" x14ac:dyDescent="0.3">
      <c r="AF535" s="48"/>
      <c r="AN535" s="46"/>
    </row>
    <row r="536" spans="32:40" x14ac:dyDescent="0.3">
      <c r="AF536" s="48"/>
      <c r="AN536" s="46"/>
    </row>
    <row r="537" spans="32:40" x14ac:dyDescent="0.3">
      <c r="AF537" s="48"/>
      <c r="AN537" s="46"/>
    </row>
    <row r="538" spans="32:40" x14ac:dyDescent="0.3">
      <c r="AF538" s="122"/>
      <c r="AN538" s="46"/>
    </row>
    <row r="539" spans="32:40" x14ac:dyDescent="0.3">
      <c r="AF539" s="48"/>
      <c r="AN539" s="46"/>
    </row>
    <row r="540" spans="32:40" x14ac:dyDescent="0.3">
      <c r="AF540" s="48"/>
      <c r="AN540" s="46"/>
    </row>
    <row r="541" spans="32:40" x14ac:dyDescent="0.3">
      <c r="AF541" s="48"/>
      <c r="AN541" s="46"/>
    </row>
    <row r="542" spans="32:40" x14ac:dyDescent="0.3">
      <c r="AF542" s="48"/>
      <c r="AN542" s="46"/>
    </row>
    <row r="543" spans="32:40" x14ac:dyDescent="0.3">
      <c r="AF543" s="48"/>
      <c r="AN543" s="46"/>
    </row>
    <row r="544" spans="32:40" x14ac:dyDescent="0.3">
      <c r="AF544" s="48"/>
      <c r="AN544" s="46"/>
    </row>
    <row r="545" spans="32:40" x14ac:dyDescent="0.3">
      <c r="AF545" s="48"/>
      <c r="AN545" s="46"/>
    </row>
    <row r="546" spans="32:40" x14ac:dyDescent="0.3">
      <c r="AF546" s="48"/>
      <c r="AN546" s="46"/>
    </row>
    <row r="547" spans="32:40" x14ac:dyDescent="0.3">
      <c r="AF547" s="48"/>
      <c r="AN547" s="46"/>
    </row>
    <row r="548" spans="32:40" x14ac:dyDescent="0.3">
      <c r="AF548" s="48"/>
      <c r="AN548" s="46"/>
    </row>
    <row r="549" spans="32:40" x14ac:dyDescent="0.3">
      <c r="AF549" s="48"/>
      <c r="AN549" s="46"/>
    </row>
    <row r="550" spans="32:40" x14ac:dyDescent="0.3">
      <c r="AF550" s="48"/>
      <c r="AN550" s="46"/>
    </row>
    <row r="551" spans="32:40" x14ac:dyDescent="0.3">
      <c r="AF551" s="48"/>
      <c r="AN551" s="46"/>
    </row>
    <row r="552" spans="32:40" x14ac:dyDescent="0.3">
      <c r="AF552" s="48"/>
      <c r="AN552" s="46"/>
    </row>
    <row r="553" spans="32:40" x14ac:dyDescent="0.3">
      <c r="AF553" s="48"/>
      <c r="AN553" s="46"/>
    </row>
    <row r="554" spans="32:40" x14ac:dyDescent="0.3">
      <c r="AF554" s="48"/>
      <c r="AN554" s="46"/>
    </row>
    <row r="555" spans="32:40" x14ac:dyDescent="0.3">
      <c r="AF555" s="48"/>
      <c r="AN555" s="46"/>
    </row>
    <row r="556" spans="32:40" x14ac:dyDescent="0.3">
      <c r="AF556" s="48"/>
      <c r="AN556" s="46"/>
    </row>
    <row r="557" spans="32:40" x14ac:dyDescent="0.3">
      <c r="AF557" s="48"/>
      <c r="AN557" s="46"/>
    </row>
    <row r="558" spans="32:40" x14ac:dyDescent="0.3">
      <c r="AF558" s="48"/>
      <c r="AN558" s="46"/>
    </row>
    <row r="559" spans="32:40" x14ac:dyDescent="0.3">
      <c r="AF559" s="48"/>
      <c r="AN559" s="46"/>
    </row>
    <row r="560" spans="32:40" x14ac:dyDescent="0.3">
      <c r="AF560" s="48"/>
      <c r="AN560" s="46"/>
    </row>
    <row r="561" spans="32:40" x14ac:dyDescent="0.3">
      <c r="AF561" s="48"/>
      <c r="AN561" s="46"/>
    </row>
    <row r="562" spans="32:40" x14ac:dyDescent="0.3">
      <c r="AF562" s="48"/>
      <c r="AN562" s="46"/>
    </row>
    <row r="563" spans="32:40" x14ac:dyDescent="0.3">
      <c r="AF563" s="48"/>
      <c r="AN563" s="46"/>
    </row>
    <row r="564" spans="32:40" x14ac:dyDescent="0.3">
      <c r="AF564" s="48"/>
      <c r="AN564" s="46"/>
    </row>
    <row r="565" spans="32:40" x14ac:dyDescent="0.3">
      <c r="AF565" s="48"/>
      <c r="AN565" s="46"/>
    </row>
    <row r="566" spans="32:40" x14ac:dyDescent="0.3">
      <c r="AF566" s="48"/>
      <c r="AN566" s="46"/>
    </row>
    <row r="567" spans="32:40" x14ac:dyDescent="0.3">
      <c r="AF567" s="48"/>
      <c r="AN567" s="46"/>
    </row>
    <row r="568" spans="32:40" x14ac:dyDescent="0.3">
      <c r="AF568" s="48"/>
      <c r="AN568" s="46"/>
    </row>
    <row r="569" spans="32:40" x14ac:dyDescent="0.3">
      <c r="AF569" s="48"/>
      <c r="AN569" s="46"/>
    </row>
    <row r="570" spans="32:40" x14ac:dyDescent="0.3">
      <c r="AF570" s="48"/>
      <c r="AN570" s="46"/>
    </row>
    <row r="571" spans="32:40" x14ac:dyDescent="0.3">
      <c r="AF571" s="48"/>
      <c r="AN571" s="46"/>
    </row>
    <row r="572" spans="32:40" x14ac:dyDescent="0.3">
      <c r="AF572" s="48"/>
      <c r="AN572" s="46"/>
    </row>
    <row r="573" spans="32:40" x14ac:dyDescent="0.3">
      <c r="AF573" s="48"/>
      <c r="AN573" s="46"/>
    </row>
    <row r="574" spans="32:40" x14ac:dyDescent="0.3">
      <c r="AF574" s="48"/>
      <c r="AN574" s="46"/>
    </row>
    <row r="575" spans="32:40" x14ac:dyDescent="0.3">
      <c r="AF575" s="48"/>
      <c r="AN575" s="46"/>
    </row>
    <row r="576" spans="32:40" x14ac:dyDescent="0.3">
      <c r="AF576" s="48"/>
      <c r="AN576" s="46"/>
    </row>
    <row r="577" spans="32:40" x14ac:dyDescent="0.3">
      <c r="AF577" s="48"/>
      <c r="AN577" s="46"/>
    </row>
    <row r="578" spans="32:40" x14ac:dyDescent="0.3">
      <c r="AF578" s="48"/>
      <c r="AN578" s="46"/>
    </row>
    <row r="579" spans="32:40" x14ac:dyDescent="0.3">
      <c r="AF579" s="48"/>
      <c r="AN579" s="46"/>
    </row>
    <row r="580" spans="32:40" x14ac:dyDescent="0.3">
      <c r="AF580" s="48"/>
      <c r="AN580" s="46"/>
    </row>
    <row r="581" spans="32:40" x14ac:dyDescent="0.3">
      <c r="AF581" s="48"/>
      <c r="AN581" s="46"/>
    </row>
    <row r="582" spans="32:40" x14ac:dyDescent="0.3">
      <c r="AF582" s="48"/>
      <c r="AN582" s="46"/>
    </row>
    <row r="583" spans="32:40" x14ac:dyDescent="0.3">
      <c r="AF583" s="48"/>
      <c r="AN583" s="46"/>
    </row>
    <row r="584" spans="32:40" x14ac:dyDescent="0.3">
      <c r="AF584" s="48"/>
      <c r="AN584" s="46"/>
    </row>
    <row r="585" spans="32:40" x14ac:dyDescent="0.3">
      <c r="AF585" s="48"/>
      <c r="AN585" s="46"/>
    </row>
    <row r="586" spans="32:40" x14ac:dyDescent="0.3">
      <c r="AF586" s="48"/>
      <c r="AN586" s="46"/>
    </row>
    <row r="587" spans="32:40" x14ac:dyDescent="0.3">
      <c r="AF587" s="48"/>
      <c r="AN587" s="46"/>
    </row>
    <row r="588" spans="32:40" x14ac:dyDescent="0.3">
      <c r="AF588" s="48"/>
      <c r="AN588" s="46"/>
    </row>
    <row r="589" spans="32:40" x14ac:dyDescent="0.3">
      <c r="AF589" s="48"/>
      <c r="AN589" s="46"/>
    </row>
    <row r="590" spans="32:40" x14ac:dyDescent="0.3">
      <c r="AF590" s="48"/>
      <c r="AN590" s="46"/>
    </row>
    <row r="591" spans="32:40" x14ac:dyDescent="0.3">
      <c r="AF591" s="48"/>
      <c r="AN591" s="46"/>
    </row>
    <row r="592" spans="32:40" x14ac:dyDescent="0.3">
      <c r="AF592" s="48"/>
      <c r="AN592" s="46"/>
    </row>
    <row r="593" spans="32:40" x14ac:dyDescent="0.3">
      <c r="AF593" s="48"/>
      <c r="AN593" s="46"/>
    </row>
    <row r="594" spans="32:40" x14ac:dyDescent="0.3">
      <c r="AF594" s="48"/>
      <c r="AN594" s="46"/>
    </row>
    <row r="595" spans="32:40" x14ac:dyDescent="0.3">
      <c r="AF595" s="48"/>
      <c r="AN595" s="46"/>
    </row>
    <row r="596" spans="32:40" x14ac:dyDescent="0.3">
      <c r="AF596" s="48"/>
      <c r="AN596" s="46"/>
    </row>
    <row r="597" spans="32:40" x14ac:dyDescent="0.3">
      <c r="AF597" s="48"/>
      <c r="AN597" s="46"/>
    </row>
    <row r="598" spans="32:40" x14ac:dyDescent="0.3">
      <c r="AF598" s="48"/>
      <c r="AN598" s="46"/>
    </row>
    <row r="599" spans="32:40" x14ac:dyDescent="0.3">
      <c r="AF599" s="48"/>
      <c r="AN599" s="46"/>
    </row>
    <row r="600" spans="32:40" x14ac:dyDescent="0.3">
      <c r="AF600" s="48"/>
      <c r="AN600" s="46"/>
    </row>
    <row r="601" spans="32:40" x14ac:dyDescent="0.3">
      <c r="AF601" s="48"/>
      <c r="AN601" s="46"/>
    </row>
    <row r="602" spans="32:40" x14ac:dyDescent="0.3">
      <c r="AF602" s="48"/>
      <c r="AN602" s="46"/>
    </row>
    <row r="603" spans="32:40" x14ac:dyDescent="0.3">
      <c r="AF603" s="48"/>
      <c r="AN603" s="46"/>
    </row>
    <row r="604" spans="32:40" x14ac:dyDescent="0.3">
      <c r="AF604" s="48"/>
      <c r="AN604" s="46"/>
    </row>
    <row r="605" spans="32:40" x14ac:dyDescent="0.3">
      <c r="AF605" s="48"/>
      <c r="AN605" s="46"/>
    </row>
    <row r="606" spans="32:40" x14ac:dyDescent="0.3">
      <c r="AF606" s="48"/>
      <c r="AN606" s="46"/>
    </row>
    <row r="607" spans="32:40" x14ac:dyDescent="0.3">
      <c r="AF607" s="48"/>
      <c r="AN607" s="46"/>
    </row>
    <row r="608" spans="32:40" x14ac:dyDescent="0.3">
      <c r="AF608" s="48"/>
      <c r="AN608" s="46"/>
    </row>
    <row r="609" spans="32:40" x14ac:dyDescent="0.3">
      <c r="AF609" s="48"/>
      <c r="AN609" s="46"/>
    </row>
    <row r="610" spans="32:40" x14ac:dyDescent="0.3">
      <c r="AF610" s="48"/>
      <c r="AN610" s="46"/>
    </row>
    <row r="611" spans="32:40" x14ac:dyDescent="0.3">
      <c r="AF611" s="48"/>
      <c r="AN611" s="46"/>
    </row>
    <row r="612" spans="32:40" x14ac:dyDescent="0.3">
      <c r="AF612" s="48"/>
      <c r="AN612" s="46"/>
    </row>
    <row r="613" spans="32:40" x14ac:dyDescent="0.3">
      <c r="AF613" s="48"/>
      <c r="AN613" s="46"/>
    </row>
    <row r="614" spans="32:40" x14ac:dyDescent="0.3">
      <c r="AF614" s="48"/>
      <c r="AN614" s="46"/>
    </row>
    <row r="615" spans="32:40" x14ac:dyDescent="0.3">
      <c r="AF615" s="48"/>
      <c r="AN615" s="46"/>
    </row>
    <row r="616" spans="32:40" x14ac:dyDescent="0.3">
      <c r="AF616" s="48"/>
      <c r="AN616" s="46"/>
    </row>
    <row r="617" spans="32:40" x14ac:dyDescent="0.3">
      <c r="AF617" s="48"/>
      <c r="AN617" s="46"/>
    </row>
    <row r="618" spans="32:40" x14ac:dyDescent="0.3">
      <c r="AF618" s="48"/>
      <c r="AN618" s="46"/>
    </row>
    <row r="619" spans="32:40" x14ac:dyDescent="0.3">
      <c r="AF619" s="48"/>
      <c r="AN619" s="46"/>
    </row>
    <row r="620" spans="32:40" x14ac:dyDescent="0.3">
      <c r="AF620" s="48"/>
      <c r="AN620" s="46"/>
    </row>
    <row r="621" spans="32:40" x14ac:dyDescent="0.3">
      <c r="AF621" s="48"/>
      <c r="AN621" s="46"/>
    </row>
    <row r="622" spans="32:40" x14ac:dyDescent="0.3">
      <c r="AF622" s="48"/>
      <c r="AN622" s="46"/>
    </row>
    <row r="623" spans="32:40" x14ac:dyDescent="0.3">
      <c r="AF623" s="48"/>
      <c r="AN623" s="46"/>
    </row>
    <row r="624" spans="32:40" x14ac:dyDescent="0.3">
      <c r="AF624" s="48"/>
      <c r="AN624" s="46"/>
    </row>
    <row r="625" spans="32:40" x14ac:dyDescent="0.3">
      <c r="AF625" s="48"/>
      <c r="AN625" s="46"/>
    </row>
    <row r="626" spans="32:40" x14ac:dyDescent="0.3">
      <c r="AF626" s="48"/>
      <c r="AN626" s="46"/>
    </row>
    <row r="627" spans="32:40" x14ac:dyDescent="0.3">
      <c r="AF627" s="48"/>
      <c r="AN627" s="46"/>
    </row>
    <row r="628" spans="32:40" x14ac:dyDescent="0.3">
      <c r="AF628" s="48"/>
      <c r="AN628" s="46"/>
    </row>
    <row r="629" spans="32:40" x14ac:dyDescent="0.3">
      <c r="AF629" s="48"/>
      <c r="AN629" s="46"/>
    </row>
    <row r="630" spans="32:40" x14ac:dyDescent="0.3">
      <c r="AF630" s="48"/>
      <c r="AN630" s="46"/>
    </row>
    <row r="631" spans="32:40" x14ac:dyDescent="0.3">
      <c r="AF631" s="48"/>
      <c r="AN631" s="46"/>
    </row>
    <row r="632" spans="32:40" x14ac:dyDescent="0.3">
      <c r="AF632" s="48"/>
      <c r="AN632" s="46"/>
    </row>
    <row r="633" spans="32:40" x14ac:dyDescent="0.3">
      <c r="AF633" s="48"/>
      <c r="AN633" s="46"/>
    </row>
    <row r="634" spans="32:40" x14ac:dyDescent="0.3">
      <c r="AF634" s="48"/>
      <c r="AN634" s="46"/>
    </row>
    <row r="635" spans="32:40" x14ac:dyDescent="0.3">
      <c r="AF635" s="48"/>
      <c r="AN635" s="46"/>
    </row>
    <row r="636" spans="32:40" x14ac:dyDescent="0.3">
      <c r="AF636" s="48"/>
      <c r="AN636" s="46"/>
    </row>
    <row r="637" spans="32:40" x14ac:dyDescent="0.3">
      <c r="AF637" s="48"/>
      <c r="AN637" s="46"/>
    </row>
    <row r="638" spans="32:40" x14ac:dyDescent="0.3">
      <c r="AF638" s="48"/>
      <c r="AN638" s="46"/>
    </row>
    <row r="639" spans="32:40" x14ac:dyDescent="0.3">
      <c r="AF639" s="48"/>
      <c r="AN639" s="46"/>
    </row>
    <row r="640" spans="32:40" x14ac:dyDescent="0.3">
      <c r="AF640" s="48"/>
      <c r="AN640" s="46"/>
    </row>
    <row r="641" spans="32:40" x14ac:dyDescent="0.3">
      <c r="AF641" s="48"/>
      <c r="AN641" s="46"/>
    </row>
    <row r="642" spans="32:40" x14ac:dyDescent="0.3">
      <c r="AF642" s="48"/>
      <c r="AN642" s="46"/>
    </row>
    <row r="643" spans="32:40" x14ac:dyDescent="0.3">
      <c r="AF643" s="48"/>
      <c r="AN643" s="46"/>
    </row>
    <row r="644" spans="32:40" x14ac:dyDescent="0.3">
      <c r="AF644" s="48"/>
      <c r="AN644" s="46"/>
    </row>
    <row r="645" spans="32:40" x14ac:dyDescent="0.3">
      <c r="AF645" s="48"/>
      <c r="AN645" s="46"/>
    </row>
    <row r="646" spans="32:40" x14ac:dyDescent="0.3">
      <c r="AF646" s="48"/>
      <c r="AN646" s="46"/>
    </row>
    <row r="647" spans="32:40" x14ac:dyDescent="0.3">
      <c r="AF647" s="48"/>
      <c r="AN647" s="46"/>
    </row>
    <row r="648" spans="32:40" x14ac:dyDescent="0.3">
      <c r="AF648" s="48"/>
      <c r="AN648" s="46"/>
    </row>
    <row r="649" spans="32:40" x14ac:dyDescent="0.3">
      <c r="AF649" s="48"/>
      <c r="AN649" s="46"/>
    </row>
    <row r="650" spans="32:40" x14ac:dyDescent="0.3">
      <c r="AF650" s="48"/>
      <c r="AN650" s="46"/>
    </row>
    <row r="651" spans="32:40" x14ac:dyDescent="0.3">
      <c r="AF651" s="48"/>
      <c r="AN651" s="46"/>
    </row>
    <row r="652" spans="32:40" x14ac:dyDescent="0.3">
      <c r="AF652" s="48"/>
      <c r="AN652" s="46"/>
    </row>
    <row r="653" spans="32:40" x14ac:dyDescent="0.3">
      <c r="AF653" s="48"/>
      <c r="AN653" s="46"/>
    </row>
    <row r="654" spans="32:40" x14ac:dyDescent="0.3">
      <c r="AF654" s="48"/>
      <c r="AN654" s="46"/>
    </row>
    <row r="655" spans="32:40" x14ac:dyDescent="0.3">
      <c r="AF655" s="48"/>
      <c r="AN655" s="46"/>
    </row>
    <row r="656" spans="32:40" x14ac:dyDescent="0.3">
      <c r="AF656" s="48"/>
      <c r="AN656" s="46"/>
    </row>
    <row r="657" spans="32:40" x14ac:dyDescent="0.3">
      <c r="AF657" s="48"/>
      <c r="AN657" s="46"/>
    </row>
    <row r="658" spans="32:40" x14ac:dyDescent="0.3">
      <c r="AF658" s="48"/>
      <c r="AN658" s="46"/>
    </row>
    <row r="659" spans="32:40" x14ac:dyDescent="0.3">
      <c r="AF659" s="48"/>
      <c r="AN659" s="46"/>
    </row>
    <row r="660" spans="32:40" x14ac:dyDescent="0.3">
      <c r="AF660" s="48"/>
      <c r="AN660" s="46"/>
    </row>
    <row r="661" spans="32:40" x14ac:dyDescent="0.3">
      <c r="AF661" s="48"/>
      <c r="AN661" s="46"/>
    </row>
    <row r="662" spans="32:40" x14ac:dyDescent="0.3">
      <c r="AF662" s="48"/>
      <c r="AN662" s="46"/>
    </row>
    <row r="663" spans="32:40" x14ac:dyDescent="0.3">
      <c r="AF663" s="48"/>
      <c r="AN663" s="46"/>
    </row>
    <row r="664" spans="32:40" x14ac:dyDescent="0.3">
      <c r="AF664" s="48"/>
      <c r="AN664" s="46"/>
    </row>
    <row r="665" spans="32:40" x14ac:dyDescent="0.3">
      <c r="AF665" s="48"/>
      <c r="AN665" s="46"/>
    </row>
    <row r="666" spans="32:40" x14ac:dyDescent="0.3">
      <c r="AF666" s="48"/>
      <c r="AN666" s="46"/>
    </row>
    <row r="667" spans="32:40" x14ac:dyDescent="0.3">
      <c r="AF667" s="48"/>
      <c r="AN667" s="46"/>
    </row>
    <row r="668" spans="32:40" x14ac:dyDescent="0.3">
      <c r="AF668" s="48"/>
      <c r="AN668" s="46"/>
    </row>
    <row r="669" spans="32:40" x14ac:dyDescent="0.3">
      <c r="AF669" s="48"/>
      <c r="AN669" s="46"/>
    </row>
    <row r="670" spans="32:40" x14ac:dyDescent="0.3">
      <c r="AF670" s="48"/>
      <c r="AN670" s="46"/>
    </row>
    <row r="671" spans="32:40" x14ac:dyDescent="0.3">
      <c r="AF671" s="48"/>
      <c r="AN671" s="46"/>
    </row>
    <row r="672" spans="32:40" x14ac:dyDescent="0.3">
      <c r="AF672" s="48"/>
      <c r="AN672" s="46"/>
    </row>
    <row r="673" spans="32:40" x14ac:dyDescent="0.3">
      <c r="AF673" s="48"/>
      <c r="AN673" s="46"/>
    </row>
    <row r="674" spans="32:40" x14ac:dyDescent="0.3">
      <c r="AF674" s="48"/>
      <c r="AN674" s="46"/>
    </row>
    <row r="675" spans="32:40" x14ac:dyDescent="0.3">
      <c r="AF675" s="48"/>
      <c r="AN675" s="46"/>
    </row>
    <row r="676" spans="32:40" x14ac:dyDescent="0.3">
      <c r="AF676" s="48"/>
      <c r="AN676" s="46"/>
    </row>
    <row r="677" spans="32:40" x14ac:dyDescent="0.3">
      <c r="AF677" s="48"/>
      <c r="AN677" s="46"/>
    </row>
    <row r="678" spans="32:40" x14ac:dyDescent="0.3">
      <c r="AF678" s="48"/>
      <c r="AN678" s="46"/>
    </row>
    <row r="679" spans="32:40" x14ac:dyDescent="0.3">
      <c r="AF679" s="48"/>
      <c r="AN679" s="46"/>
    </row>
    <row r="680" spans="32:40" x14ac:dyDescent="0.3">
      <c r="AF680" s="48"/>
      <c r="AN680" s="46"/>
    </row>
    <row r="681" spans="32:40" x14ac:dyDescent="0.3">
      <c r="AF681" s="48"/>
      <c r="AN681" s="46"/>
    </row>
    <row r="682" spans="32:40" x14ac:dyDescent="0.3">
      <c r="AF682" s="48"/>
      <c r="AN682" s="46"/>
    </row>
    <row r="683" spans="32:40" x14ac:dyDescent="0.3">
      <c r="AF683" s="48"/>
      <c r="AN683" s="46"/>
    </row>
    <row r="684" spans="32:40" x14ac:dyDescent="0.3">
      <c r="AF684" s="48"/>
      <c r="AN684" s="46"/>
    </row>
    <row r="685" spans="32:40" x14ac:dyDescent="0.3">
      <c r="AF685" s="48"/>
      <c r="AN685" s="46"/>
    </row>
    <row r="686" spans="32:40" x14ac:dyDescent="0.3">
      <c r="AF686" s="48"/>
      <c r="AN686" s="46"/>
    </row>
    <row r="687" spans="32:40" x14ac:dyDescent="0.3">
      <c r="AF687" s="48"/>
      <c r="AN687" s="46"/>
    </row>
    <row r="688" spans="32:40" x14ac:dyDescent="0.3">
      <c r="AF688" s="48"/>
      <c r="AN688" s="46"/>
    </row>
    <row r="689" spans="32:40" x14ac:dyDescent="0.3">
      <c r="AF689" s="48"/>
      <c r="AN689" s="46"/>
    </row>
    <row r="690" spans="32:40" x14ac:dyDescent="0.3">
      <c r="AF690" s="48"/>
      <c r="AN690" s="46"/>
    </row>
    <row r="691" spans="32:40" x14ac:dyDescent="0.3">
      <c r="AF691" s="48"/>
      <c r="AN691" s="46"/>
    </row>
    <row r="692" spans="32:40" x14ac:dyDescent="0.3">
      <c r="AF692" s="48"/>
      <c r="AN692" s="46"/>
    </row>
    <row r="693" spans="32:40" x14ac:dyDescent="0.3">
      <c r="AF693" s="48"/>
      <c r="AN693" s="46"/>
    </row>
    <row r="694" spans="32:40" x14ac:dyDescent="0.3">
      <c r="AF694" s="48"/>
      <c r="AN694" s="46"/>
    </row>
    <row r="695" spans="32:40" x14ac:dyDescent="0.3">
      <c r="AF695" s="48"/>
      <c r="AN695" s="46"/>
    </row>
    <row r="696" spans="32:40" x14ac:dyDescent="0.3">
      <c r="AF696" s="48"/>
      <c r="AN696" s="46"/>
    </row>
    <row r="697" spans="32:40" x14ac:dyDescent="0.3">
      <c r="AF697" s="48"/>
      <c r="AN697" s="46"/>
    </row>
    <row r="698" spans="32:40" x14ac:dyDescent="0.3">
      <c r="AF698" s="48"/>
      <c r="AN698" s="46"/>
    </row>
    <row r="699" spans="32:40" x14ac:dyDescent="0.3">
      <c r="AF699" s="48"/>
      <c r="AN699" s="46"/>
    </row>
    <row r="700" spans="32:40" x14ac:dyDescent="0.3">
      <c r="AF700" s="48"/>
      <c r="AN700" s="46"/>
    </row>
    <row r="701" spans="32:40" x14ac:dyDescent="0.3">
      <c r="AF701" s="48"/>
      <c r="AN701" s="46"/>
    </row>
    <row r="702" spans="32:40" x14ac:dyDescent="0.3">
      <c r="AF702" s="48"/>
      <c r="AN702" s="46"/>
    </row>
    <row r="703" spans="32:40" x14ac:dyDescent="0.3">
      <c r="AF703" s="48"/>
      <c r="AN703" s="46"/>
    </row>
    <row r="704" spans="32:40" x14ac:dyDescent="0.3">
      <c r="AF704" s="48"/>
      <c r="AN704" s="46"/>
    </row>
    <row r="705" spans="32:40" x14ac:dyDescent="0.3">
      <c r="AF705" s="48"/>
      <c r="AN705" s="46"/>
    </row>
    <row r="706" spans="32:40" x14ac:dyDescent="0.3">
      <c r="AF706" s="48"/>
      <c r="AN706" s="46"/>
    </row>
    <row r="707" spans="32:40" x14ac:dyDescent="0.3">
      <c r="AF707" s="48"/>
      <c r="AN707" s="46"/>
    </row>
    <row r="708" spans="32:40" x14ac:dyDescent="0.3">
      <c r="AF708" s="48"/>
      <c r="AN708" s="46"/>
    </row>
    <row r="709" spans="32:40" x14ac:dyDescent="0.3">
      <c r="AF709" s="48"/>
      <c r="AN709" s="46"/>
    </row>
    <row r="710" spans="32:40" x14ac:dyDescent="0.3">
      <c r="AF710" s="48"/>
      <c r="AN710" s="46"/>
    </row>
    <row r="711" spans="32:40" x14ac:dyDescent="0.3">
      <c r="AF711" s="48"/>
      <c r="AN711" s="46"/>
    </row>
    <row r="712" spans="32:40" x14ac:dyDescent="0.3">
      <c r="AF712" s="48"/>
      <c r="AN712" s="46"/>
    </row>
    <row r="713" spans="32:40" x14ac:dyDescent="0.3">
      <c r="AF713" s="48"/>
      <c r="AN713" s="46"/>
    </row>
    <row r="714" spans="32:40" x14ac:dyDescent="0.3">
      <c r="AF714" s="48"/>
      <c r="AN714" s="46"/>
    </row>
    <row r="715" spans="32:40" x14ac:dyDescent="0.3">
      <c r="AF715" s="48"/>
      <c r="AN715" s="46"/>
    </row>
    <row r="716" spans="32:40" x14ac:dyDescent="0.3">
      <c r="AF716" s="48"/>
      <c r="AN716" s="46"/>
    </row>
    <row r="717" spans="32:40" x14ac:dyDescent="0.3">
      <c r="AF717" s="48"/>
      <c r="AN717" s="46"/>
    </row>
    <row r="718" spans="32:40" x14ac:dyDescent="0.3">
      <c r="AF718" s="48"/>
      <c r="AN718" s="46"/>
    </row>
    <row r="719" spans="32:40" x14ac:dyDescent="0.3">
      <c r="AF719" s="48"/>
      <c r="AN719" s="46"/>
    </row>
    <row r="720" spans="32:40" x14ac:dyDescent="0.3">
      <c r="AF720" s="48"/>
      <c r="AN720" s="46"/>
    </row>
    <row r="721" spans="32:40" x14ac:dyDescent="0.3">
      <c r="AF721" s="48"/>
      <c r="AN721" s="46"/>
    </row>
    <row r="722" spans="32:40" x14ac:dyDescent="0.3">
      <c r="AF722" s="48"/>
      <c r="AN722" s="46"/>
    </row>
    <row r="723" spans="32:40" x14ac:dyDescent="0.3">
      <c r="AF723" s="48"/>
      <c r="AN723" s="46"/>
    </row>
    <row r="724" spans="32:40" x14ac:dyDescent="0.3">
      <c r="AF724" s="48"/>
      <c r="AN724" s="46"/>
    </row>
    <row r="725" spans="32:40" x14ac:dyDescent="0.3">
      <c r="AF725" s="48"/>
      <c r="AN725" s="46"/>
    </row>
    <row r="726" spans="32:40" x14ac:dyDescent="0.3">
      <c r="AF726" s="48"/>
      <c r="AN726" s="46"/>
    </row>
    <row r="727" spans="32:40" x14ac:dyDescent="0.3">
      <c r="AF727" s="48"/>
      <c r="AN727" s="46"/>
    </row>
    <row r="728" spans="32:40" x14ac:dyDescent="0.3">
      <c r="AF728" s="48"/>
      <c r="AN728" s="46"/>
    </row>
    <row r="729" spans="32:40" x14ac:dyDescent="0.3">
      <c r="AF729" s="48"/>
      <c r="AN729" s="46"/>
    </row>
    <row r="730" spans="32:40" x14ac:dyDescent="0.3">
      <c r="AF730" s="48"/>
      <c r="AN730" s="46"/>
    </row>
    <row r="731" spans="32:40" x14ac:dyDescent="0.3">
      <c r="AF731" s="48"/>
      <c r="AN731" s="46"/>
    </row>
    <row r="732" spans="32:40" x14ac:dyDescent="0.3">
      <c r="AF732" s="48"/>
      <c r="AN732" s="46"/>
    </row>
    <row r="733" spans="32:40" x14ac:dyDescent="0.3">
      <c r="AF733" s="48"/>
      <c r="AN733" s="46"/>
    </row>
    <row r="734" spans="32:40" x14ac:dyDescent="0.3">
      <c r="AF734" s="48"/>
      <c r="AN734" s="46"/>
    </row>
    <row r="735" spans="32:40" x14ac:dyDescent="0.3">
      <c r="AF735" s="48"/>
      <c r="AN735" s="46"/>
    </row>
    <row r="736" spans="32:40" x14ac:dyDescent="0.3">
      <c r="AF736" s="48"/>
      <c r="AN736" s="46"/>
    </row>
    <row r="737" spans="32:40" x14ac:dyDescent="0.3">
      <c r="AF737" s="48"/>
      <c r="AN737" s="46"/>
    </row>
    <row r="738" spans="32:40" x14ac:dyDescent="0.3">
      <c r="AF738" s="48"/>
      <c r="AN738" s="46"/>
    </row>
    <row r="739" spans="32:40" x14ac:dyDescent="0.3">
      <c r="AF739" s="48"/>
      <c r="AN739" s="46"/>
    </row>
    <row r="740" spans="32:40" x14ac:dyDescent="0.3">
      <c r="AF740" s="48"/>
      <c r="AN740" s="46"/>
    </row>
    <row r="741" spans="32:40" x14ac:dyDescent="0.3">
      <c r="AF741" s="48"/>
      <c r="AN741" s="46"/>
    </row>
    <row r="742" spans="32:40" x14ac:dyDescent="0.3">
      <c r="AF742" s="48"/>
      <c r="AN742" s="46"/>
    </row>
    <row r="743" spans="32:40" x14ac:dyDescent="0.3">
      <c r="AF743" s="48"/>
      <c r="AN743" s="46"/>
    </row>
    <row r="744" spans="32:40" x14ac:dyDescent="0.3">
      <c r="AF744" s="48"/>
      <c r="AN744" s="46"/>
    </row>
    <row r="745" spans="32:40" x14ac:dyDescent="0.3">
      <c r="AF745" s="48"/>
      <c r="AN745" s="46"/>
    </row>
    <row r="746" spans="32:40" x14ac:dyDescent="0.3">
      <c r="AF746" s="48"/>
      <c r="AN746" s="46"/>
    </row>
    <row r="747" spans="32:40" x14ac:dyDescent="0.3">
      <c r="AF747" s="48"/>
      <c r="AN747" s="46"/>
    </row>
    <row r="748" spans="32:40" x14ac:dyDescent="0.3">
      <c r="AF748" s="48"/>
      <c r="AN748" s="46"/>
    </row>
    <row r="749" spans="32:40" x14ac:dyDescent="0.3">
      <c r="AF749" s="48"/>
      <c r="AN749" s="46"/>
    </row>
    <row r="750" spans="32:40" x14ac:dyDescent="0.3">
      <c r="AF750" s="48"/>
      <c r="AN750" s="46"/>
    </row>
    <row r="751" spans="32:40" x14ac:dyDescent="0.3">
      <c r="AF751" s="48"/>
      <c r="AN751" s="46"/>
    </row>
    <row r="752" spans="32:40" x14ac:dyDescent="0.3">
      <c r="AF752" s="48"/>
      <c r="AN752" s="46"/>
    </row>
    <row r="753" spans="32:40" x14ac:dyDescent="0.3">
      <c r="AF753" s="48"/>
      <c r="AN753" s="46"/>
    </row>
    <row r="754" spans="32:40" x14ac:dyDescent="0.3">
      <c r="AF754" s="48"/>
      <c r="AN754" s="46"/>
    </row>
    <row r="755" spans="32:40" x14ac:dyDescent="0.3">
      <c r="AF755" s="48"/>
      <c r="AN755" s="46"/>
    </row>
    <row r="756" spans="32:40" x14ac:dyDescent="0.3">
      <c r="AF756" s="48"/>
      <c r="AN756" s="46"/>
    </row>
    <row r="757" spans="32:40" x14ac:dyDescent="0.3">
      <c r="AF757" s="48"/>
      <c r="AN757" s="46"/>
    </row>
    <row r="758" spans="32:40" x14ac:dyDescent="0.3">
      <c r="AF758" s="48"/>
      <c r="AN758" s="46"/>
    </row>
    <row r="759" spans="32:40" x14ac:dyDescent="0.3">
      <c r="AF759" s="48"/>
      <c r="AN759" s="46"/>
    </row>
    <row r="760" spans="32:40" x14ac:dyDescent="0.3">
      <c r="AF760" s="48"/>
      <c r="AN760" s="46"/>
    </row>
    <row r="761" spans="32:40" x14ac:dyDescent="0.3">
      <c r="AF761" s="48"/>
      <c r="AN761" s="46"/>
    </row>
    <row r="762" spans="32:40" x14ac:dyDescent="0.3">
      <c r="AF762" s="48"/>
      <c r="AN762" s="46"/>
    </row>
    <row r="763" spans="32:40" x14ac:dyDescent="0.3">
      <c r="AF763" s="48"/>
      <c r="AN763" s="46"/>
    </row>
    <row r="764" spans="32:40" x14ac:dyDescent="0.3">
      <c r="AF764" s="48"/>
      <c r="AN764" s="46"/>
    </row>
    <row r="765" spans="32:40" x14ac:dyDescent="0.3">
      <c r="AF765" s="48"/>
      <c r="AN765" s="46"/>
    </row>
    <row r="766" spans="32:40" x14ac:dyDescent="0.3">
      <c r="AF766" s="48"/>
      <c r="AN766" s="46"/>
    </row>
    <row r="767" spans="32:40" x14ac:dyDescent="0.3">
      <c r="AF767" s="48"/>
      <c r="AN767" s="46"/>
    </row>
    <row r="768" spans="32:40" x14ac:dyDescent="0.3">
      <c r="AF768" s="48"/>
      <c r="AN768" s="46"/>
    </row>
    <row r="769" spans="32:40" x14ac:dyDescent="0.3">
      <c r="AF769" s="48"/>
      <c r="AN769" s="46"/>
    </row>
    <row r="770" spans="32:40" x14ac:dyDescent="0.3">
      <c r="AF770" s="48"/>
      <c r="AN770" s="46"/>
    </row>
    <row r="771" spans="32:40" x14ac:dyDescent="0.3">
      <c r="AF771" s="48"/>
      <c r="AN771" s="46"/>
    </row>
    <row r="772" spans="32:40" x14ac:dyDescent="0.3">
      <c r="AF772" s="48"/>
      <c r="AN772" s="46"/>
    </row>
    <row r="773" spans="32:40" x14ac:dyDescent="0.3">
      <c r="AF773" s="48"/>
      <c r="AN773" s="46"/>
    </row>
    <row r="774" spans="32:40" x14ac:dyDescent="0.3">
      <c r="AF774" s="48"/>
      <c r="AN774" s="46"/>
    </row>
    <row r="775" spans="32:40" x14ac:dyDescent="0.3">
      <c r="AF775" s="48"/>
      <c r="AN775" s="46"/>
    </row>
    <row r="776" spans="32:40" x14ac:dyDescent="0.3">
      <c r="AF776" s="48"/>
      <c r="AN776" s="46"/>
    </row>
    <row r="777" spans="32:40" x14ac:dyDescent="0.3">
      <c r="AF777" s="48"/>
      <c r="AN777" s="46"/>
    </row>
    <row r="778" spans="32:40" x14ac:dyDescent="0.3">
      <c r="AF778" s="48"/>
      <c r="AN778" s="46"/>
    </row>
    <row r="779" spans="32:40" x14ac:dyDescent="0.3">
      <c r="AF779" s="48"/>
      <c r="AN779" s="46"/>
    </row>
    <row r="780" spans="32:40" x14ac:dyDescent="0.3">
      <c r="AF780" s="48"/>
      <c r="AN780" s="46"/>
    </row>
    <row r="781" spans="32:40" x14ac:dyDescent="0.3">
      <c r="AF781" s="48"/>
      <c r="AN781" s="46"/>
    </row>
    <row r="782" spans="32:40" x14ac:dyDescent="0.3">
      <c r="AF782" s="48"/>
      <c r="AN782" s="46"/>
    </row>
    <row r="783" spans="32:40" x14ac:dyDescent="0.3">
      <c r="AF783" s="48"/>
      <c r="AN783" s="46"/>
    </row>
    <row r="784" spans="32:40" x14ac:dyDescent="0.3">
      <c r="AF784" s="48"/>
      <c r="AN784" s="46"/>
    </row>
    <row r="785" spans="32:40" x14ac:dyDescent="0.3">
      <c r="AF785" s="48"/>
      <c r="AN785" s="46"/>
    </row>
    <row r="786" spans="32:40" x14ac:dyDescent="0.3">
      <c r="AF786" s="48"/>
      <c r="AN786" s="46"/>
    </row>
    <row r="787" spans="32:40" x14ac:dyDescent="0.3">
      <c r="AF787" s="48"/>
      <c r="AN787" s="46"/>
    </row>
    <row r="788" spans="32:40" x14ac:dyDescent="0.3">
      <c r="AF788" s="48"/>
      <c r="AN788" s="46"/>
    </row>
    <row r="789" spans="32:40" x14ac:dyDescent="0.3">
      <c r="AF789" s="48"/>
      <c r="AN789" s="46"/>
    </row>
    <row r="790" spans="32:40" x14ac:dyDescent="0.3">
      <c r="AF790" s="48"/>
      <c r="AN790" s="46"/>
    </row>
    <row r="791" spans="32:40" x14ac:dyDescent="0.3">
      <c r="AF791" s="48"/>
      <c r="AN791" s="46"/>
    </row>
    <row r="792" spans="32:40" x14ac:dyDescent="0.3">
      <c r="AF792" s="48"/>
      <c r="AN792" s="46"/>
    </row>
    <row r="793" spans="32:40" x14ac:dyDescent="0.3">
      <c r="AF793" s="48"/>
      <c r="AN793" s="46"/>
    </row>
    <row r="794" spans="32:40" x14ac:dyDescent="0.3">
      <c r="AF794" s="48"/>
      <c r="AN794" s="46"/>
    </row>
    <row r="795" spans="32:40" x14ac:dyDescent="0.3">
      <c r="AF795" s="48"/>
      <c r="AN795" s="46"/>
    </row>
    <row r="796" spans="32:40" x14ac:dyDescent="0.3">
      <c r="AF796" s="48"/>
      <c r="AN796" s="46"/>
    </row>
    <row r="797" spans="32:40" x14ac:dyDescent="0.3">
      <c r="AF797" s="48"/>
      <c r="AN797" s="46"/>
    </row>
    <row r="798" spans="32:40" x14ac:dyDescent="0.3">
      <c r="AF798" s="48"/>
      <c r="AN798" s="46"/>
    </row>
    <row r="799" spans="32:40" x14ac:dyDescent="0.3">
      <c r="AF799" s="48"/>
      <c r="AN799" s="46"/>
    </row>
    <row r="800" spans="32:40" x14ac:dyDescent="0.3">
      <c r="AF800" s="48"/>
      <c r="AN800" s="46"/>
    </row>
    <row r="801" spans="32:40" x14ac:dyDescent="0.3">
      <c r="AF801" s="48"/>
      <c r="AN801" s="46"/>
    </row>
    <row r="802" spans="32:40" x14ac:dyDescent="0.3">
      <c r="AF802" s="48"/>
      <c r="AN802" s="46"/>
    </row>
    <row r="803" spans="32:40" x14ac:dyDescent="0.3">
      <c r="AF803" s="48"/>
      <c r="AN803" s="46"/>
    </row>
    <row r="804" spans="32:40" x14ac:dyDescent="0.3">
      <c r="AF804" s="122"/>
      <c r="AN804" s="46"/>
    </row>
    <row r="805" spans="32:40" x14ac:dyDescent="0.3">
      <c r="AF805" s="48"/>
      <c r="AN805" s="46"/>
    </row>
    <row r="806" spans="32:40" x14ac:dyDescent="0.3">
      <c r="AF806" s="48"/>
      <c r="AN806" s="46"/>
    </row>
    <row r="807" spans="32:40" x14ac:dyDescent="0.3">
      <c r="AF807" s="48"/>
      <c r="AN807" s="46"/>
    </row>
    <row r="808" spans="32:40" x14ac:dyDescent="0.3">
      <c r="AF808" s="48"/>
      <c r="AN808" s="46"/>
    </row>
    <row r="809" spans="32:40" x14ac:dyDescent="0.3">
      <c r="AF809" s="48"/>
      <c r="AN809" s="46"/>
    </row>
    <row r="810" spans="32:40" x14ac:dyDescent="0.3">
      <c r="AF810" s="48"/>
      <c r="AN810" s="46"/>
    </row>
    <row r="811" spans="32:40" x14ac:dyDescent="0.3">
      <c r="AF811" s="48"/>
      <c r="AN811" s="46"/>
    </row>
    <row r="812" spans="32:40" x14ac:dyDescent="0.3">
      <c r="AF812" s="48"/>
      <c r="AN812" s="46"/>
    </row>
    <row r="813" spans="32:40" x14ac:dyDescent="0.3">
      <c r="AF813" s="48"/>
      <c r="AN813" s="46"/>
    </row>
    <row r="814" spans="32:40" x14ac:dyDescent="0.3">
      <c r="AF814" s="48"/>
      <c r="AN814" s="46"/>
    </row>
    <row r="815" spans="32:40" x14ac:dyDescent="0.3">
      <c r="AF815" s="48"/>
      <c r="AN815" s="46"/>
    </row>
    <row r="816" spans="32:40" x14ac:dyDescent="0.3">
      <c r="AF816" s="48"/>
      <c r="AN816" s="46"/>
    </row>
    <row r="817" spans="32:40" x14ac:dyDescent="0.3">
      <c r="AF817" s="48"/>
      <c r="AN817" s="46"/>
    </row>
    <row r="818" spans="32:40" x14ac:dyDescent="0.3">
      <c r="AF818" s="48"/>
      <c r="AN818" s="46"/>
    </row>
    <row r="819" spans="32:40" x14ac:dyDescent="0.3">
      <c r="AF819" s="48"/>
      <c r="AN819" s="46"/>
    </row>
    <row r="820" spans="32:40" x14ac:dyDescent="0.3">
      <c r="AF820" s="48"/>
      <c r="AN820" s="46"/>
    </row>
    <row r="821" spans="32:40" x14ac:dyDescent="0.3">
      <c r="AF821" s="48"/>
      <c r="AN821" s="46"/>
    </row>
    <row r="822" spans="32:40" x14ac:dyDescent="0.3">
      <c r="AF822" s="48"/>
      <c r="AN822" s="46"/>
    </row>
    <row r="823" spans="32:40" x14ac:dyDescent="0.3">
      <c r="AF823" s="48"/>
      <c r="AN823" s="46"/>
    </row>
    <row r="824" spans="32:40" x14ac:dyDescent="0.3">
      <c r="AF824" s="48"/>
      <c r="AN824" s="46"/>
    </row>
    <row r="825" spans="32:40" x14ac:dyDescent="0.3">
      <c r="AF825" s="48"/>
      <c r="AN825" s="46"/>
    </row>
    <row r="826" spans="32:40" x14ac:dyDescent="0.3">
      <c r="AF826" s="48"/>
      <c r="AN826" s="46"/>
    </row>
    <row r="827" spans="32:40" x14ac:dyDescent="0.3">
      <c r="AF827" s="48"/>
      <c r="AN827" s="46"/>
    </row>
    <row r="828" spans="32:40" x14ac:dyDescent="0.3">
      <c r="AF828" s="122"/>
      <c r="AN828" s="46"/>
    </row>
    <row r="829" spans="32:40" x14ac:dyDescent="0.3">
      <c r="AF829" s="48"/>
      <c r="AN829" s="46"/>
    </row>
    <row r="830" spans="32:40" x14ac:dyDescent="0.3">
      <c r="AF830" s="48"/>
      <c r="AN830" s="46"/>
    </row>
    <row r="831" spans="32:40" x14ac:dyDescent="0.3">
      <c r="AF831" s="48"/>
      <c r="AN831" s="46"/>
    </row>
    <row r="832" spans="32:40" x14ac:dyDescent="0.3">
      <c r="AF832" s="48"/>
      <c r="AN832" s="46"/>
    </row>
    <row r="833" spans="32:40" x14ac:dyDescent="0.3">
      <c r="AF833" s="48"/>
      <c r="AN833" s="46"/>
    </row>
    <row r="834" spans="32:40" x14ac:dyDescent="0.3">
      <c r="AF834" s="48"/>
      <c r="AN834" s="46"/>
    </row>
    <row r="835" spans="32:40" x14ac:dyDescent="0.3">
      <c r="AF835" s="48"/>
      <c r="AN835" s="46"/>
    </row>
    <row r="836" spans="32:40" x14ac:dyDescent="0.3">
      <c r="AF836" s="48"/>
      <c r="AN836" s="46"/>
    </row>
    <row r="837" spans="32:40" x14ac:dyDescent="0.3">
      <c r="AF837" s="48"/>
      <c r="AN837" s="46"/>
    </row>
    <row r="838" spans="32:40" x14ac:dyDescent="0.3">
      <c r="AF838" s="48"/>
      <c r="AN838" s="46"/>
    </row>
    <row r="839" spans="32:40" x14ac:dyDescent="0.3">
      <c r="AF839" s="48"/>
      <c r="AN839" s="46"/>
    </row>
    <row r="840" spans="32:40" x14ac:dyDescent="0.3">
      <c r="AF840" s="48"/>
      <c r="AN840" s="46"/>
    </row>
    <row r="841" spans="32:40" x14ac:dyDescent="0.3">
      <c r="AF841" s="48"/>
      <c r="AN841" s="46"/>
    </row>
    <row r="842" spans="32:40" x14ac:dyDescent="0.3">
      <c r="AF842" s="48"/>
      <c r="AN842" s="46"/>
    </row>
    <row r="843" spans="32:40" x14ac:dyDescent="0.3">
      <c r="AF843" s="48"/>
      <c r="AN843" s="46"/>
    </row>
    <row r="844" spans="32:40" x14ac:dyDescent="0.3">
      <c r="AF844" s="48"/>
      <c r="AN844" s="46"/>
    </row>
    <row r="845" spans="32:40" x14ac:dyDescent="0.3">
      <c r="AF845" s="48"/>
      <c r="AN845" s="46"/>
    </row>
    <row r="846" spans="32:40" x14ac:dyDescent="0.3">
      <c r="AF846" s="48"/>
      <c r="AN846" s="46"/>
    </row>
    <row r="847" spans="32:40" x14ac:dyDescent="0.3">
      <c r="AF847" s="48"/>
      <c r="AN847" s="46"/>
    </row>
    <row r="848" spans="32:40" x14ac:dyDescent="0.3">
      <c r="AF848" s="48"/>
      <c r="AN848" s="46"/>
    </row>
    <row r="849" spans="32:40" x14ac:dyDescent="0.3">
      <c r="AF849" s="48"/>
      <c r="AN849" s="46"/>
    </row>
    <row r="850" spans="32:40" x14ac:dyDescent="0.3">
      <c r="AF850" s="48"/>
      <c r="AN850" s="46"/>
    </row>
    <row r="851" spans="32:40" x14ac:dyDescent="0.3">
      <c r="AF851" s="48"/>
      <c r="AN851" s="46"/>
    </row>
    <row r="852" spans="32:40" x14ac:dyDescent="0.3">
      <c r="AF852" s="48"/>
      <c r="AN852" s="46"/>
    </row>
    <row r="853" spans="32:40" x14ac:dyDescent="0.3">
      <c r="AF853" s="48"/>
      <c r="AN853" s="46"/>
    </row>
    <row r="854" spans="32:40" x14ac:dyDescent="0.3">
      <c r="AF854" s="48"/>
      <c r="AN854" s="46"/>
    </row>
    <row r="855" spans="32:40" x14ac:dyDescent="0.3">
      <c r="AF855" s="48"/>
      <c r="AN855" s="46"/>
    </row>
    <row r="856" spans="32:40" x14ac:dyDescent="0.3">
      <c r="AF856" s="48"/>
      <c r="AN856" s="46"/>
    </row>
    <row r="857" spans="32:40" x14ac:dyDescent="0.3">
      <c r="AF857" s="48"/>
      <c r="AN857" s="46"/>
    </row>
    <row r="858" spans="32:40" x14ac:dyDescent="0.3">
      <c r="AF858" s="48"/>
      <c r="AN858" s="46"/>
    </row>
    <row r="859" spans="32:40" x14ac:dyDescent="0.3">
      <c r="AF859" s="48"/>
      <c r="AN859" s="46"/>
    </row>
    <row r="860" spans="32:40" x14ac:dyDescent="0.3">
      <c r="AF860" s="48"/>
      <c r="AN860" s="46"/>
    </row>
    <row r="861" spans="32:40" x14ac:dyDescent="0.3">
      <c r="AF861" s="48"/>
      <c r="AN861" s="46"/>
    </row>
    <row r="862" spans="32:40" x14ac:dyDescent="0.3">
      <c r="AF862" s="48"/>
      <c r="AN862" s="46"/>
    </row>
    <row r="863" spans="32:40" x14ac:dyDescent="0.3">
      <c r="AF863" s="48"/>
      <c r="AN863" s="46"/>
    </row>
    <row r="864" spans="32:40" x14ac:dyDescent="0.3">
      <c r="AF864" s="48"/>
      <c r="AN864" s="46"/>
    </row>
    <row r="865" spans="32:40" x14ac:dyDescent="0.3">
      <c r="AF865" s="48"/>
      <c r="AN865" s="46"/>
    </row>
    <row r="866" spans="32:40" x14ac:dyDescent="0.3">
      <c r="AF866" s="48"/>
      <c r="AN866" s="46"/>
    </row>
    <row r="867" spans="32:40" x14ac:dyDescent="0.3">
      <c r="AF867" s="48"/>
      <c r="AN867" s="46"/>
    </row>
    <row r="868" spans="32:40" x14ac:dyDescent="0.3">
      <c r="AF868" s="48"/>
      <c r="AN868" s="46"/>
    </row>
    <row r="869" spans="32:40" x14ac:dyDescent="0.3">
      <c r="AF869" s="48"/>
      <c r="AN869" s="46"/>
    </row>
    <row r="870" spans="32:40" x14ac:dyDescent="0.3">
      <c r="AF870" s="48"/>
      <c r="AN870" s="46"/>
    </row>
    <row r="871" spans="32:40" x14ac:dyDescent="0.3">
      <c r="AF871" s="48"/>
      <c r="AN871" s="46"/>
    </row>
    <row r="872" spans="32:40" x14ac:dyDescent="0.3">
      <c r="AF872" s="48"/>
      <c r="AN872" s="46"/>
    </row>
    <row r="873" spans="32:40" x14ac:dyDescent="0.3">
      <c r="AF873" s="48"/>
      <c r="AN873" s="46"/>
    </row>
    <row r="874" spans="32:40" x14ac:dyDescent="0.3">
      <c r="AF874" s="48"/>
      <c r="AN874" s="46"/>
    </row>
    <row r="875" spans="32:40" x14ac:dyDescent="0.3">
      <c r="AF875" s="48"/>
      <c r="AN875" s="46"/>
    </row>
    <row r="876" spans="32:40" x14ac:dyDescent="0.3">
      <c r="AF876" s="48"/>
      <c r="AN876" s="46"/>
    </row>
    <row r="877" spans="32:40" x14ac:dyDescent="0.3">
      <c r="AF877" s="48"/>
      <c r="AN877" s="46"/>
    </row>
    <row r="878" spans="32:40" x14ac:dyDescent="0.3">
      <c r="AF878" s="48"/>
      <c r="AN878" s="46"/>
    </row>
    <row r="879" spans="32:40" x14ac:dyDescent="0.3">
      <c r="AF879" s="48"/>
      <c r="AN879" s="46"/>
    </row>
    <row r="880" spans="32:40" x14ac:dyDescent="0.3">
      <c r="AF880" s="48"/>
      <c r="AN880" s="46"/>
    </row>
    <row r="881" spans="32:40" x14ac:dyDescent="0.3">
      <c r="AF881" s="48"/>
      <c r="AN881" s="46"/>
    </row>
    <row r="882" spans="32:40" x14ac:dyDescent="0.3">
      <c r="AF882" s="48"/>
      <c r="AN882" s="46"/>
    </row>
    <row r="883" spans="32:40" x14ac:dyDescent="0.3">
      <c r="AF883" s="48"/>
      <c r="AN883" s="46"/>
    </row>
    <row r="884" spans="32:40" x14ac:dyDescent="0.3">
      <c r="AF884" s="48"/>
      <c r="AN884" s="46"/>
    </row>
    <row r="885" spans="32:40" x14ac:dyDescent="0.3">
      <c r="AF885" s="48"/>
      <c r="AN885" s="46"/>
    </row>
    <row r="886" spans="32:40" x14ac:dyDescent="0.3">
      <c r="AF886" s="48"/>
      <c r="AN886" s="46"/>
    </row>
    <row r="887" spans="32:40" x14ac:dyDescent="0.3">
      <c r="AF887" s="48"/>
      <c r="AN887" s="46"/>
    </row>
    <row r="888" spans="32:40" x14ac:dyDescent="0.3">
      <c r="AF888" s="48"/>
      <c r="AN888" s="46"/>
    </row>
    <row r="889" spans="32:40" x14ac:dyDescent="0.3">
      <c r="AF889" s="48"/>
      <c r="AN889" s="46"/>
    </row>
    <row r="890" spans="32:40" x14ac:dyDescent="0.3">
      <c r="AF890" s="48"/>
      <c r="AN890" s="46"/>
    </row>
    <row r="891" spans="32:40" x14ac:dyDescent="0.3">
      <c r="AF891" s="48"/>
      <c r="AN891" s="46"/>
    </row>
    <row r="892" spans="32:40" x14ac:dyDescent="0.3">
      <c r="AF892" s="48"/>
      <c r="AN892" s="46"/>
    </row>
    <row r="893" spans="32:40" x14ac:dyDescent="0.3">
      <c r="AF893" s="48"/>
      <c r="AN893" s="46"/>
    </row>
    <row r="894" spans="32:40" x14ac:dyDescent="0.3">
      <c r="AF894" s="48"/>
      <c r="AN894" s="46"/>
    </row>
    <row r="895" spans="32:40" x14ac:dyDescent="0.3">
      <c r="AF895" s="48"/>
      <c r="AN895" s="46"/>
    </row>
    <row r="896" spans="32:40" x14ac:dyDescent="0.3">
      <c r="AF896" s="48"/>
      <c r="AN896" s="46"/>
    </row>
    <row r="897" spans="32:40" x14ac:dyDescent="0.3">
      <c r="AF897" s="48"/>
      <c r="AN897" s="46"/>
    </row>
    <row r="898" spans="32:40" x14ac:dyDescent="0.3">
      <c r="AF898" s="48"/>
      <c r="AN898" s="46"/>
    </row>
    <row r="899" spans="32:40" x14ac:dyDescent="0.3">
      <c r="AF899" s="48"/>
      <c r="AN899" s="46"/>
    </row>
    <row r="900" spans="32:40" x14ac:dyDescent="0.3">
      <c r="AF900" s="48"/>
      <c r="AN900" s="46"/>
    </row>
    <row r="901" spans="32:40" x14ac:dyDescent="0.3">
      <c r="AF901" s="48"/>
      <c r="AN901" s="46"/>
    </row>
    <row r="902" spans="32:40" x14ac:dyDescent="0.3">
      <c r="AF902" s="48"/>
      <c r="AN902" s="46"/>
    </row>
    <row r="903" spans="32:40" x14ac:dyDescent="0.3">
      <c r="AF903" s="48"/>
      <c r="AN903" s="46"/>
    </row>
    <row r="904" spans="32:40" x14ac:dyDescent="0.3">
      <c r="AF904" s="48"/>
      <c r="AN904" s="46"/>
    </row>
    <row r="905" spans="32:40" x14ac:dyDescent="0.3">
      <c r="AF905" s="48"/>
      <c r="AN905" s="46"/>
    </row>
    <row r="906" spans="32:40" x14ac:dyDescent="0.3">
      <c r="AF906" s="48"/>
      <c r="AN906" s="46"/>
    </row>
    <row r="907" spans="32:40" x14ac:dyDescent="0.3">
      <c r="AF907" s="48"/>
      <c r="AN907" s="46"/>
    </row>
    <row r="908" spans="32:40" x14ac:dyDescent="0.3">
      <c r="AF908" s="48"/>
      <c r="AN908" s="46"/>
    </row>
    <row r="909" spans="32:40" x14ac:dyDescent="0.3">
      <c r="AF909" s="48"/>
      <c r="AN909" s="46"/>
    </row>
    <row r="910" spans="32:40" x14ac:dyDescent="0.3">
      <c r="AF910" s="48"/>
      <c r="AN910" s="46"/>
    </row>
    <row r="911" spans="32:40" x14ac:dyDescent="0.3">
      <c r="AF911" s="48"/>
      <c r="AN911" s="46"/>
    </row>
    <row r="912" spans="32:40" x14ac:dyDescent="0.3">
      <c r="AF912" s="48"/>
      <c r="AN912" s="46"/>
    </row>
    <row r="913" spans="32:40" x14ac:dyDescent="0.3">
      <c r="AF913" s="48"/>
      <c r="AN913" s="46"/>
    </row>
    <row r="914" spans="32:40" x14ac:dyDescent="0.3">
      <c r="AF914" s="48"/>
      <c r="AN914" s="46"/>
    </row>
    <row r="915" spans="32:40" x14ac:dyDescent="0.3">
      <c r="AF915" s="48"/>
      <c r="AN915" s="46"/>
    </row>
    <row r="916" spans="32:40" x14ac:dyDescent="0.3">
      <c r="AF916" s="48"/>
      <c r="AN916" s="46"/>
    </row>
    <row r="917" spans="32:40" x14ac:dyDescent="0.3">
      <c r="AF917" s="48"/>
      <c r="AN917" s="46"/>
    </row>
    <row r="918" spans="32:40" x14ac:dyDescent="0.3">
      <c r="AF918" s="48"/>
      <c r="AN918" s="46"/>
    </row>
    <row r="919" spans="32:40" x14ac:dyDescent="0.3">
      <c r="AF919" s="48"/>
      <c r="AN919" s="46"/>
    </row>
    <row r="920" spans="32:40" x14ac:dyDescent="0.3">
      <c r="AF920" s="48"/>
      <c r="AN920" s="46"/>
    </row>
    <row r="921" spans="32:40" x14ac:dyDescent="0.3">
      <c r="AF921" s="48"/>
      <c r="AN921" s="46"/>
    </row>
    <row r="922" spans="32:40" x14ac:dyDescent="0.3">
      <c r="AF922" s="48"/>
      <c r="AN922" s="46"/>
    </row>
    <row r="923" spans="32:40" x14ac:dyDescent="0.3">
      <c r="AF923" s="48"/>
      <c r="AN923" s="46"/>
    </row>
    <row r="924" spans="32:40" x14ac:dyDescent="0.3">
      <c r="AF924" s="48"/>
      <c r="AN924" s="46"/>
    </row>
    <row r="925" spans="32:40" x14ac:dyDescent="0.3">
      <c r="AF925" s="48"/>
      <c r="AN925" s="46"/>
    </row>
    <row r="926" spans="32:40" x14ac:dyDescent="0.3">
      <c r="AF926" s="48"/>
      <c r="AN926" s="46"/>
    </row>
    <row r="927" spans="32:40" x14ac:dyDescent="0.3">
      <c r="AF927" s="48"/>
      <c r="AN927" s="46"/>
    </row>
    <row r="928" spans="32:40" x14ac:dyDescent="0.3">
      <c r="AF928" s="48"/>
      <c r="AN928" s="46"/>
    </row>
    <row r="929" spans="32:40" x14ac:dyDescent="0.3">
      <c r="AF929" s="48"/>
      <c r="AN929" s="46"/>
    </row>
    <row r="930" spans="32:40" x14ac:dyDescent="0.3">
      <c r="AF930" s="48"/>
      <c r="AN930" s="46"/>
    </row>
    <row r="931" spans="32:40" x14ac:dyDescent="0.3">
      <c r="AF931" s="48"/>
      <c r="AN931" s="46"/>
    </row>
    <row r="932" spans="32:40" x14ac:dyDescent="0.3">
      <c r="AF932" s="48"/>
      <c r="AN932" s="46"/>
    </row>
    <row r="933" spans="32:40" x14ac:dyDescent="0.3">
      <c r="AF933" s="48"/>
      <c r="AN933" s="46"/>
    </row>
    <row r="934" spans="32:40" x14ac:dyDescent="0.3">
      <c r="AF934" s="48"/>
      <c r="AN934" s="46"/>
    </row>
    <row r="935" spans="32:40" x14ac:dyDescent="0.3">
      <c r="AF935" s="48"/>
      <c r="AN935" s="46"/>
    </row>
    <row r="936" spans="32:40" x14ac:dyDescent="0.3">
      <c r="AF936" s="48"/>
      <c r="AN936" s="46"/>
    </row>
    <row r="937" spans="32:40" x14ac:dyDescent="0.3">
      <c r="AF937" s="48"/>
      <c r="AN937" s="46"/>
    </row>
    <row r="938" spans="32:40" x14ac:dyDescent="0.3">
      <c r="AF938" s="48"/>
      <c r="AN938" s="46"/>
    </row>
    <row r="939" spans="32:40" x14ac:dyDescent="0.3">
      <c r="AF939" s="48"/>
      <c r="AN939" s="46"/>
    </row>
    <row r="940" spans="32:40" x14ac:dyDescent="0.3">
      <c r="AF940" s="48"/>
      <c r="AN940" s="46"/>
    </row>
    <row r="941" spans="32:40" x14ac:dyDescent="0.3">
      <c r="AF941" s="48"/>
      <c r="AN941" s="46"/>
    </row>
    <row r="942" spans="32:40" x14ac:dyDescent="0.3">
      <c r="AF942" s="48"/>
      <c r="AN942" s="46"/>
    </row>
    <row r="943" spans="32:40" x14ac:dyDescent="0.3">
      <c r="AF943" s="48"/>
      <c r="AN943" s="46"/>
    </row>
    <row r="944" spans="32:40" x14ac:dyDescent="0.3">
      <c r="AF944" s="48"/>
      <c r="AN944" s="46"/>
    </row>
    <row r="945" spans="32:40" x14ac:dyDescent="0.3">
      <c r="AF945" s="48"/>
      <c r="AN945" s="46"/>
    </row>
    <row r="946" spans="32:40" x14ac:dyDescent="0.3">
      <c r="AF946" s="48"/>
      <c r="AN946" s="46"/>
    </row>
    <row r="947" spans="32:40" x14ac:dyDescent="0.3">
      <c r="AF947" s="48"/>
      <c r="AN947" s="46"/>
    </row>
    <row r="948" spans="32:40" x14ac:dyDescent="0.3">
      <c r="AF948" s="48"/>
      <c r="AN948" s="46"/>
    </row>
    <row r="949" spans="32:40" x14ac:dyDescent="0.3">
      <c r="AF949" s="48"/>
      <c r="AN949" s="46"/>
    </row>
    <row r="950" spans="32:40" x14ac:dyDescent="0.3">
      <c r="AF950" s="48"/>
      <c r="AN950" s="46"/>
    </row>
    <row r="951" spans="32:40" x14ac:dyDescent="0.3">
      <c r="AF951" s="48"/>
      <c r="AN951" s="46"/>
    </row>
    <row r="952" spans="32:40" x14ac:dyDescent="0.3">
      <c r="AF952" s="48"/>
      <c r="AN952" s="46"/>
    </row>
    <row r="953" spans="32:40" x14ac:dyDescent="0.3">
      <c r="AF953" s="48"/>
      <c r="AN953" s="46"/>
    </row>
    <row r="954" spans="32:40" x14ac:dyDescent="0.3">
      <c r="AF954" s="48"/>
      <c r="AN954" s="46"/>
    </row>
    <row r="955" spans="32:40" x14ac:dyDescent="0.3">
      <c r="AF955" s="48"/>
      <c r="AN955" s="46"/>
    </row>
    <row r="956" spans="32:40" x14ac:dyDescent="0.3">
      <c r="AF956" s="48"/>
      <c r="AN956" s="46"/>
    </row>
    <row r="957" spans="32:40" x14ac:dyDescent="0.3">
      <c r="AF957" s="48"/>
      <c r="AN957" s="46"/>
    </row>
    <row r="958" spans="32:40" x14ac:dyDescent="0.3">
      <c r="AF958" s="48"/>
      <c r="AN958" s="46"/>
    </row>
    <row r="959" spans="32:40" x14ac:dyDescent="0.3">
      <c r="AF959" s="48"/>
      <c r="AN959" s="46"/>
    </row>
    <row r="960" spans="32:40" x14ac:dyDescent="0.3">
      <c r="AF960" s="48"/>
      <c r="AN960" s="46"/>
    </row>
    <row r="961" spans="32:40" x14ac:dyDescent="0.3">
      <c r="AF961" s="48"/>
      <c r="AN961" s="46"/>
    </row>
    <row r="962" spans="32:40" x14ac:dyDescent="0.3">
      <c r="AF962" s="48"/>
      <c r="AN962" s="46"/>
    </row>
    <row r="963" spans="32:40" x14ac:dyDescent="0.3">
      <c r="AF963" s="48"/>
      <c r="AN963" s="46"/>
    </row>
    <row r="964" spans="32:40" x14ac:dyDescent="0.3">
      <c r="AF964" s="48"/>
      <c r="AN964" s="46"/>
    </row>
    <row r="965" spans="32:40" x14ac:dyDescent="0.3">
      <c r="AF965" s="48"/>
      <c r="AN965" s="46"/>
    </row>
    <row r="966" spans="32:40" x14ac:dyDescent="0.3">
      <c r="AF966" s="48"/>
      <c r="AN966" s="46"/>
    </row>
    <row r="967" spans="32:40" x14ac:dyDescent="0.3">
      <c r="AF967" s="48"/>
      <c r="AN967" s="46"/>
    </row>
    <row r="968" spans="32:40" x14ac:dyDescent="0.3">
      <c r="AF968" s="48"/>
      <c r="AN968" s="46"/>
    </row>
    <row r="969" spans="32:40" x14ac:dyDescent="0.3">
      <c r="AF969" s="48"/>
      <c r="AN969" s="46"/>
    </row>
    <row r="970" spans="32:40" x14ac:dyDescent="0.3">
      <c r="AF970" s="48"/>
      <c r="AN970" s="46"/>
    </row>
    <row r="971" spans="32:40" x14ac:dyDescent="0.3">
      <c r="AF971" s="48"/>
      <c r="AN971" s="46"/>
    </row>
    <row r="972" spans="32:40" x14ac:dyDescent="0.3">
      <c r="AF972" s="48"/>
      <c r="AN972" s="46"/>
    </row>
    <row r="973" spans="32:40" x14ac:dyDescent="0.3">
      <c r="AF973" s="48"/>
      <c r="AN973" s="46"/>
    </row>
    <row r="974" spans="32:40" x14ac:dyDescent="0.3">
      <c r="AF974" s="48"/>
      <c r="AN974" s="46"/>
    </row>
    <row r="975" spans="32:40" x14ac:dyDescent="0.3">
      <c r="AF975" s="48"/>
      <c r="AN975" s="46"/>
    </row>
    <row r="976" spans="32:40" x14ac:dyDescent="0.3">
      <c r="AF976" s="48"/>
      <c r="AN976" s="46"/>
    </row>
    <row r="977" spans="32:40" x14ac:dyDescent="0.3">
      <c r="AF977" s="48"/>
      <c r="AN977" s="46"/>
    </row>
    <row r="978" spans="32:40" x14ac:dyDescent="0.3">
      <c r="AF978" s="48"/>
      <c r="AN978" s="46"/>
    </row>
    <row r="979" spans="32:40" x14ac:dyDescent="0.3">
      <c r="AF979" s="48"/>
      <c r="AN979" s="46"/>
    </row>
    <row r="980" spans="32:40" x14ac:dyDescent="0.3">
      <c r="AF980" s="48"/>
      <c r="AN980" s="46"/>
    </row>
    <row r="981" spans="32:40" x14ac:dyDescent="0.3">
      <c r="AF981" s="48"/>
      <c r="AN981" s="46"/>
    </row>
    <row r="982" spans="32:40" x14ac:dyDescent="0.3">
      <c r="AF982" s="48"/>
      <c r="AN982" s="46"/>
    </row>
    <row r="983" spans="32:40" x14ac:dyDescent="0.3">
      <c r="AF983" s="48"/>
      <c r="AN983" s="46"/>
    </row>
    <row r="984" spans="32:40" x14ac:dyDescent="0.3">
      <c r="AF984" s="48"/>
      <c r="AN984" s="46"/>
    </row>
    <row r="985" spans="32:40" x14ac:dyDescent="0.3">
      <c r="AF985" s="48"/>
      <c r="AN985" s="46"/>
    </row>
    <row r="986" spans="32:40" x14ac:dyDescent="0.3">
      <c r="AF986" s="48"/>
      <c r="AN986" s="46"/>
    </row>
    <row r="987" spans="32:40" x14ac:dyDescent="0.3">
      <c r="AF987" s="48"/>
      <c r="AN987" s="46"/>
    </row>
    <row r="988" spans="32:40" x14ac:dyDescent="0.3">
      <c r="AF988" s="48"/>
      <c r="AN988" s="46"/>
    </row>
    <row r="989" spans="32:40" x14ac:dyDescent="0.3">
      <c r="AF989" s="48"/>
      <c r="AN989" s="46"/>
    </row>
    <row r="990" spans="32:40" x14ac:dyDescent="0.3">
      <c r="AF990" s="48"/>
      <c r="AN990" s="46"/>
    </row>
    <row r="991" spans="32:40" x14ac:dyDescent="0.3">
      <c r="AF991" s="48"/>
      <c r="AN991" s="46"/>
    </row>
    <row r="992" spans="32:40" x14ac:dyDescent="0.3">
      <c r="AF992" s="48"/>
      <c r="AN992" s="46"/>
    </row>
    <row r="993" spans="32:40" x14ac:dyDescent="0.3">
      <c r="AF993" s="48"/>
      <c r="AN993" s="46"/>
    </row>
    <row r="994" spans="32:40" x14ac:dyDescent="0.3">
      <c r="AF994" s="48"/>
      <c r="AN994" s="46"/>
    </row>
    <row r="995" spans="32:40" x14ac:dyDescent="0.3">
      <c r="AF995" s="48"/>
      <c r="AN995" s="46"/>
    </row>
    <row r="996" spans="32:40" x14ac:dyDescent="0.3">
      <c r="AF996" s="48"/>
      <c r="AN996" s="46"/>
    </row>
    <row r="997" spans="32:40" x14ac:dyDescent="0.3">
      <c r="AF997" s="48"/>
      <c r="AN997" s="46"/>
    </row>
    <row r="998" spans="32:40" x14ac:dyDescent="0.3">
      <c r="AF998" s="48"/>
      <c r="AN998" s="46"/>
    </row>
    <row r="999" spans="32:40" x14ac:dyDescent="0.3">
      <c r="AF999" s="48"/>
      <c r="AN999" s="46"/>
    </row>
    <row r="1000" spans="32:40" x14ac:dyDescent="0.3">
      <c r="AF1000" s="48"/>
      <c r="AN1000" s="46"/>
    </row>
    <row r="1005" spans="32:40" x14ac:dyDescent="0.3">
      <c r="AN1005" s="30"/>
    </row>
    <row r="1007" spans="32:40" x14ac:dyDescent="0.3">
      <c r="AF1007" s="29"/>
    </row>
    <row r="1008" spans="32:40" x14ac:dyDescent="0.3">
      <c r="AN1008" s="29"/>
    </row>
  </sheetData>
  <sheetProtection formatRows="0" insertRows="0" deleteRows="0" selectLockedCells="1"/>
  <mergeCells count="503">
    <mergeCell ref="AN3:AN4"/>
    <mergeCell ref="AH496:AI496"/>
    <mergeCell ref="AH497:AI497"/>
    <mergeCell ref="AH498:AI498"/>
    <mergeCell ref="AH499:AI499"/>
    <mergeCell ref="AH500:AI500"/>
    <mergeCell ref="AH491:AI491"/>
    <mergeCell ref="AH492:AI492"/>
    <mergeCell ref="AH493:AI493"/>
    <mergeCell ref="AH494:AI494"/>
    <mergeCell ref="AH495:AI495"/>
    <mergeCell ref="AH486:AI486"/>
    <mergeCell ref="AH487:AI487"/>
    <mergeCell ref="AH488:AI488"/>
    <mergeCell ref="AH489:AI489"/>
    <mergeCell ref="AH490:AI490"/>
    <mergeCell ref="AH481:AI481"/>
    <mergeCell ref="AH482:AI482"/>
    <mergeCell ref="AH483:AI483"/>
    <mergeCell ref="AH484:AI484"/>
    <mergeCell ref="AH485:AI485"/>
    <mergeCell ref="AH476:AI476"/>
    <mergeCell ref="AH477:AI477"/>
    <mergeCell ref="AH478:AI478"/>
    <mergeCell ref="AH479:AI479"/>
    <mergeCell ref="AH480:AI480"/>
    <mergeCell ref="AH471:AI471"/>
    <mergeCell ref="AH472:AI472"/>
    <mergeCell ref="AH473:AI473"/>
    <mergeCell ref="AH474:AI474"/>
    <mergeCell ref="AH475:AI475"/>
    <mergeCell ref="AH466:AI466"/>
    <mergeCell ref="AH467:AI467"/>
    <mergeCell ref="AH468:AI468"/>
    <mergeCell ref="AH469:AI469"/>
    <mergeCell ref="AH470:AI470"/>
    <mergeCell ref="AH461:AI461"/>
    <mergeCell ref="AH462:AI462"/>
    <mergeCell ref="AH463:AI463"/>
    <mergeCell ref="AH464:AI464"/>
    <mergeCell ref="AH465:AI465"/>
    <mergeCell ref="AH456:AI456"/>
    <mergeCell ref="AH457:AI457"/>
    <mergeCell ref="AH458:AI458"/>
    <mergeCell ref="AH459:AI459"/>
    <mergeCell ref="AH460:AI460"/>
    <mergeCell ref="AH451:AI451"/>
    <mergeCell ref="AH452:AI452"/>
    <mergeCell ref="AH453:AI453"/>
    <mergeCell ref="AH454:AI454"/>
    <mergeCell ref="AH455:AI455"/>
    <mergeCell ref="AH446:AI446"/>
    <mergeCell ref="AH447:AI447"/>
    <mergeCell ref="AH448:AI448"/>
    <mergeCell ref="AH449:AI449"/>
    <mergeCell ref="AH450:AI450"/>
    <mergeCell ref="AH441:AI441"/>
    <mergeCell ref="AH442:AI442"/>
    <mergeCell ref="AH443:AI443"/>
    <mergeCell ref="AH444:AI444"/>
    <mergeCell ref="AH445:AI445"/>
    <mergeCell ref="AH436:AI436"/>
    <mergeCell ref="AH437:AI437"/>
    <mergeCell ref="AH438:AI438"/>
    <mergeCell ref="AH439:AI439"/>
    <mergeCell ref="AH440:AI440"/>
    <mergeCell ref="AH431:AI431"/>
    <mergeCell ref="AH432:AI432"/>
    <mergeCell ref="AH433:AI433"/>
    <mergeCell ref="AH434:AI434"/>
    <mergeCell ref="AH435:AI435"/>
    <mergeCell ref="AH426:AI426"/>
    <mergeCell ref="AH427:AI427"/>
    <mergeCell ref="AH428:AI428"/>
    <mergeCell ref="AH429:AI429"/>
    <mergeCell ref="AH430:AI430"/>
    <mergeCell ref="AH421:AI421"/>
    <mergeCell ref="AH422:AI422"/>
    <mergeCell ref="AH423:AI423"/>
    <mergeCell ref="AH424:AI424"/>
    <mergeCell ref="AH425:AI425"/>
    <mergeCell ref="AH416:AI416"/>
    <mergeCell ref="AH417:AI417"/>
    <mergeCell ref="AH418:AI418"/>
    <mergeCell ref="AH419:AI419"/>
    <mergeCell ref="AH420:AI420"/>
    <mergeCell ref="AH411:AI411"/>
    <mergeCell ref="AH412:AI412"/>
    <mergeCell ref="AH413:AI413"/>
    <mergeCell ref="AH414:AI414"/>
    <mergeCell ref="AH415:AI415"/>
    <mergeCell ref="AH406:AI406"/>
    <mergeCell ref="AH407:AI407"/>
    <mergeCell ref="AH408:AI408"/>
    <mergeCell ref="AH409:AI409"/>
    <mergeCell ref="AH410:AI410"/>
    <mergeCell ref="AH401:AI401"/>
    <mergeCell ref="AH402:AI402"/>
    <mergeCell ref="AH403:AI403"/>
    <mergeCell ref="AH404:AI404"/>
    <mergeCell ref="AH405:AI405"/>
    <mergeCell ref="AH396:AI396"/>
    <mergeCell ref="AH397:AI397"/>
    <mergeCell ref="AH398:AI398"/>
    <mergeCell ref="AH399:AI399"/>
    <mergeCell ref="AH400:AI400"/>
    <mergeCell ref="AH391:AI391"/>
    <mergeCell ref="AH392:AI392"/>
    <mergeCell ref="AH393:AI393"/>
    <mergeCell ref="AH394:AI394"/>
    <mergeCell ref="AH395:AI395"/>
    <mergeCell ref="AH386:AI386"/>
    <mergeCell ref="AH387:AI387"/>
    <mergeCell ref="AH388:AI388"/>
    <mergeCell ref="AH389:AI389"/>
    <mergeCell ref="AH390:AI390"/>
    <mergeCell ref="AH381:AI381"/>
    <mergeCell ref="AH382:AI382"/>
    <mergeCell ref="AH383:AI383"/>
    <mergeCell ref="AH384:AI384"/>
    <mergeCell ref="AH385:AI385"/>
    <mergeCell ref="AH376:AI376"/>
    <mergeCell ref="AH377:AI377"/>
    <mergeCell ref="AH378:AI378"/>
    <mergeCell ref="AH379:AI379"/>
    <mergeCell ref="AH380:AI380"/>
    <mergeCell ref="AH371:AI371"/>
    <mergeCell ref="AH372:AI372"/>
    <mergeCell ref="AH373:AI373"/>
    <mergeCell ref="AH374:AI374"/>
    <mergeCell ref="AH375:AI375"/>
    <mergeCell ref="AH366:AI366"/>
    <mergeCell ref="AH367:AI367"/>
    <mergeCell ref="AH368:AI368"/>
    <mergeCell ref="AH369:AI369"/>
    <mergeCell ref="AH370:AI370"/>
    <mergeCell ref="AH361:AI361"/>
    <mergeCell ref="AH362:AI362"/>
    <mergeCell ref="AH363:AI363"/>
    <mergeCell ref="AH364:AI364"/>
    <mergeCell ref="AH365:AI365"/>
    <mergeCell ref="AH356:AI356"/>
    <mergeCell ref="AH357:AI357"/>
    <mergeCell ref="AH358:AI358"/>
    <mergeCell ref="AH359:AI359"/>
    <mergeCell ref="AH360:AI360"/>
    <mergeCell ref="AH351:AI351"/>
    <mergeCell ref="AH352:AI352"/>
    <mergeCell ref="AH353:AI353"/>
    <mergeCell ref="AH354:AI354"/>
    <mergeCell ref="AH355:AI355"/>
    <mergeCell ref="AH346:AI346"/>
    <mergeCell ref="AH347:AI347"/>
    <mergeCell ref="AH348:AI348"/>
    <mergeCell ref="AH349:AI349"/>
    <mergeCell ref="AH350:AI350"/>
    <mergeCell ref="AH341:AI341"/>
    <mergeCell ref="AH342:AI342"/>
    <mergeCell ref="AH343:AI343"/>
    <mergeCell ref="AH344:AI344"/>
    <mergeCell ref="AH345:AI345"/>
    <mergeCell ref="AH336:AI336"/>
    <mergeCell ref="AH337:AI337"/>
    <mergeCell ref="AH338:AI338"/>
    <mergeCell ref="AH339:AI339"/>
    <mergeCell ref="AH340:AI340"/>
    <mergeCell ref="AH331:AI331"/>
    <mergeCell ref="AH332:AI332"/>
    <mergeCell ref="AH333:AI333"/>
    <mergeCell ref="AH334:AI334"/>
    <mergeCell ref="AH335:AI335"/>
    <mergeCell ref="AH326:AI326"/>
    <mergeCell ref="AH327:AI327"/>
    <mergeCell ref="AH328:AI328"/>
    <mergeCell ref="AH329:AI329"/>
    <mergeCell ref="AH330:AI330"/>
    <mergeCell ref="AH321:AI321"/>
    <mergeCell ref="AH322:AI322"/>
    <mergeCell ref="AH323:AI323"/>
    <mergeCell ref="AH324:AI324"/>
    <mergeCell ref="AH325:AI325"/>
    <mergeCell ref="AH316:AI316"/>
    <mergeCell ref="AH317:AI317"/>
    <mergeCell ref="AH318:AI318"/>
    <mergeCell ref="AH319:AI319"/>
    <mergeCell ref="AH320:AI320"/>
    <mergeCell ref="AH311:AI311"/>
    <mergeCell ref="AH312:AI312"/>
    <mergeCell ref="AH313:AI313"/>
    <mergeCell ref="AH314:AI314"/>
    <mergeCell ref="AH315:AI315"/>
    <mergeCell ref="AH306:AI306"/>
    <mergeCell ref="AH307:AI307"/>
    <mergeCell ref="AH308:AI308"/>
    <mergeCell ref="AH309:AI309"/>
    <mergeCell ref="AH310:AI310"/>
    <mergeCell ref="AH301:AI301"/>
    <mergeCell ref="AH302:AI302"/>
    <mergeCell ref="AH303:AI303"/>
    <mergeCell ref="AH304:AI304"/>
    <mergeCell ref="AH305:AI305"/>
    <mergeCell ref="AH296:AI296"/>
    <mergeCell ref="AH297:AI297"/>
    <mergeCell ref="AH298:AI298"/>
    <mergeCell ref="AH299:AI299"/>
    <mergeCell ref="AH300:AI300"/>
    <mergeCell ref="AH291:AI291"/>
    <mergeCell ref="AH292:AI292"/>
    <mergeCell ref="AH293:AI293"/>
    <mergeCell ref="AH294:AI294"/>
    <mergeCell ref="AH295:AI295"/>
    <mergeCell ref="AH286:AI286"/>
    <mergeCell ref="AH287:AI287"/>
    <mergeCell ref="AH288:AI288"/>
    <mergeCell ref="AH289:AI289"/>
    <mergeCell ref="AH290:AI290"/>
    <mergeCell ref="AH281:AI281"/>
    <mergeCell ref="AH282:AI282"/>
    <mergeCell ref="AH283:AI283"/>
    <mergeCell ref="AH284:AI284"/>
    <mergeCell ref="AH285:AI285"/>
    <mergeCell ref="AH276:AI276"/>
    <mergeCell ref="AH277:AI277"/>
    <mergeCell ref="AH278:AI278"/>
    <mergeCell ref="AH279:AI279"/>
    <mergeCell ref="AH280:AI280"/>
    <mergeCell ref="AH271:AI271"/>
    <mergeCell ref="AH272:AI272"/>
    <mergeCell ref="AH273:AI273"/>
    <mergeCell ref="AH274:AI274"/>
    <mergeCell ref="AH275:AI275"/>
    <mergeCell ref="AH266:AI266"/>
    <mergeCell ref="AH267:AI267"/>
    <mergeCell ref="AH268:AI268"/>
    <mergeCell ref="AH269:AI269"/>
    <mergeCell ref="AH270:AI270"/>
    <mergeCell ref="AH261:AI261"/>
    <mergeCell ref="AH262:AI262"/>
    <mergeCell ref="AH263:AI263"/>
    <mergeCell ref="AH264:AI264"/>
    <mergeCell ref="AH265:AI265"/>
    <mergeCell ref="AH256:AI256"/>
    <mergeCell ref="AH257:AI257"/>
    <mergeCell ref="AH258:AI258"/>
    <mergeCell ref="AH259:AI259"/>
    <mergeCell ref="AH260:AI260"/>
    <mergeCell ref="AH251:AI251"/>
    <mergeCell ref="AH252:AI252"/>
    <mergeCell ref="AH253:AI253"/>
    <mergeCell ref="AH254:AI254"/>
    <mergeCell ref="AH255:AI255"/>
    <mergeCell ref="AH246:AI246"/>
    <mergeCell ref="AH247:AI247"/>
    <mergeCell ref="AH248:AI248"/>
    <mergeCell ref="AH249:AI249"/>
    <mergeCell ref="AH250:AI250"/>
    <mergeCell ref="AH241:AI241"/>
    <mergeCell ref="AH242:AI242"/>
    <mergeCell ref="AH243:AI243"/>
    <mergeCell ref="AH244:AI244"/>
    <mergeCell ref="AH245:AI245"/>
    <mergeCell ref="AH236:AI236"/>
    <mergeCell ref="AH237:AI237"/>
    <mergeCell ref="AH238:AI238"/>
    <mergeCell ref="AH239:AI239"/>
    <mergeCell ref="AH240:AI240"/>
    <mergeCell ref="AH231:AI231"/>
    <mergeCell ref="AH232:AI232"/>
    <mergeCell ref="AH233:AI233"/>
    <mergeCell ref="AH234:AI234"/>
    <mergeCell ref="AH235:AI235"/>
    <mergeCell ref="AH226:AI226"/>
    <mergeCell ref="AH227:AI227"/>
    <mergeCell ref="AH228:AI228"/>
    <mergeCell ref="AH229:AI229"/>
    <mergeCell ref="AH230:AI230"/>
    <mergeCell ref="AH221:AI221"/>
    <mergeCell ref="AH222:AI222"/>
    <mergeCell ref="AH223:AI223"/>
    <mergeCell ref="AH224:AI224"/>
    <mergeCell ref="AH225:AI225"/>
    <mergeCell ref="AH216:AI216"/>
    <mergeCell ref="AH217:AI217"/>
    <mergeCell ref="AH218:AI218"/>
    <mergeCell ref="AH219:AI219"/>
    <mergeCell ref="AH220:AI220"/>
    <mergeCell ref="AH211:AI211"/>
    <mergeCell ref="AH212:AI212"/>
    <mergeCell ref="AH213:AI213"/>
    <mergeCell ref="AH214:AI214"/>
    <mergeCell ref="AH215:AI215"/>
    <mergeCell ref="AH206:AI206"/>
    <mergeCell ref="AH207:AI207"/>
    <mergeCell ref="AH208:AI208"/>
    <mergeCell ref="AH209:AI209"/>
    <mergeCell ref="AH210:AI210"/>
    <mergeCell ref="AH201:AI201"/>
    <mergeCell ref="AH202:AI202"/>
    <mergeCell ref="AH203:AI203"/>
    <mergeCell ref="AH204:AI204"/>
    <mergeCell ref="AH205:AI205"/>
    <mergeCell ref="AH196:AI196"/>
    <mergeCell ref="AH197:AI197"/>
    <mergeCell ref="AH198:AI198"/>
    <mergeCell ref="AH199:AI199"/>
    <mergeCell ref="AH200:AI200"/>
    <mergeCell ref="AH191:AI191"/>
    <mergeCell ref="AH192:AI192"/>
    <mergeCell ref="AH193:AI193"/>
    <mergeCell ref="AH194:AI194"/>
    <mergeCell ref="AH195:AI195"/>
    <mergeCell ref="AH186:AI186"/>
    <mergeCell ref="AH187:AI187"/>
    <mergeCell ref="AH188:AI188"/>
    <mergeCell ref="AH189:AI189"/>
    <mergeCell ref="AH190:AI190"/>
    <mergeCell ref="AH181:AI181"/>
    <mergeCell ref="AH182:AI182"/>
    <mergeCell ref="AH183:AI183"/>
    <mergeCell ref="AH184:AI184"/>
    <mergeCell ref="AH185:AI185"/>
    <mergeCell ref="AH176:AI176"/>
    <mergeCell ref="AH177:AI177"/>
    <mergeCell ref="AH178:AI178"/>
    <mergeCell ref="AH179:AI179"/>
    <mergeCell ref="AH180:AI180"/>
    <mergeCell ref="AH171:AI171"/>
    <mergeCell ref="AH172:AI172"/>
    <mergeCell ref="AH173:AI173"/>
    <mergeCell ref="AH174:AI174"/>
    <mergeCell ref="AH175:AI175"/>
    <mergeCell ref="AH166:AI166"/>
    <mergeCell ref="AH167:AI167"/>
    <mergeCell ref="AH168:AI168"/>
    <mergeCell ref="AH169:AI169"/>
    <mergeCell ref="AH170:AI170"/>
    <mergeCell ref="AH161:AI161"/>
    <mergeCell ref="AH162:AI162"/>
    <mergeCell ref="AH163:AI163"/>
    <mergeCell ref="AH164:AI164"/>
    <mergeCell ref="AH165:AI165"/>
    <mergeCell ref="AH156:AI156"/>
    <mergeCell ref="AH157:AI157"/>
    <mergeCell ref="AH158:AI158"/>
    <mergeCell ref="AH159:AI159"/>
    <mergeCell ref="AH160:AI160"/>
    <mergeCell ref="AH151:AI151"/>
    <mergeCell ref="AH152:AI152"/>
    <mergeCell ref="AH153:AI153"/>
    <mergeCell ref="AH154:AI154"/>
    <mergeCell ref="AH155:AI155"/>
    <mergeCell ref="AH146:AI146"/>
    <mergeCell ref="AH147:AI147"/>
    <mergeCell ref="AH148:AI148"/>
    <mergeCell ref="AH149:AI149"/>
    <mergeCell ref="AH150:AI150"/>
    <mergeCell ref="AH141:AI141"/>
    <mergeCell ref="AH142:AI142"/>
    <mergeCell ref="AH143:AI143"/>
    <mergeCell ref="AH144:AI144"/>
    <mergeCell ref="AH145:AI145"/>
    <mergeCell ref="AH136:AI136"/>
    <mergeCell ref="AH137:AI137"/>
    <mergeCell ref="AH138:AI138"/>
    <mergeCell ref="AH139:AI139"/>
    <mergeCell ref="AH140:AI140"/>
    <mergeCell ref="AH131:AI131"/>
    <mergeCell ref="AH132:AI132"/>
    <mergeCell ref="AH133:AI133"/>
    <mergeCell ref="AH134:AI134"/>
    <mergeCell ref="AH135:AI135"/>
    <mergeCell ref="AH126:AI126"/>
    <mergeCell ref="AH127:AI127"/>
    <mergeCell ref="AH128:AI128"/>
    <mergeCell ref="AH129:AI129"/>
    <mergeCell ref="AH130:AI130"/>
    <mergeCell ref="AH121:AI121"/>
    <mergeCell ref="AH122:AI122"/>
    <mergeCell ref="AH123:AI123"/>
    <mergeCell ref="AH124:AI124"/>
    <mergeCell ref="AH125:AI125"/>
    <mergeCell ref="AH116:AI116"/>
    <mergeCell ref="AH117:AI117"/>
    <mergeCell ref="AH118:AI118"/>
    <mergeCell ref="AH119:AI119"/>
    <mergeCell ref="AH120:AI120"/>
    <mergeCell ref="AH111:AI111"/>
    <mergeCell ref="AH112:AI112"/>
    <mergeCell ref="AH113:AI113"/>
    <mergeCell ref="AH114:AI114"/>
    <mergeCell ref="AH115:AI115"/>
    <mergeCell ref="AH106:AI106"/>
    <mergeCell ref="AH107:AI107"/>
    <mergeCell ref="AH108:AI108"/>
    <mergeCell ref="AH109:AI109"/>
    <mergeCell ref="AH110:AI110"/>
    <mergeCell ref="AH101:AI101"/>
    <mergeCell ref="AH102:AI102"/>
    <mergeCell ref="AH103:AI103"/>
    <mergeCell ref="AH104:AI104"/>
    <mergeCell ref="AH105:AI105"/>
    <mergeCell ref="AH96:AI96"/>
    <mergeCell ref="AH97:AI97"/>
    <mergeCell ref="AH98:AI98"/>
    <mergeCell ref="AH99:AI99"/>
    <mergeCell ref="AH100:AI100"/>
    <mergeCell ref="AH91:AI91"/>
    <mergeCell ref="AH92:AI92"/>
    <mergeCell ref="AH93:AI93"/>
    <mergeCell ref="AH94:AI94"/>
    <mergeCell ref="AH95:AI95"/>
    <mergeCell ref="AH86:AI86"/>
    <mergeCell ref="AH87:AI87"/>
    <mergeCell ref="AH88:AI88"/>
    <mergeCell ref="AH89:AI89"/>
    <mergeCell ref="AH90:AI90"/>
    <mergeCell ref="AH81:AI81"/>
    <mergeCell ref="AH82:AI82"/>
    <mergeCell ref="AH83:AI83"/>
    <mergeCell ref="AH84:AI84"/>
    <mergeCell ref="AH85:AI85"/>
    <mergeCell ref="AH76:AI76"/>
    <mergeCell ref="AH77:AI77"/>
    <mergeCell ref="AH78:AI78"/>
    <mergeCell ref="AH79:AI79"/>
    <mergeCell ref="AH80:AI80"/>
    <mergeCell ref="AH71:AI71"/>
    <mergeCell ref="AH72:AI72"/>
    <mergeCell ref="AH73:AI73"/>
    <mergeCell ref="AH74:AI74"/>
    <mergeCell ref="AH75:AI75"/>
    <mergeCell ref="AH66:AI66"/>
    <mergeCell ref="AH67:AI67"/>
    <mergeCell ref="AH68:AI68"/>
    <mergeCell ref="AH69:AI69"/>
    <mergeCell ref="AH70:AI70"/>
    <mergeCell ref="AH61:AI61"/>
    <mergeCell ref="AH62:AI62"/>
    <mergeCell ref="AH63:AI63"/>
    <mergeCell ref="AH64:AI64"/>
    <mergeCell ref="AH65:AI65"/>
    <mergeCell ref="AH56:AI56"/>
    <mergeCell ref="AH57:AI57"/>
    <mergeCell ref="AH58:AI58"/>
    <mergeCell ref="AH59:AI59"/>
    <mergeCell ref="AH60:AI60"/>
    <mergeCell ref="AH51:AI51"/>
    <mergeCell ref="AH52:AI52"/>
    <mergeCell ref="AH53:AI53"/>
    <mergeCell ref="AH54:AI54"/>
    <mergeCell ref="AH55:AI55"/>
    <mergeCell ref="AH46:AI46"/>
    <mergeCell ref="AH47:AI47"/>
    <mergeCell ref="AH48:AI48"/>
    <mergeCell ref="AH49:AI49"/>
    <mergeCell ref="AH50:AI50"/>
    <mergeCell ref="AH41:AI41"/>
    <mergeCell ref="AH42:AI42"/>
    <mergeCell ref="AH43:AI43"/>
    <mergeCell ref="AH44:AI44"/>
    <mergeCell ref="AH45:AI45"/>
    <mergeCell ref="AH36:AI36"/>
    <mergeCell ref="AH37:AI37"/>
    <mergeCell ref="AH38:AI38"/>
    <mergeCell ref="AH39:AI39"/>
    <mergeCell ref="AH40:AI40"/>
    <mergeCell ref="AH31:AI31"/>
    <mergeCell ref="AH32:AI32"/>
    <mergeCell ref="AH33:AI33"/>
    <mergeCell ref="AH34:AI34"/>
    <mergeCell ref="AH35:AI35"/>
    <mergeCell ref="AH26:AI26"/>
    <mergeCell ref="AH27:AI27"/>
    <mergeCell ref="AH28:AI28"/>
    <mergeCell ref="AH29:AI29"/>
    <mergeCell ref="AH30:AI30"/>
    <mergeCell ref="AH22:AI22"/>
    <mergeCell ref="AH23:AI23"/>
    <mergeCell ref="AH24:AI24"/>
    <mergeCell ref="AH25:AI25"/>
    <mergeCell ref="AH16:AI16"/>
    <mergeCell ref="AH17:AI17"/>
    <mergeCell ref="AH18:AI18"/>
    <mergeCell ref="AH19:AI19"/>
    <mergeCell ref="AH20:AI20"/>
    <mergeCell ref="AH12:AI12"/>
    <mergeCell ref="AH13:AI13"/>
    <mergeCell ref="AH14:AI14"/>
    <mergeCell ref="AH15:AI15"/>
    <mergeCell ref="AK3:AK4"/>
    <mergeCell ref="AL3:AL4"/>
    <mergeCell ref="AM3:AM4"/>
    <mergeCell ref="AH3:AJ3"/>
    <mergeCell ref="AH21:AI21"/>
    <mergeCell ref="E3:F3"/>
    <mergeCell ref="G3:M3"/>
    <mergeCell ref="N3:V3"/>
    <mergeCell ref="W3:AA3"/>
    <mergeCell ref="AB3:AE3"/>
    <mergeCell ref="AG3:AG4"/>
    <mergeCell ref="AH4:AI4"/>
    <mergeCell ref="AF3:AF4"/>
    <mergeCell ref="AH11:AI11"/>
  </mergeCells>
  <phoneticPr fontId="21" type="noConversion"/>
  <dataValidations count="10">
    <dataValidation type="list" allowBlank="1" showInputMessage="1" showErrorMessage="1" error="목록에서 선택" sqref="Z405 Z11:Z403 Z407:Z1048576">
      <formula1>회수유형</formula1>
    </dataValidation>
    <dataValidation type="date" allowBlank="1" showInputMessage="1" showErrorMessage="1" error="제안서작성일 이전 연월일을 입력" sqref="W458 I421:I422 W421:W422 I416:I417 W416:W417">
      <formula1>1</formula1>
      <formula2>제안서작성기준일</formula2>
    </dataValidation>
    <dataValidation type="date" allowBlank="1" showInputMessage="1" showErrorMessage="1" error="연월일을 입력" sqref="H426:H1048576 H11:I399 R11:R399 W11:W397 R414:R415 R421:R1048576 I423:I1048576 W423:W457 H421:H423 W459:W1048576 R418:R419 W418 H414:I415 W414:W415 H418:H419 I418 H411:I412 W411:W412 R411:R412 I407:I408 W407:W408 W399 AL506">
      <formula1>1</formula1>
      <formula2>2958465</formula2>
    </dataValidation>
    <dataValidation type="list" allowBlank="1" showInputMessage="1" showErrorMessage="1" error="목록에서 선택" sqref="U11:U1048576">
      <formula1>회수구분</formula1>
    </dataValidation>
    <dataValidation type="list" allowBlank="1" showInputMessage="1" showErrorMessage="1" error="목록에서 선택" sqref="J11:J1048576">
      <formula1>운용인력직무구분</formula1>
    </dataValidation>
    <dataValidation type="list" allowBlank="1" showInputMessage="1" showErrorMessage="1" error="목록에서 선택" sqref="K11:M1048576 AB11:AB1048576 AL504:AM505 AL507:AM1048576 AL501:AM502 AL11:AL500">
      <formula1>여부</formula1>
    </dataValidation>
    <dataValidation type="list" allowBlank="1" showInputMessage="1" showErrorMessage="1" sqref="N11:N1048576">
      <formula1>투자계정구분</formula1>
    </dataValidation>
    <dataValidation type="list" allowBlank="1" showInputMessage="1" showErrorMessage="1" sqref="P11:P1048576">
      <formula1>참여인력투자법인유형</formula1>
    </dataValidation>
    <dataValidation type="list" allowBlank="1" showInputMessage="1" showErrorMessage="1" error="목록에서 선택" sqref="S11:S500">
      <formula1>투자유형</formula1>
    </dataValidation>
    <dataValidation type="list" allowBlank="1" showInputMessage="1" showErrorMessage="1" sqref="AF11:AF28">
      <formula1>#REF!</formula1>
    </dataValidation>
  </dataValidations>
  <pageMargins left="0.19685039370078741" right="0.19685039370078741" top="1.1023622047244095" bottom="0.39370078740157483" header="0.78740157480314965" footer="0.19685039370078741"/>
  <pageSetup paperSize="9" scale="48" orientation="landscape" r:id="rId1"/>
  <headerFooter>
    <oddHeader>&amp;L&amp;"-,굵게"&amp;18 3.2. 참여인력 투자현황 (&amp;P쪽/&amp;N쪽)&amp;R
(단위 : 백만원, %)</oddHeader>
  </headerFooter>
  <rowBreaks count="1" manualBreakCount="1">
    <brk id="436"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showGridLines="0" zoomScale="70" zoomScaleNormal="70" zoomScaleSheetLayoutView="75" workbookViewId="0">
      <pane xSplit="6" ySplit="10" topLeftCell="G11" activePane="bottomRight" state="frozen"/>
      <selection activeCell="A8" sqref="A8:F8"/>
      <selection pane="topRight" activeCell="A8" sqref="A8:F8"/>
      <selection pane="bottomLeft" activeCell="A8" sqref="A8:F8"/>
      <selection pane="bottomRight" activeCell="O44" sqref="O44"/>
    </sheetView>
  </sheetViews>
  <sheetFormatPr defaultColWidth="9" defaultRowHeight="13.5" x14ac:dyDescent="0.3"/>
  <cols>
    <col min="1" max="1" width="9.625" style="132" hidden="1" customWidth="1"/>
    <col min="2" max="2" width="8" style="132" hidden="1" customWidth="1"/>
    <col min="3" max="4" width="10" style="132" hidden="1" customWidth="1"/>
    <col min="5" max="5" width="10.625" style="30" customWidth="1"/>
    <col min="6" max="6" width="13.625" style="164" customWidth="1"/>
    <col min="7" max="7" width="12.625" style="30" customWidth="1"/>
    <col min="8" max="8" width="35" style="30" customWidth="1"/>
    <col min="9" max="9" width="30.625" style="30" customWidth="1"/>
    <col min="10" max="10" width="15.625" style="30" customWidth="1"/>
    <col min="11" max="11" width="12.625" style="30" bestFit="1" customWidth="1"/>
    <col min="12" max="52" width="9" style="30"/>
    <col min="53" max="53" width="5.5" style="30" customWidth="1"/>
    <col min="54" max="54" width="4.875" style="30" customWidth="1"/>
    <col min="55" max="55" width="9" style="30"/>
    <col min="56" max="57" width="5" style="30" customWidth="1"/>
    <col min="58" max="16384" width="9" style="30"/>
  </cols>
  <sheetData>
    <row r="1" spans="1:17" hidden="1" x14ac:dyDescent="0.3">
      <c r="A1" s="80" t="s">
        <v>135</v>
      </c>
      <c r="B1" s="80" t="s">
        <v>176</v>
      </c>
      <c r="C1" s="80" t="s">
        <v>281</v>
      </c>
      <c r="D1" s="80" t="s">
        <v>169</v>
      </c>
      <c r="E1" s="78" t="s">
        <v>282</v>
      </c>
      <c r="F1" s="163" t="s">
        <v>283</v>
      </c>
      <c r="G1" s="78" t="s">
        <v>319</v>
      </c>
      <c r="H1" s="78" t="s">
        <v>320</v>
      </c>
      <c r="I1" s="78" t="s">
        <v>321</v>
      </c>
      <c r="J1" s="78" t="s">
        <v>322</v>
      </c>
      <c r="K1" s="78" t="s">
        <v>323</v>
      </c>
    </row>
    <row r="2" spans="1:17" hidden="1" x14ac:dyDescent="0.3">
      <c r="A2" s="80"/>
      <c r="B2" s="80"/>
      <c r="C2" s="80"/>
      <c r="D2" s="80"/>
      <c r="E2" s="78"/>
      <c r="F2" s="163"/>
      <c r="G2" s="78"/>
      <c r="H2" s="78"/>
      <c r="I2" s="78"/>
      <c r="J2" s="78"/>
      <c r="K2" s="78"/>
    </row>
    <row r="3" spans="1:17" ht="30" customHeight="1" x14ac:dyDescent="0.3">
      <c r="A3" s="80"/>
      <c r="B3" s="80"/>
      <c r="C3" s="80"/>
      <c r="D3" s="80"/>
      <c r="E3" s="388" t="s">
        <v>408</v>
      </c>
      <c r="F3" s="388"/>
      <c r="G3" s="388" t="s">
        <v>461</v>
      </c>
      <c r="H3" s="388"/>
      <c r="I3" s="388"/>
      <c r="J3" s="388"/>
      <c r="K3" s="388"/>
    </row>
    <row r="4" spans="1:17" ht="45" customHeight="1" x14ac:dyDescent="0.3">
      <c r="A4" s="80" t="s">
        <v>128</v>
      </c>
      <c r="B4" s="80" t="s">
        <v>126</v>
      </c>
      <c r="C4" s="80" t="s">
        <v>127</v>
      </c>
      <c r="D4" s="80" t="s">
        <v>129</v>
      </c>
      <c r="E4" s="113" t="s">
        <v>462</v>
      </c>
      <c r="F4" s="101" t="s">
        <v>638</v>
      </c>
      <c r="G4" s="113" t="s">
        <v>463</v>
      </c>
      <c r="H4" s="113" t="s">
        <v>464</v>
      </c>
      <c r="I4" s="113" t="s">
        <v>20</v>
      </c>
      <c r="J4" s="254" t="s">
        <v>21</v>
      </c>
      <c r="K4" s="254" t="s">
        <v>22</v>
      </c>
      <c r="Q4" s="149"/>
    </row>
    <row r="5" spans="1:17" hidden="1" x14ac:dyDescent="0.3"/>
    <row r="6" spans="1:17" hidden="1" x14ac:dyDescent="0.3"/>
    <row r="7" spans="1:17" hidden="1" x14ac:dyDescent="0.3"/>
    <row r="8" spans="1:17" hidden="1" x14ac:dyDescent="0.3">
      <c r="A8" s="80"/>
      <c r="B8" s="80"/>
      <c r="C8" s="80"/>
      <c r="D8" s="80"/>
      <c r="E8" s="78"/>
      <c r="F8" s="163"/>
      <c r="G8" s="78"/>
      <c r="H8" s="78"/>
      <c r="I8" s="78"/>
      <c r="J8" s="78"/>
      <c r="K8" s="78"/>
    </row>
    <row r="9" spans="1:17" hidden="1" x14ac:dyDescent="0.3">
      <c r="A9" s="80"/>
      <c r="B9" s="80"/>
      <c r="C9" s="80"/>
      <c r="D9" s="80"/>
      <c r="E9" s="78"/>
      <c r="F9" s="163"/>
      <c r="G9" s="78"/>
      <c r="H9" s="78"/>
      <c r="I9" s="78"/>
      <c r="J9" s="78"/>
      <c r="K9" s="78"/>
    </row>
    <row r="10" spans="1:17" hidden="1" x14ac:dyDescent="0.3">
      <c r="A10" s="80"/>
      <c r="B10" s="80"/>
      <c r="C10" s="80"/>
      <c r="D10" s="80"/>
      <c r="E10" s="78"/>
      <c r="F10" s="163"/>
      <c r="G10" s="78"/>
      <c r="H10" s="78"/>
      <c r="I10" s="78"/>
      <c r="J10" s="78"/>
      <c r="K10" s="78"/>
    </row>
    <row r="11" spans="1:17" ht="20.100000000000001" customHeight="1" x14ac:dyDescent="0.3">
      <c r="A11" s="68"/>
      <c r="B11" s="68"/>
      <c r="C11" s="68"/>
      <c r="D11" s="68"/>
      <c r="E11" s="299" t="s">
        <v>593</v>
      </c>
      <c r="F11" s="323">
        <f t="shared" ref="F11:F220" si="0">IF(ISBLANK($E11),"",VLOOKUP($E11,참여인력_개요,2,FALSE))</f>
        <v>25569</v>
      </c>
      <c r="G11" s="86">
        <v>36892</v>
      </c>
      <c r="H11" s="44" t="s">
        <v>616</v>
      </c>
      <c r="I11" s="44" t="s">
        <v>551</v>
      </c>
      <c r="J11" s="46" t="s">
        <v>550</v>
      </c>
      <c r="K11" s="46" t="s">
        <v>541</v>
      </c>
    </row>
    <row r="12" spans="1:17" ht="20.100000000000001" customHeight="1" x14ac:dyDescent="0.3">
      <c r="A12" s="68"/>
      <c r="B12" s="68"/>
      <c r="C12" s="68"/>
      <c r="D12" s="68"/>
      <c r="E12" s="299" t="s">
        <v>593</v>
      </c>
      <c r="F12" s="323">
        <f t="shared" si="0"/>
        <v>25569</v>
      </c>
      <c r="G12" s="86">
        <v>35065</v>
      </c>
      <c r="H12" s="44" t="s">
        <v>617</v>
      </c>
      <c r="I12" s="44"/>
      <c r="J12" s="46"/>
      <c r="K12" s="46" t="s">
        <v>541</v>
      </c>
    </row>
    <row r="13" spans="1:17" ht="20.100000000000001" customHeight="1" x14ac:dyDescent="0.3">
      <c r="A13" s="68"/>
      <c r="B13" s="68"/>
      <c r="C13" s="68"/>
      <c r="D13" s="68"/>
      <c r="E13" s="299"/>
      <c r="F13" s="323" t="str">
        <f t="shared" si="0"/>
        <v/>
      </c>
      <c r="G13" s="86"/>
      <c r="H13" s="44"/>
      <c r="I13" s="44"/>
      <c r="J13" s="46"/>
      <c r="K13" s="46"/>
    </row>
    <row r="14" spans="1:17" ht="20.100000000000001" customHeight="1" x14ac:dyDescent="0.3">
      <c r="A14" s="68"/>
      <c r="B14" s="68"/>
      <c r="C14" s="68"/>
      <c r="D14" s="68"/>
      <c r="E14" s="299"/>
      <c r="F14" s="323" t="str">
        <f t="shared" si="0"/>
        <v/>
      </c>
      <c r="G14" s="86"/>
      <c r="H14" s="44"/>
      <c r="I14" s="44"/>
      <c r="J14" s="46"/>
      <c r="K14" s="46"/>
    </row>
    <row r="15" spans="1:17" ht="20.100000000000001" customHeight="1" x14ac:dyDescent="0.3">
      <c r="A15" s="68"/>
      <c r="B15" s="68"/>
      <c r="C15" s="68"/>
      <c r="D15" s="68"/>
      <c r="E15" s="299"/>
      <c r="F15" s="323" t="str">
        <f t="shared" si="0"/>
        <v/>
      </c>
      <c r="G15" s="86"/>
      <c r="H15" s="44"/>
      <c r="I15" s="44"/>
      <c r="J15" s="46"/>
      <c r="K15" s="46"/>
    </row>
    <row r="16" spans="1:17" ht="20.100000000000001" customHeight="1" x14ac:dyDescent="0.3">
      <c r="A16" s="68"/>
      <c r="B16" s="68"/>
      <c r="C16" s="68"/>
      <c r="D16" s="68"/>
      <c r="E16" s="299"/>
      <c r="F16" s="323" t="str">
        <f t="shared" si="0"/>
        <v/>
      </c>
      <c r="G16" s="86"/>
      <c r="H16" s="44"/>
      <c r="I16" s="44"/>
      <c r="J16" s="46"/>
      <c r="K16" s="46"/>
    </row>
    <row r="17" spans="1:11" ht="20.100000000000001" customHeight="1" x14ac:dyDescent="0.3">
      <c r="A17" s="68"/>
      <c r="B17" s="68"/>
      <c r="C17" s="68"/>
      <c r="D17" s="68"/>
      <c r="E17" s="299"/>
      <c r="F17" s="323" t="str">
        <f t="shared" si="0"/>
        <v/>
      </c>
      <c r="G17" s="86"/>
      <c r="H17" s="44"/>
      <c r="I17" s="44"/>
      <c r="J17" s="46"/>
      <c r="K17" s="46"/>
    </row>
    <row r="18" spans="1:11" ht="20.100000000000001" customHeight="1" x14ac:dyDescent="0.3">
      <c r="A18" s="68"/>
      <c r="B18" s="68"/>
      <c r="C18" s="68"/>
      <c r="D18" s="68"/>
      <c r="E18" s="299"/>
      <c r="F18" s="323" t="str">
        <f t="shared" si="0"/>
        <v/>
      </c>
      <c r="G18" s="86"/>
      <c r="H18" s="44"/>
      <c r="I18" s="44"/>
      <c r="J18" s="46"/>
      <c r="K18" s="46"/>
    </row>
    <row r="19" spans="1:11" ht="20.100000000000001" customHeight="1" x14ac:dyDescent="0.3">
      <c r="A19" s="68"/>
      <c r="B19" s="68"/>
      <c r="C19" s="68"/>
      <c r="D19" s="68"/>
      <c r="E19" s="299"/>
      <c r="F19" s="323" t="str">
        <f t="shared" si="0"/>
        <v/>
      </c>
      <c r="G19" s="86"/>
      <c r="H19" s="44"/>
      <c r="I19" s="44"/>
      <c r="J19" s="46"/>
      <c r="K19" s="46"/>
    </row>
    <row r="20" spans="1:11" ht="20.100000000000001" customHeight="1" x14ac:dyDescent="0.3">
      <c r="A20" s="68"/>
      <c r="B20" s="68"/>
      <c r="C20" s="68"/>
      <c r="D20" s="68"/>
      <c r="E20" s="299"/>
      <c r="F20" s="323" t="str">
        <f t="shared" si="0"/>
        <v/>
      </c>
      <c r="G20" s="86"/>
      <c r="H20" s="44"/>
      <c r="I20" s="44"/>
      <c r="J20" s="46"/>
      <c r="K20" s="46"/>
    </row>
    <row r="21" spans="1:11" ht="20.100000000000001" customHeight="1" x14ac:dyDescent="0.3">
      <c r="A21" s="68"/>
      <c r="B21" s="68"/>
      <c r="C21" s="68"/>
      <c r="D21" s="68"/>
      <c r="E21" s="299"/>
      <c r="F21" s="323" t="str">
        <f t="shared" si="0"/>
        <v/>
      </c>
      <c r="G21" s="86"/>
      <c r="H21" s="44"/>
      <c r="I21" s="44"/>
      <c r="J21" s="46"/>
      <c r="K21" s="46"/>
    </row>
    <row r="22" spans="1:11" ht="20.100000000000001" customHeight="1" x14ac:dyDescent="0.3">
      <c r="A22" s="68"/>
      <c r="B22" s="68"/>
      <c r="C22" s="68"/>
      <c r="D22" s="68"/>
      <c r="E22" s="299"/>
      <c r="F22" s="323" t="str">
        <f t="shared" si="0"/>
        <v/>
      </c>
      <c r="G22" s="86"/>
      <c r="H22" s="44"/>
      <c r="I22" s="44"/>
      <c r="J22" s="46"/>
      <c r="K22" s="46"/>
    </row>
    <row r="23" spans="1:11" ht="20.100000000000001" customHeight="1" x14ac:dyDescent="0.3">
      <c r="A23" s="68"/>
      <c r="B23" s="68"/>
      <c r="C23" s="68"/>
      <c r="D23" s="68"/>
      <c r="E23" s="299"/>
      <c r="F23" s="323" t="str">
        <f t="shared" si="0"/>
        <v/>
      </c>
      <c r="G23" s="86"/>
      <c r="H23" s="44"/>
      <c r="I23" s="44"/>
      <c r="J23" s="46"/>
      <c r="K23" s="46"/>
    </row>
    <row r="24" spans="1:11" ht="20.100000000000001" customHeight="1" x14ac:dyDescent="0.3">
      <c r="A24" s="68"/>
      <c r="B24" s="68"/>
      <c r="C24" s="68"/>
      <c r="D24" s="68"/>
      <c r="E24" s="299"/>
      <c r="F24" s="323" t="str">
        <f t="shared" si="0"/>
        <v/>
      </c>
      <c r="G24" s="86"/>
      <c r="H24" s="44"/>
      <c r="I24" s="44"/>
      <c r="J24" s="46"/>
      <c r="K24" s="46"/>
    </row>
    <row r="25" spans="1:11" ht="20.100000000000001" customHeight="1" x14ac:dyDescent="0.3">
      <c r="A25" s="68"/>
      <c r="B25" s="68"/>
      <c r="C25" s="68"/>
      <c r="D25" s="68"/>
      <c r="E25" s="299"/>
      <c r="F25" s="323" t="str">
        <f t="shared" si="0"/>
        <v/>
      </c>
      <c r="G25" s="86"/>
      <c r="H25" s="44"/>
      <c r="I25" s="44"/>
      <c r="J25" s="46"/>
      <c r="K25" s="46"/>
    </row>
    <row r="26" spans="1:11" ht="20.100000000000001" customHeight="1" x14ac:dyDescent="0.3">
      <c r="A26" s="68"/>
      <c r="B26" s="68"/>
      <c r="C26" s="68"/>
      <c r="D26" s="68"/>
      <c r="E26" s="299"/>
      <c r="F26" s="323" t="str">
        <f t="shared" si="0"/>
        <v/>
      </c>
      <c r="G26" s="86"/>
      <c r="H26" s="44"/>
      <c r="I26" s="44"/>
      <c r="J26" s="46"/>
      <c r="K26" s="46"/>
    </row>
    <row r="27" spans="1:11" ht="20.100000000000001" customHeight="1" x14ac:dyDescent="0.3">
      <c r="A27" s="68"/>
      <c r="B27" s="68"/>
      <c r="C27" s="68"/>
      <c r="D27" s="68"/>
      <c r="E27" s="299"/>
      <c r="F27" s="323" t="str">
        <f t="shared" si="0"/>
        <v/>
      </c>
      <c r="G27" s="86"/>
      <c r="H27" s="44"/>
      <c r="I27" s="44"/>
      <c r="J27" s="46"/>
      <c r="K27" s="46"/>
    </row>
    <row r="28" spans="1:11" ht="20.100000000000001" customHeight="1" x14ac:dyDescent="0.3">
      <c r="A28" s="68"/>
      <c r="B28" s="68"/>
      <c r="C28" s="68"/>
      <c r="D28" s="68"/>
      <c r="E28" s="299"/>
      <c r="F28" s="323" t="str">
        <f t="shared" si="0"/>
        <v/>
      </c>
      <c r="G28" s="86"/>
      <c r="H28" s="44"/>
      <c r="I28" s="44"/>
      <c r="J28" s="46"/>
      <c r="K28" s="46"/>
    </row>
    <row r="29" spans="1:11" ht="20.100000000000001" customHeight="1" x14ac:dyDescent="0.3">
      <c r="A29" s="68"/>
      <c r="B29" s="68"/>
      <c r="C29" s="68"/>
      <c r="D29" s="68"/>
      <c r="E29" s="299"/>
      <c r="F29" s="323" t="str">
        <f t="shared" si="0"/>
        <v/>
      </c>
      <c r="G29" s="86"/>
      <c r="H29" s="44"/>
      <c r="I29" s="44"/>
      <c r="J29" s="46"/>
      <c r="K29" s="46"/>
    </row>
    <row r="30" spans="1:11" ht="20.100000000000001" customHeight="1" x14ac:dyDescent="0.3">
      <c r="A30" s="68"/>
      <c r="B30" s="68"/>
      <c r="C30" s="68"/>
      <c r="D30" s="68"/>
      <c r="E30" s="299"/>
      <c r="F30" s="323" t="str">
        <f t="shared" si="0"/>
        <v/>
      </c>
      <c r="G30" s="86"/>
      <c r="H30" s="44"/>
      <c r="I30" s="44"/>
      <c r="J30" s="46"/>
      <c r="K30" s="46"/>
    </row>
    <row r="31" spans="1:11" ht="20.100000000000001" customHeight="1" x14ac:dyDescent="0.3">
      <c r="A31" s="68"/>
      <c r="B31" s="68"/>
      <c r="C31" s="68"/>
      <c r="D31" s="68"/>
      <c r="E31" s="299"/>
      <c r="F31" s="323" t="str">
        <f t="shared" si="0"/>
        <v/>
      </c>
      <c r="G31" s="86"/>
      <c r="H31" s="44"/>
      <c r="I31" s="44"/>
      <c r="J31" s="46"/>
      <c r="K31" s="46"/>
    </row>
    <row r="32" spans="1:11" ht="20.100000000000001" customHeight="1" x14ac:dyDescent="0.3">
      <c r="A32" s="68"/>
      <c r="B32" s="68"/>
      <c r="C32" s="68"/>
      <c r="D32" s="68"/>
      <c r="E32" s="299"/>
      <c r="F32" s="323" t="str">
        <f t="shared" si="0"/>
        <v/>
      </c>
      <c r="G32" s="86"/>
      <c r="H32" s="44"/>
      <c r="I32" s="44"/>
      <c r="J32" s="46"/>
      <c r="K32" s="46"/>
    </row>
    <row r="33" spans="1:11" ht="20.100000000000001" customHeight="1" x14ac:dyDescent="0.3">
      <c r="A33" s="68"/>
      <c r="B33" s="68"/>
      <c r="C33" s="68"/>
      <c r="D33" s="68"/>
      <c r="E33" s="299"/>
      <c r="F33" s="323" t="str">
        <f t="shared" si="0"/>
        <v/>
      </c>
      <c r="G33" s="86"/>
      <c r="H33" s="44"/>
      <c r="I33" s="44"/>
      <c r="J33" s="46"/>
      <c r="K33" s="46"/>
    </row>
    <row r="34" spans="1:11" ht="20.100000000000001" customHeight="1" x14ac:dyDescent="0.3">
      <c r="A34" s="68"/>
      <c r="B34" s="68"/>
      <c r="C34" s="68"/>
      <c r="D34" s="68"/>
      <c r="E34" s="299"/>
      <c r="F34" s="323" t="str">
        <f t="shared" si="0"/>
        <v/>
      </c>
      <c r="G34" s="86"/>
      <c r="H34" s="44"/>
      <c r="I34" s="44"/>
      <c r="J34" s="46"/>
      <c r="K34" s="46"/>
    </row>
    <row r="35" spans="1:11" ht="20.100000000000001" customHeight="1" x14ac:dyDescent="0.3">
      <c r="A35" s="68"/>
      <c r="B35" s="68"/>
      <c r="C35" s="68"/>
      <c r="D35" s="68"/>
      <c r="E35" s="299"/>
      <c r="F35" s="323" t="str">
        <f t="shared" si="0"/>
        <v/>
      </c>
      <c r="G35" s="86"/>
      <c r="H35" s="44"/>
      <c r="I35" s="44"/>
      <c r="J35" s="46"/>
      <c r="K35" s="46"/>
    </row>
    <row r="36" spans="1:11" ht="20.100000000000001" customHeight="1" x14ac:dyDescent="0.3">
      <c r="A36" s="68"/>
      <c r="B36" s="68"/>
      <c r="C36" s="68"/>
      <c r="D36" s="68"/>
      <c r="E36" s="299"/>
      <c r="F36" s="323" t="str">
        <f t="shared" si="0"/>
        <v/>
      </c>
      <c r="G36" s="86"/>
      <c r="H36" s="44"/>
      <c r="I36" s="44"/>
      <c r="J36" s="46"/>
      <c r="K36" s="46"/>
    </row>
    <row r="37" spans="1:11" ht="20.100000000000001" customHeight="1" x14ac:dyDescent="0.3">
      <c r="A37" s="68"/>
      <c r="B37" s="68"/>
      <c r="C37" s="68"/>
      <c r="D37" s="68"/>
      <c r="E37" s="299"/>
      <c r="F37" s="323" t="str">
        <f t="shared" si="0"/>
        <v/>
      </c>
      <c r="G37" s="86"/>
      <c r="H37" s="44"/>
      <c r="I37" s="44"/>
      <c r="J37" s="46"/>
      <c r="K37" s="46"/>
    </row>
    <row r="38" spans="1:11" ht="20.100000000000001" customHeight="1" x14ac:dyDescent="0.3">
      <c r="A38" s="68"/>
      <c r="B38" s="68"/>
      <c r="C38" s="68"/>
      <c r="D38" s="68"/>
      <c r="E38" s="299"/>
      <c r="F38" s="323" t="str">
        <f t="shared" si="0"/>
        <v/>
      </c>
      <c r="G38" s="86"/>
      <c r="H38" s="44"/>
      <c r="I38" s="44"/>
      <c r="J38" s="46"/>
      <c r="K38" s="46"/>
    </row>
    <row r="39" spans="1:11" ht="20.100000000000001" customHeight="1" x14ac:dyDescent="0.3">
      <c r="A39" s="68"/>
      <c r="B39" s="68"/>
      <c r="C39" s="68"/>
      <c r="D39" s="68"/>
      <c r="E39" s="299"/>
      <c r="F39" s="323" t="str">
        <f t="shared" si="0"/>
        <v/>
      </c>
      <c r="G39" s="86"/>
      <c r="H39" s="44"/>
      <c r="I39" s="44"/>
      <c r="J39" s="46"/>
      <c r="K39" s="46"/>
    </row>
    <row r="40" spans="1:11" ht="20.100000000000001" customHeight="1" x14ac:dyDescent="0.3">
      <c r="A40" s="68"/>
      <c r="B40" s="68"/>
      <c r="C40" s="68"/>
      <c r="D40" s="68"/>
      <c r="E40" s="299"/>
      <c r="F40" s="323" t="str">
        <f t="shared" si="0"/>
        <v/>
      </c>
      <c r="G40" s="86"/>
      <c r="H40" s="44"/>
      <c r="I40" s="44"/>
      <c r="J40" s="46"/>
      <c r="K40" s="46"/>
    </row>
    <row r="41" spans="1:11" ht="20.100000000000001" customHeight="1" x14ac:dyDescent="0.3">
      <c r="A41" s="68"/>
      <c r="B41" s="68"/>
      <c r="C41" s="68"/>
      <c r="D41" s="68"/>
      <c r="E41" s="299"/>
      <c r="F41" s="323" t="str">
        <f t="shared" si="0"/>
        <v/>
      </c>
      <c r="G41" s="86"/>
      <c r="H41" s="44"/>
      <c r="I41" s="44"/>
      <c r="J41" s="46"/>
      <c r="K41" s="46"/>
    </row>
    <row r="42" spans="1:11" ht="20.100000000000001" customHeight="1" x14ac:dyDescent="0.3">
      <c r="A42" s="68"/>
      <c r="B42" s="68"/>
      <c r="C42" s="68"/>
      <c r="D42" s="68"/>
      <c r="E42" s="299"/>
      <c r="F42" s="323" t="str">
        <f t="shared" si="0"/>
        <v/>
      </c>
      <c r="G42" s="86"/>
      <c r="H42" s="44"/>
      <c r="I42" s="44"/>
      <c r="J42" s="46"/>
      <c r="K42" s="46"/>
    </row>
    <row r="43" spans="1:11" ht="20.100000000000001" customHeight="1" x14ac:dyDescent="0.3">
      <c r="A43" s="68"/>
      <c r="B43" s="68"/>
      <c r="C43" s="68"/>
      <c r="D43" s="68"/>
      <c r="E43" s="299"/>
      <c r="F43" s="323" t="str">
        <f t="shared" si="0"/>
        <v/>
      </c>
      <c r="G43" s="86"/>
      <c r="H43" s="44"/>
      <c r="I43" s="44"/>
      <c r="J43" s="46"/>
      <c r="K43" s="46"/>
    </row>
    <row r="44" spans="1:11" ht="20.100000000000001" customHeight="1" x14ac:dyDescent="0.3">
      <c r="A44" s="68"/>
      <c r="B44" s="68"/>
      <c r="C44" s="68"/>
      <c r="D44" s="68"/>
      <c r="E44" s="299"/>
      <c r="F44" s="323" t="str">
        <f t="shared" si="0"/>
        <v/>
      </c>
      <c r="G44" s="86"/>
      <c r="H44" s="44"/>
      <c r="I44" s="44"/>
      <c r="J44" s="46"/>
      <c r="K44" s="46"/>
    </row>
    <row r="45" spans="1:11" ht="20.100000000000001" customHeight="1" x14ac:dyDescent="0.3">
      <c r="A45" s="68"/>
      <c r="B45" s="68"/>
      <c r="C45" s="68"/>
      <c r="D45" s="68"/>
      <c r="E45" s="299"/>
      <c r="F45" s="323" t="str">
        <f t="shared" si="0"/>
        <v/>
      </c>
      <c r="G45" s="86"/>
      <c r="H45" s="44"/>
      <c r="I45" s="44"/>
      <c r="J45" s="46"/>
      <c r="K45" s="46"/>
    </row>
    <row r="46" spans="1:11" ht="20.100000000000001" customHeight="1" x14ac:dyDescent="0.3">
      <c r="A46" s="68"/>
      <c r="B46" s="68"/>
      <c r="C46" s="68"/>
      <c r="D46" s="68"/>
      <c r="E46" s="299"/>
      <c r="F46" s="323" t="str">
        <f t="shared" si="0"/>
        <v/>
      </c>
      <c r="G46" s="86"/>
      <c r="H46" s="44"/>
      <c r="I46" s="44"/>
      <c r="J46" s="46"/>
      <c r="K46" s="46"/>
    </row>
    <row r="47" spans="1:11" ht="20.100000000000001" customHeight="1" x14ac:dyDescent="0.3">
      <c r="A47" s="68"/>
      <c r="B47" s="68"/>
      <c r="C47" s="68"/>
      <c r="D47" s="68"/>
      <c r="E47" s="299"/>
      <c r="F47" s="323" t="str">
        <f t="shared" si="0"/>
        <v/>
      </c>
      <c r="G47" s="86"/>
      <c r="H47" s="44"/>
      <c r="I47" s="44"/>
      <c r="J47" s="46"/>
      <c r="K47" s="46"/>
    </row>
    <row r="48" spans="1:11" ht="20.100000000000001" customHeight="1" x14ac:dyDescent="0.3">
      <c r="A48" s="68"/>
      <c r="B48" s="68"/>
      <c r="C48" s="68"/>
      <c r="D48" s="68"/>
      <c r="E48" s="299"/>
      <c r="F48" s="323" t="str">
        <f t="shared" si="0"/>
        <v/>
      </c>
      <c r="G48" s="86"/>
      <c r="H48" s="44"/>
      <c r="I48" s="44"/>
      <c r="J48" s="46"/>
      <c r="K48" s="46"/>
    </row>
    <row r="49" spans="1:11" ht="20.100000000000001" customHeight="1" x14ac:dyDescent="0.3">
      <c r="A49" s="68"/>
      <c r="B49" s="68"/>
      <c r="C49" s="68"/>
      <c r="D49" s="68"/>
      <c r="E49" s="299"/>
      <c r="F49" s="323" t="str">
        <f t="shared" si="0"/>
        <v/>
      </c>
      <c r="G49" s="86"/>
      <c r="H49" s="44"/>
      <c r="I49" s="44"/>
      <c r="J49" s="46"/>
      <c r="K49" s="46"/>
    </row>
    <row r="50" spans="1:11" ht="20.100000000000001" customHeight="1" x14ac:dyDescent="0.3">
      <c r="A50" s="68"/>
      <c r="B50" s="68"/>
      <c r="C50" s="68"/>
      <c r="D50" s="68"/>
      <c r="E50" s="299"/>
      <c r="F50" s="323" t="str">
        <f t="shared" si="0"/>
        <v/>
      </c>
      <c r="G50" s="86"/>
      <c r="H50" s="44"/>
      <c r="I50" s="44"/>
      <c r="J50" s="46"/>
      <c r="K50" s="46"/>
    </row>
    <row r="51" spans="1:11" ht="20.100000000000001" customHeight="1" x14ac:dyDescent="0.3">
      <c r="A51" s="68"/>
      <c r="B51" s="68"/>
      <c r="C51" s="68"/>
      <c r="D51" s="68"/>
      <c r="E51" s="299"/>
      <c r="F51" s="323" t="str">
        <f t="shared" si="0"/>
        <v/>
      </c>
      <c r="G51" s="86"/>
      <c r="H51" s="44"/>
      <c r="I51" s="44"/>
      <c r="J51" s="46"/>
      <c r="K51" s="46"/>
    </row>
    <row r="52" spans="1:11" ht="20.100000000000001" customHeight="1" x14ac:dyDescent="0.3">
      <c r="A52" s="68"/>
      <c r="B52" s="68"/>
      <c r="C52" s="68"/>
      <c r="D52" s="68"/>
      <c r="E52" s="299"/>
      <c r="F52" s="323" t="str">
        <f t="shared" si="0"/>
        <v/>
      </c>
      <c r="G52" s="86"/>
      <c r="H52" s="44"/>
      <c r="I52" s="44"/>
      <c r="J52" s="46"/>
      <c r="K52" s="46"/>
    </row>
    <row r="53" spans="1:11" ht="20.100000000000001" customHeight="1" x14ac:dyDescent="0.3">
      <c r="A53" s="68"/>
      <c r="B53" s="68"/>
      <c r="C53" s="68"/>
      <c r="D53" s="68"/>
      <c r="E53" s="299"/>
      <c r="F53" s="323" t="str">
        <f t="shared" si="0"/>
        <v/>
      </c>
      <c r="G53" s="86"/>
      <c r="H53" s="44"/>
      <c r="I53" s="44"/>
      <c r="J53" s="46"/>
      <c r="K53" s="46"/>
    </row>
    <row r="54" spans="1:11" ht="20.100000000000001" customHeight="1" x14ac:dyDescent="0.3">
      <c r="A54" s="68"/>
      <c r="B54" s="68"/>
      <c r="C54" s="68"/>
      <c r="D54" s="68"/>
      <c r="E54" s="299"/>
      <c r="F54" s="323" t="str">
        <f t="shared" si="0"/>
        <v/>
      </c>
      <c r="G54" s="86"/>
      <c r="H54" s="44"/>
      <c r="I54" s="44"/>
      <c r="J54" s="46"/>
      <c r="K54" s="46"/>
    </row>
    <row r="55" spans="1:11" ht="20.100000000000001" customHeight="1" x14ac:dyDescent="0.3">
      <c r="A55" s="68"/>
      <c r="B55" s="68"/>
      <c r="C55" s="68"/>
      <c r="D55" s="68"/>
      <c r="E55" s="299"/>
      <c r="F55" s="323" t="str">
        <f t="shared" si="0"/>
        <v/>
      </c>
      <c r="G55" s="86"/>
      <c r="H55" s="44"/>
      <c r="I55" s="44"/>
      <c r="J55" s="46"/>
      <c r="K55" s="46"/>
    </row>
    <row r="56" spans="1:11" ht="20.100000000000001" customHeight="1" x14ac:dyDescent="0.3">
      <c r="A56" s="68"/>
      <c r="B56" s="68"/>
      <c r="C56" s="68"/>
      <c r="D56" s="68"/>
      <c r="E56" s="299"/>
      <c r="F56" s="323" t="str">
        <f t="shared" si="0"/>
        <v/>
      </c>
      <c r="G56" s="86"/>
      <c r="H56" s="44"/>
      <c r="I56" s="44"/>
      <c r="J56" s="46"/>
      <c r="K56" s="46"/>
    </row>
    <row r="57" spans="1:11" ht="20.100000000000001" customHeight="1" x14ac:dyDescent="0.3">
      <c r="A57" s="68"/>
      <c r="B57" s="68"/>
      <c r="C57" s="68"/>
      <c r="D57" s="68"/>
      <c r="E57" s="299"/>
      <c r="F57" s="323" t="str">
        <f t="shared" si="0"/>
        <v/>
      </c>
      <c r="G57" s="86"/>
      <c r="H57" s="44"/>
      <c r="I57" s="44"/>
      <c r="J57" s="46"/>
      <c r="K57" s="46"/>
    </row>
    <row r="58" spans="1:11" ht="20.100000000000001" customHeight="1" x14ac:dyDescent="0.3">
      <c r="A58" s="68"/>
      <c r="B58" s="68"/>
      <c r="C58" s="68"/>
      <c r="D58" s="68"/>
      <c r="E58" s="299"/>
      <c r="F58" s="323" t="str">
        <f t="shared" si="0"/>
        <v/>
      </c>
      <c r="G58" s="86"/>
      <c r="H58" s="44"/>
      <c r="I58" s="44"/>
      <c r="J58" s="46"/>
      <c r="K58" s="46"/>
    </row>
    <row r="59" spans="1:11" ht="20.100000000000001" customHeight="1" x14ac:dyDescent="0.3">
      <c r="A59" s="68"/>
      <c r="B59" s="68"/>
      <c r="C59" s="68"/>
      <c r="D59" s="68"/>
      <c r="E59" s="299"/>
      <c r="F59" s="323" t="str">
        <f t="shared" si="0"/>
        <v/>
      </c>
      <c r="G59" s="86"/>
      <c r="H59" s="44"/>
      <c r="I59" s="44"/>
      <c r="J59" s="46"/>
      <c r="K59" s="46"/>
    </row>
    <row r="60" spans="1:11" ht="20.100000000000001" customHeight="1" x14ac:dyDescent="0.3">
      <c r="A60" s="68"/>
      <c r="B60" s="68"/>
      <c r="C60" s="68"/>
      <c r="D60" s="68"/>
      <c r="E60" s="299"/>
      <c r="F60" s="323" t="str">
        <f t="shared" si="0"/>
        <v/>
      </c>
      <c r="G60" s="86"/>
      <c r="H60" s="44"/>
      <c r="I60" s="44"/>
      <c r="J60" s="46"/>
      <c r="K60" s="46"/>
    </row>
    <row r="61" spans="1:11" ht="20.100000000000001" customHeight="1" x14ac:dyDescent="0.3">
      <c r="A61" s="68"/>
      <c r="B61" s="68"/>
      <c r="C61" s="68"/>
      <c r="D61" s="68"/>
      <c r="E61" s="299"/>
      <c r="F61" s="323" t="str">
        <f t="shared" si="0"/>
        <v/>
      </c>
      <c r="G61" s="86"/>
      <c r="H61" s="44"/>
      <c r="I61" s="44"/>
      <c r="J61" s="46"/>
      <c r="K61" s="46"/>
    </row>
    <row r="62" spans="1:11" ht="20.100000000000001" customHeight="1" x14ac:dyDescent="0.3">
      <c r="A62" s="68"/>
      <c r="B62" s="68"/>
      <c r="C62" s="68"/>
      <c r="D62" s="68"/>
      <c r="E62" s="299"/>
      <c r="F62" s="323" t="str">
        <f t="shared" si="0"/>
        <v/>
      </c>
      <c r="G62" s="86"/>
      <c r="H62" s="44"/>
      <c r="I62" s="44"/>
      <c r="J62" s="46"/>
      <c r="K62" s="46"/>
    </row>
    <row r="63" spans="1:11" ht="20.100000000000001" customHeight="1" x14ac:dyDescent="0.3">
      <c r="A63" s="68"/>
      <c r="B63" s="68"/>
      <c r="C63" s="68"/>
      <c r="D63" s="68"/>
      <c r="E63" s="299"/>
      <c r="F63" s="323" t="str">
        <f t="shared" si="0"/>
        <v/>
      </c>
      <c r="G63" s="86"/>
      <c r="H63" s="44"/>
      <c r="I63" s="44"/>
      <c r="J63" s="46"/>
      <c r="K63" s="46"/>
    </row>
    <row r="64" spans="1:11" ht="20.100000000000001" customHeight="1" x14ac:dyDescent="0.3">
      <c r="A64" s="68"/>
      <c r="B64" s="68"/>
      <c r="C64" s="68"/>
      <c r="D64" s="68"/>
      <c r="E64" s="299"/>
      <c r="F64" s="323" t="str">
        <f t="shared" si="0"/>
        <v/>
      </c>
      <c r="G64" s="86"/>
      <c r="H64" s="44"/>
      <c r="I64" s="44"/>
      <c r="J64" s="46"/>
      <c r="K64" s="46"/>
    </row>
    <row r="65" spans="1:11" ht="20.100000000000001" customHeight="1" x14ac:dyDescent="0.3">
      <c r="A65" s="68"/>
      <c r="B65" s="68"/>
      <c r="C65" s="68"/>
      <c r="D65" s="68"/>
      <c r="E65" s="299"/>
      <c r="F65" s="323" t="str">
        <f t="shared" si="0"/>
        <v/>
      </c>
      <c r="G65" s="86"/>
      <c r="H65" s="44"/>
      <c r="I65" s="44"/>
      <c r="J65" s="46"/>
      <c r="K65" s="46"/>
    </row>
    <row r="66" spans="1:11" ht="20.100000000000001" customHeight="1" x14ac:dyDescent="0.3">
      <c r="A66" s="68"/>
      <c r="B66" s="68"/>
      <c r="C66" s="68"/>
      <c r="D66" s="68"/>
      <c r="E66" s="299"/>
      <c r="F66" s="323" t="str">
        <f t="shared" si="0"/>
        <v/>
      </c>
      <c r="G66" s="86"/>
      <c r="H66" s="44"/>
      <c r="I66" s="44"/>
      <c r="J66" s="46"/>
      <c r="K66" s="46"/>
    </row>
    <row r="67" spans="1:11" ht="20.100000000000001" customHeight="1" x14ac:dyDescent="0.3">
      <c r="A67" s="68"/>
      <c r="B67" s="68"/>
      <c r="C67" s="68"/>
      <c r="D67" s="68"/>
      <c r="E67" s="299"/>
      <c r="F67" s="323" t="str">
        <f t="shared" si="0"/>
        <v/>
      </c>
      <c r="G67" s="86"/>
      <c r="H67" s="44"/>
      <c r="I67" s="44"/>
      <c r="J67" s="46"/>
      <c r="K67" s="46"/>
    </row>
    <row r="68" spans="1:11" ht="20.100000000000001" customHeight="1" x14ac:dyDescent="0.3">
      <c r="A68" s="68"/>
      <c r="B68" s="68"/>
      <c r="C68" s="68"/>
      <c r="D68" s="68"/>
      <c r="E68" s="299"/>
      <c r="F68" s="323" t="str">
        <f t="shared" si="0"/>
        <v/>
      </c>
      <c r="G68" s="86"/>
      <c r="H68" s="44"/>
      <c r="I68" s="44"/>
      <c r="J68" s="46"/>
      <c r="K68" s="46"/>
    </row>
    <row r="69" spans="1:11" ht="20.100000000000001" customHeight="1" x14ac:dyDescent="0.3">
      <c r="A69" s="68"/>
      <c r="B69" s="68"/>
      <c r="C69" s="68"/>
      <c r="D69" s="68"/>
      <c r="E69" s="299"/>
      <c r="F69" s="323" t="str">
        <f t="shared" si="0"/>
        <v/>
      </c>
      <c r="G69" s="86"/>
      <c r="H69" s="44"/>
      <c r="I69" s="44"/>
      <c r="J69" s="46"/>
      <c r="K69" s="46"/>
    </row>
    <row r="70" spans="1:11" ht="20.100000000000001" customHeight="1" x14ac:dyDescent="0.3">
      <c r="A70" s="68"/>
      <c r="B70" s="68"/>
      <c r="C70" s="68"/>
      <c r="D70" s="68"/>
      <c r="E70" s="299"/>
      <c r="F70" s="323" t="str">
        <f t="shared" si="0"/>
        <v/>
      </c>
      <c r="G70" s="86"/>
      <c r="H70" s="44"/>
      <c r="I70" s="44"/>
      <c r="J70" s="46"/>
      <c r="K70" s="46"/>
    </row>
    <row r="71" spans="1:11" ht="20.100000000000001" customHeight="1" x14ac:dyDescent="0.3">
      <c r="A71" s="68"/>
      <c r="B71" s="68"/>
      <c r="C71" s="68"/>
      <c r="D71" s="68"/>
      <c r="E71" s="299"/>
      <c r="F71" s="323" t="str">
        <f t="shared" si="0"/>
        <v/>
      </c>
      <c r="G71" s="86"/>
      <c r="H71" s="44"/>
      <c r="I71" s="44"/>
      <c r="J71" s="46"/>
      <c r="K71" s="46"/>
    </row>
    <row r="72" spans="1:11" ht="20.100000000000001" customHeight="1" x14ac:dyDescent="0.3">
      <c r="A72" s="68"/>
      <c r="B72" s="68"/>
      <c r="C72" s="68"/>
      <c r="D72" s="68"/>
      <c r="E72" s="299"/>
      <c r="F72" s="323" t="str">
        <f t="shared" si="0"/>
        <v/>
      </c>
      <c r="G72" s="86"/>
      <c r="H72" s="44"/>
      <c r="I72" s="44"/>
      <c r="J72" s="46"/>
      <c r="K72" s="46"/>
    </row>
    <row r="73" spans="1:11" ht="20.100000000000001" customHeight="1" x14ac:dyDescent="0.3">
      <c r="A73" s="68"/>
      <c r="B73" s="68"/>
      <c r="C73" s="68"/>
      <c r="D73" s="68"/>
      <c r="E73" s="299"/>
      <c r="F73" s="323" t="str">
        <f t="shared" si="0"/>
        <v/>
      </c>
      <c r="G73" s="86"/>
      <c r="H73" s="44"/>
      <c r="I73" s="44"/>
      <c r="J73" s="46"/>
      <c r="K73" s="46"/>
    </row>
    <row r="74" spans="1:11" ht="20.100000000000001" customHeight="1" x14ac:dyDescent="0.3">
      <c r="A74" s="68"/>
      <c r="B74" s="68"/>
      <c r="C74" s="68"/>
      <c r="D74" s="68"/>
      <c r="E74" s="299"/>
      <c r="F74" s="323" t="str">
        <f t="shared" si="0"/>
        <v/>
      </c>
      <c r="G74" s="86"/>
      <c r="H74" s="44"/>
      <c r="I74" s="44"/>
      <c r="J74" s="46"/>
      <c r="K74" s="46"/>
    </row>
    <row r="75" spans="1:11" ht="20.100000000000001" customHeight="1" x14ac:dyDescent="0.3">
      <c r="A75" s="68"/>
      <c r="B75" s="68"/>
      <c r="C75" s="68"/>
      <c r="D75" s="68"/>
      <c r="E75" s="299"/>
      <c r="F75" s="323" t="str">
        <f t="shared" si="0"/>
        <v/>
      </c>
      <c r="G75" s="86"/>
      <c r="H75" s="44"/>
      <c r="I75" s="44"/>
      <c r="J75" s="46"/>
      <c r="K75" s="46"/>
    </row>
    <row r="76" spans="1:11" ht="20.100000000000001" customHeight="1" x14ac:dyDescent="0.3">
      <c r="A76" s="68"/>
      <c r="B76" s="68"/>
      <c r="C76" s="68"/>
      <c r="D76" s="68"/>
      <c r="E76" s="299"/>
      <c r="F76" s="323" t="str">
        <f t="shared" si="0"/>
        <v/>
      </c>
      <c r="G76" s="86"/>
      <c r="H76" s="44"/>
      <c r="I76" s="44"/>
      <c r="J76" s="46"/>
      <c r="K76" s="46"/>
    </row>
    <row r="77" spans="1:11" ht="20.100000000000001" customHeight="1" x14ac:dyDescent="0.3">
      <c r="A77" s="68"/>
      <c r="B77" s="68"/>
      <c r="C77" s="68"/>
      <c r="D77" s="68"/>
      <c r="E77" s="299"/>
      <c r="F77" s="323" t="str">
        <f t="shared" si="0"/>
        <v/>
      </c>
      <c r="G77" s="86"/>
      <c r="H77" s="44"/>
      <c r="I77" s="44"/>
      <c r="J77" s="46"/>
      <c r="K77" s="46"/>
    </row>
    <row r="78" spans="1:11" ht="20.100000000000001" customHeight="1" x14ac:dyDescent="0.3">
      <c r="A78" s="68"/>
      <c r="B78" s="68"/>
      <c r="C78" s="68"/>
      <c r="D78" s="68"/>
      <c r="E78" s="299"/>
      <c r="F78" s="323" t="str">
        <f t="shared" si="0"/>
        <v/>
      </c>
      <c r="G78" s="86"/>
      <c r="H78" s="44"/>
      <c r="I78" s="44"/>
      <c r="J78" s="46"/>
      <c r="K78" s="46"/>
    </row>
    <row r="79" spans="1:11" ht="20.100000000000001" customHeight="1" x14ac:dyDescent="0.3">
      <c r="A79" s="68"/>
      <c r="B79" s="68"/>
      <c r="C79" s="68"/>
      <c r="D79" s="68"/>
      <c r="E79" s="299"/>
      <c r="F79" s="323" t="str">
        <f t="shared" si="0"/>
        <v/>
      </c>
      <c r="G79" s="86"/>
      <c r="H79" s="44"/>
      <c r="I79" s="44"/>
      <c r="J79" s="46"/>
      <c r="K79" s="46"/>
    </row>
    <row r="80" spans="1:11" ht="20.100000000000001" customHeight="1" x14ac:dyDescent="0.3">
      <c r="A80" s="68"/>
      <c r="B80" s="68"/>
      <c r="C80" s="68"/>
      <c r="D80" s="68"/>
      <c r="E80" s="299"/>
      <c r="F80" s="323" t="str">
        <f t="shared" si="0"/>
        <v/>
      </c>
      <c r="G80" s="86"/>
      <c r="H80" s="44"/>
      <c r="I80" s="44"/>
      <c r="J80" s="46"/>
      <c r="K80" s="46"/>
    </row>
    <row r="81" spans="1:11" ht="20.100000000000001" customHeight="1" x14ac:dyDescent="0.3">
      <c r="A81" s="68"/>
      <c r="B81" s="68"/>
      <c r="C81" s="68"/>
      <c r="D81" s="68"/>
      <c r="E81" s="299"/>
      <c r="F81" s="323" t="str">
        <f t="shared" si="0"/>
        <v/>
      </c>
      <c r="G81" s="86"/>
      <c r="H81" s="44"/>
      <c r="I81" s="44"/>
      <c r="J81" s="46"/>
      <c r="K81" s="46"/>
    </row>
    <row r="82" spans="1:11" ht="20.100000000000001" customHeight="1" x14ac:dyDescent="0.3">
      <c r="A82" s="68"/>
      <c r="B82" s="68"/>
      <c r="C82" s="68"/>
      <c r="D82" s="68"/>
      <c r="E82" s="299"/>
      <c r="F82" s="323" t="str">
        <f t="shared" si="0"/>
        <v/>
      </c>
      <c r="G82" s="86"/>
      <c r="H82" s="44"/>
      <c r="I82" s="44"/>
      <c r="J82" s="46"/>
      <c r="K82" s="46"/>
    </row>
    <row r="83" spans="1:11" ht="20.100000000000001" customHeight="1" x14ac:dyDescent="0.3">
      <c r="A83" s="68"/>
      <c r="B83" s="68"/>
      <c r="C83" s="68"/>
      <c r="D83" s="68"/>
      <c r="E83" s="299"/>
      <c r="F83" s="323" t="str">
        <f t="shared" si="0"/>
        <v/>
      </c>
      <c r="G83" s="86"/>
      <c r="H83" s="44"/>
      <c r="I83" s="44"/>
      <c r="J83" s="46"/>
      <c r="K83" s="46"/>
    </row>
    <row r="84" spans="1:11" ht="20.100000000000001" customHeight="1" x14ac:dyDescent="0.3">
      <c r="A84" s="68"/>
      <c r="B84" s="68"/>
      <c r="C84" s="68"/>
      <c r="D84" s="68"/>
      <c r="E84" s="299"/>
      <c r="F84" s="323" t="str">
        <f t="shared" si="0"/>
        <v/>
      </c>
      <c r="G84" s="86"/>
      <c r="H84" s="44"/>
      <c r="I84" s="44"/>
      <c r="J84" s="46"/>
      <c r="K84" s="46"/>
    </row>
    <row r="85" spans="1:11" ht="20.100000000000001" customHeight="1" x14ac:dyDescent="0.3">
      <c r="A85" s="68"/>
      <c r="B85" s="68"/>
      <c r="C85" s="68"/>
      <c r="D85" s="68"/>
      <c r="E85" s="299"/>
      <c r="F85" s="323" t="str">
        <f t="shared" si="0"/>
        <v/>
      </c>
      <c r="G85" s="86"/>
      <c r="H85" s="44"/>
      <c r="I85" s="44"/>
      <c r="J85" s="46"/>
      <c r="K85" s="46"/>
    </row>
    <row r="86" spans="1:11" ht="20.100000000000001" customHeight="1" x14ac:dyDescent="0.3">
      <c r="A86" s="68"/>
      <c r="B86" s="68"/>
      <c r="C86" s="68"/>
      <c r="D86" s="68"/>
      <c r="E86" s="299"/>
      <c r="F86" s="323" t="str">
        <f t="shared" si="0"/>
        <v/>
      </c>
      <c r="G86" s="86"/>
      <c r="H86" s="44"/>
      <c r="I86" s="44"/>
      <c r="J86" s="46"/>
      <c r="K86" s="46"/>
    </row>
    <row r="87" spans="1:11" ht="20.100000000000001" customHeight="1" x14ac:dyDescent="0.3">
      <c r="A87" s="68"/>
      <c r="B87" s="68"/>
      <c r="C87" s="68"/>
      <c r="D87" s="68"/>
      <c r="E87" s="299"/>
      <c r="F87" s="323" t="str">
        <f t="shared" si="0"/>
        <v/>
      </c>
      <c r="G87" s="86"/>
      <c r="H87" s="44"/>
      <c r="I87" s="44"/>
      <c r="J87" s="46"/>
      <c r="K87" s="46"/>
    </row>
    <row r="88" spans="1:11" ht="20.100000000000001" customHeight="1" x14ac:dyDescent="0.3">
      <c r="A88" s="68"/>
      <c r="B88" s="68"/>
      <c r="C88" s="68"/>
      <c r="D88" s="68"/>
      <c r="E88" s="299"/>
      <c r="F88" s="323" t="str">
        <f t="shared" si="0"/>
        <v/>
      </c>
      <c r="G88" s="86"/>
      <c r="H88" s="44"/>
      <c r="I88" s="44"/>
      <c r="J88" s="46"/>
      <c r="K88" s="46"/>
    </row>
    <row r="89" spans="1:11" ht="20.100000000000001" customHeight="1" x14ac:dyDescent="0.3">
      <c r="A89" s="68"/>
      <c r="B89" s="68"/>
      <c r="C89" s="68"/>
      <c r="D89" s="68"/>
      <c r="E89" s="299"/>
      <c r="F89" s="323" t="str">
        <f t="shared" si="0"/>
        <v/>
      </c>
      <c r="G89" s="86"/>
      <c r="H89" s="44"/>
      <c r="I89" s="44"/>
      <c r="J89" s="46"/>
      <c r="K89" s="46"/>
    </row>
    <row r="90" spans="1:11" ht="20.100000000000001" customHeight="1" x14ac:dyDescent="0.3">
      <c r="A90" s="68"/>
      <c r="B90" s="68"/>
      <c r="C90" s="68"/>
      <c r="D90" s="68"/>
      <c r="E90" s="299"/>
      <c r="F90" s="323" t="str">
        <f t="shared" si="0"/>
        <v/>
      </c>
      <c r="G90" s="86"/>
      <c r="H90" s="44"/>
      <c r="I90" s="44"/>
      <c r="J90" s="46"/>
      <c r="K90" s="46"/>
    </row>
    <row r="91" spans="1:11" ht="20.100000000000001" customHeight="1" x14ac:dyDescent="0.3">
      <c r="A91" s="68"/>
      <c r="B91" s="68"/>
      <c r="C91" s="68"/>
      <c r="D91" s="68"/>
      <c r="E91" s="299"/>
      <c r="F91" s="323" t="str">
        <f t="shared" si="0"/>
        <v/>
      </c>
      <c r="G91" s="86"/>
      <c r="H91" s="44"/>
      <c r="I91" s="44"/>
      <c r="J91" s="46"/>
      <c r="K91" s="46"/>
    </row>
    <row r="92" spans="1:11" ht="20.100000000000001" customHeight="1" x14ac:dyDescent="0.3">
      <c r="A92" s="68"/>
      <c r="B92" s="68"/>
      <c r="C92" s="68"/>
      <c r="D92" s="68"/>
      <c r="E92" s="299"/>
      <c r="F92" s="323" t="str">
        <f t="shared" si="0"/>
        <v/>
      </c>
      <c r="G92" s="86"/>
      <c r="H92" s="44"/>
      <c r="I92" s="44"/>
      <c r="J92" s="46"/>
      <c r="K92" s="46"/>
    </row>
    <row r="93" spans="1:11" ht="20.100000000000001" customHeight="1" x14ac:dyDescent="0.3">
      <c r="A93" s="68"/>
      <c r="B93" s="68"/>
      <c r="C93" s="68"/>
      <c r="D93" s="68"/>
      <c r="E93" s="299"/>
      <c r="F93" s="323" t="str">
        <f t="shared" si="0"/>
        <v/>
      </c>
      <c r="G93" s="86"/>
      <c r="H93" s="44"/>
      <c r="I93" s="44"/>
      <c r="J93" s="46"/>
      <c r="K93" s="46"/>
    </row>
    <row r="94" spans="1:11" ht="20.100000000000001" customHeight="1" x14ac:dyDescent="0.3">
      <c r="A94" s="68"/>
      <c r="B94" s="68"/>
      <c r="C94" s="68"/>
      <c r="D94" s="68"/>
      <c r="E94" s="299"/>
      <c r="F94" s="323" t="str">
        <f t="shared" si="0"/>
        <v/>
      </c>
      <c r="G94" s="86"/>
      <c r="H94" s="44"/>
      <c r="I94" s="44"/>
      <c r="J94" s="46"/>
      <c r="K94" s="46"/>
    </row>
    <row r="95" spans="1:11" ht="20.100000000000001" customHeight="1" x14ac:dyDescent="0.3">
      <c r="A95" s="68"/>
      <c r="B95" s="68"/>
      <c r="C95" s="68"/>
      <c r="D95" s="68"/>
      <c r="E95" s="299"/>
      <c r="F95" s="323" t="str">
        <f t="shared" si="0"/>
        <v/>
      </c>
      <c r="G95" s="86"/>
      <c r="H95" s="44"/>
      <c r="I95" s="44"/>
      <c r="J95" s="46"/>
      <c r="K95" s="46"/>
    </row>
    <row r="96" spans="1:11" ht="20.100000000000001" customHeight="1" x14ac:dyDescent="0.3">
      <c r="A96" s="68"/>
      <c r="B96" s="68"/>
      <c r="C96" s="68"/>
      <c r="D96" s="68"/>
      <c r="E96" s="299"/>
      <c r="F96" s="323" t="str">
        <f t="shared" si="0"/>
        <v/>
      </c>
      <c r="G96" s="86"/>
      <c r="H96" s="44"/>
      <c r="I96" s="44"/>
      <c r="J96" s="46"/>
      <c r="K96" s="46"/>
    </row>
    <row r="97" spans="1:11" ht="20.100000000000001" customHeight="1" x14ac:dyDescent="0.3">
      <c r="A97" s="68"/>
      <c r="B97" s="68"/>
      <c r="C97" s="68"/>
      <c r="D97" s="68"/>
      <c r="E97" s="299"/>
      <c r="F97" s="323" t="str">
        <f t="shared" si="0"/>
        <v/>
      </c>
      <c r="G97" s="86"/>
      <c r="H97" s="44"/>
      <c r="I97" s="44"/>
      <c r="J97" s="46"/>
      <c r="K97" s="46"/>
    </row>
    <row r="98" spans="1:11" ht="20.100000000000001" customHeight="1" x14ac:dyDescent="0.3">
      <c r="A98" s="68"/>
      <c r="B98" s="68"/>
      <c r="C98" s="68"/>
      <c r="D98" s="68"/>
      <c r="E98" s="299"/>
      <c r="F98" s="323" t="str">
        <f t="shared" si="0"/>
        <v/>
      </c>
      <c r="G98" s="86"/>
      <c r="H98" s="44"/>
      <c r="I98" s="44"/>
      <c r="J98" s="46"/>
      <c r="K98" s="46"/>
    </row>
    <row r="99" spans="1:11" ht="20.100000000000001" customHeight="1" x14ac:dyDescent="0.3">
      <c r="A99" s="68"/>
      <c r="B99" s="68"/>
      <c r="C99" s="68"/>
      <c r="D99" s="68"/>
      <c r="E99" s="299"/>
      <c r="F99" s="323" t="str">
        <f t="shared" si="0"/>
        <v/>
      </c>
      <c r="G99" s="86"/>
      <c r="H99" s="44"/>
      <c r="I99" s="44"/>
      <c r="J99" s="46"/>
      <c r="K99" s="46"/>
    </row>
    <row r="100" spans="1:11" ht="20.100000000000001" customHeight="1" x14ac:dyDescent="0.3">
      <c r="A100" s="68"/>
      <c r="B100" s="68"/>
      <c r="C100" s="68"/>
      <c r="D100" s="68"/>
      <c r="E100" s="299"/>
      <c r="F100" s="323" t="str">
        <f t="shared" si="0"/>
        <v/>
      </c>
      <c r="G100" s="86"/>
      <c r="H100" s="44"/>
      <c r="I100" s="44"/>
      <c r="J100" s="46"/>
      <c r="K100" s="46"/>
    </row>
    <row r="101" spans="1:11" ht="20.100000000000001" customHeight="1" x14ac:dyDescent="0.3">
      <c r="A101" s="68"/>
      <c r="B101" s="68"/>
      <c r="C101" s="68"/>
      <c r="D101" s="68"/>
      <c r="E101" s="299"/>
      <c r="F101" s="323" t="str">
        <f t="shared" si="0"/>
        <v/>
      </c>
      <c r="G101" s="86"/>
      <c r="H101" s="44"/>
      <c r="I101" s="44"/>
      <c r="J101" s="46"/>
      <c r="K101" s="46"/>
    </row>
    <row r="102" spans="1:11" ht="20.100000000000001" customHeight="1" x14ac:dyDescent="0.3">
      <c r="A102" s="68"/>
      <c r="B102" s="68"/>
      <c r="C102" s="68"/>
      <c r="D102" s="68"/>
      <c r="E102" s="299"/>
      <c r="F102" s="323" t="str">
        <f t="shared" si="0"/>
        <v/>
      </c>
      <c r="G102" s="86"/>
      <c r="H102" s="44"/>
      <c r="I102" s="44"/>
      <c r="J102" s="46"/>
      <c r="K102" s="46"/>
    </row>
    <row r="103" spans="1:11" ht="20.100000000000001" customHeight="1" x14ac:dyDescent="0.3">
      <c r="A103" s="68"/>
      <c r="B103" s="68"/>
      <c r="C103" s="68"/>
      <c r="D103" s="68"/>
      <c r="E103" s="299"/>
      <c r="F103" s="323" t="str">
        <f t="shared" si="0"/>
        <v/>
      </c>
      <c r="G103" s="86"/>
      <c r="H103" s="44"/>
      <c r="I103" s="44"/>
      <c r="J103" s="46"/>
      <c r="K103" s="46"/>
    </row>
    <row r="104" spans="1:11" ht="20.100000000000001" customHeight="1" x14ac:dyDescent="0.3">
      <c r="A104" s="68"/>
      <c r="B104" s="68"/>
      <c r="C104" s="68"/>
      <c r="D104" s="68"/>
      <c r="E104" s="299"/>
      <c r="F104" s="323" t="str">
        <f t="shared" si="0"/>
        <v/>
      </c>
      <c r="G104" s="86"/>
      <c r="H104" s="44"/>
      <c r="I104" s="44"/>
      <c r="J104" s="46"/>
      <c r="K104" s="46"/>
    </row>
    <row r="105" spans="1:11" ht="20.100000000000001" customHeight="1" x14ac:dyDescent="0.3">
      <c r="A105" s="68"/>
      <c r="B105" s="68"/>
      <c r="C105" s="68"/>
      <c r="D105" s="68"/>
      <c r="E105" s="299"/>
      <c r="F105" s="323" t="str">
        <f t="shared" si="0"/>
        <v/>
      </c>
      <c r="G105" s="86"/>
      <c r="H105" s="44"/>
      <c r="I105" s="44"/>
      <c r="J105" s="46"/>
      <c r="K105" s="46"/>
    </row>
    <row r="106" spans="1:11" ht="20.100000000000001" customHeight="1" x14ac:dyDescent="0.3">
      <c r="A106" s="68"/>
      <c r="B106" s="68"/>
      <c r="C106" s="68"/>
      <c r="D106" s="68"/>
      <c r="E106" s="299"/>
      <c r="F106" s="323" t="str">
        <f t="shared" si="0"/>
        <v/>
      </c>
      <c r="G106" s="86"/>
      <c r="H106" s="44"/>
      <c r="I106" s="44"/>
      <c r="J106" s="46"/>
      <c r="K106" s="46"/>
    </row>
    <row r="107" spans="1:11" ht="20.100000000000001" customHeight="1" x14ac:dyDescent="0.3">
      <c r="A107" s="68"/>
      <c r="B107" s="68"/>
      <c r="C107" s="68"/>
      <c r="D107" s="68"/>
      <c r="E107" s="299"/>
      <c r="F107" s="323" t="str">
        <f t="shared" si="0"/>
        <v/>
      </c>
      <c r="G107" s="86"/>
      <c r="H107" s="44"/>
      <c r="I107" s="44"/>
      <c r="J107" s="46"/>
      <c r="K107" s="46"/>
    </row>
    <row r="108" spans="1:11" ht="20.100000000000001" customHeight="1" x14ac:dyDescent="0.3">
      <c r="A108" s="68"/>
      <c r="B108" s="68"/>
      <c r="C108" s="68"/>
      <c r="D108" s="68"/>
      <c r="E108" s="299"/>
      <c r="F108" s="323" t="str">
        <f t="shared" si="0"/>
        <v/>
      </c>
      <c r="G108" s="86"/>
      <c r="H108" s="44"/>
      <c r="I108" s="44"/>
      <c r="J108" s="46"/>
      <c r="K108" s="46"/>
    </row>
    <row r="109" spans="1:11" ht="20.100000000000001" customHeight="1" x14ac:dyDescent="0.3">
      <c r="A109" s="68"/>
      <c r="B109" s="68"/>
      <c r="C109" s="68"/>
      <c r="D109" s="68"/>
      <c r="E109" s="299"/>
      <c r="F109" s="323" t="str">
        <f t="shared" si="0"/>
        <v/>
      </c>
      <c r="G109" s="86"/>
      <c r="H109" s="44"/>
      <c r="I109" s="44"/>
      <c r="J109" s="46"/>
      <c r="K109" s="46"/>
    </row>
    <row r="110" spans="1:11" ht="20.100000000000001" customHeight="1" x14ac:dyDescent="0.3">
      <c r="A110" s="68"/>
      <c r="B110" s="68"/>
      <c r="C110" s="68"/>
      <c r="D110" s="68"/>
      <c r="E110" s="299"/>
      <c r="F110" s="323" t="str">
        <f t="shared" si="0"/>
        <v/>
      </c>
      <c r="G110" s="86"/>
      <c r="H110" s="44"/>
      <c r="I110" s="44"/>
      <c r="J110" s="46"/>
      <c r="K110" s="46"/>
    </row>
    <row r="111" spans="1:11" ht="20.100000000000001" customHeight="1" x14ac:dyDescent="0.3">
      <c r="A111" s="68"/>
      <c r="B111" s="68"/>
      <c r="C111" s="68"/>
      <c r="D111" s="68"/>
      <c r="E111" s="299"/>
      <c r="F111" s="323" t="str">
        <f t="shared" si="0"/>
        <v/>
      </c>
      <c r="G111" s="86"/>
      <c r="H111" s="44"/>
      <c r="I111" s="44"/>
      <c r="J111" s="46"/>
      <c r="K111" s="46"/>
    </row>
    <row r="112" spans="1:11" ht="20.100000000000001" customHeight="1" x14ac:dyDescent="0.3">
      <c r="A112" s="68"/>
      <c r="B112" s="68"/>
      <c r="C112" s="68"/>
      <c r="D112" s="68"/>
      <c r="E112" s="299"/>
      <c r="F112" s="323" t="str">
        <f t="shared" si="0"/>
        <v/>
      </c>
      <c r="G112" s="86"/>
      <c r="H112" s="44"/>
      <c r="I112" s="44"/>
      <c r="J112" s="46"/>
      <c r="K112" s="46"/>
    </row>
    <row r="113" spans="1:11" ht="20.100000000000001" customHeight="1" x14ac:dyDescent="0.3">
      <c r="A113" s="68"/>
      <c r="B113" s="68"/>
      <c r="C113" s="68"/>
      <c r="D113" s="68"/>
      <c r="E113" s="299"/>
      <c r="F113" s="323" t="str">
        <f t="shared" si="0"/>
        <v/>
      </c>
      <c r="G113" s="86"/>
      <c r="H113" s="44"/>
      <c r="I113" s="44"/>
      <c r="J113" s="46"/>
      <c r="K113" s="46"/>
    </row>
    <row r="114" spans="1:11" ht="20.100000000000001" customHeight="1" x14ac:dyDescent="0.3">
      <c r="A114" s="68"/>
      <c r="B114" s="68"/>
      <c r="C114" s="68"/>
      <c r="D114" s="68"/>
      <c r="E114" s="299"/>
      <c r="F114" s="323" t="str">
        <f t="shared" si="0"/>
        <v/>
      </c>
      <c r="G114" s="86"/>
      <c r="H114" s="44"/>
      <c r="I114" s="44"/>
      <c r="J114" s="46"/>
      <c r="K114" s="46"/>
    </row>
    <row r="115" spans="1:11" ht="20.100000000000001" customHeight="1" x14ac:dyDescent="0.3">
      <c r="A115" s="68"/>
      <c r="B115" s="68"/>
      <c r="C115" s="68"/>
      <c r="D115" s="68"/>
      <c r="E115" s="299"/>
      <c r="F115" s="323" t="str">
        <f t="shared" si="0"/>
        <v/>
      </c>
      <c r="G115" s="86"/>
      <c r="H115" s="44"/>
      <c r="I115" s="44"/>
      <c r="J115" s="46"/>
      <c r="K115" s="46"/>
    </row>
    <row r="116" spans="1:11" ht="20.100000000000001" customHeight="1" x14ac:dyDescent="0.3">
      <c r="A116" s="68"/>
      <c r="B116" s="68"/>
      <c r="C116" s="68"/>
      <c r="D116" s="68"/>
      <c r="E116" s="299"/>
      <c r="F116" s="323" t="str">
        <f t="shared" si="0"/>
        <v/>
      </c>
      <c r="G116" s="86"/>
      <c r="H116" s="44"/>
      <c r="I116" s="44"/>
      <c r="J116" s="46"/>
      <c r="K116" s="46"/>
    </row>
    <row r="117" spans="1:11" ht="20.100000000000001" customHeight="1" x14ac:dyDescent="0.3">
      <c r="A117" s="68"/>
      <c r="B117" s="68"/>
      <c r="C117" s="68"/>
      <c r="D117" s="68"/>
      <c r="E117" s="299"/>
      <c r="F117" s="323" t="str">
        <f t="shared" si="0"/>
        <v/>
      </c>
      <c r="G117" s="86"/>
      <c r="H117" s="44"/>
      <c r="I117" s="44"/>
      <c r="J117" s="46"/>
      <c r="K117" s="46"/>
    </row>
    <row r="118" spans="1:11" ht="20.100000000000001" customHeight="1" x14ac:dyDescent="0.3">
      <c r="A118" s="68"/>
      <c r="B118" s="68"/>
      <c r="C118" s="68"/>
      <c r="D118" s="68"/>
      <c r="E118" s="299"/>
      <c r="F118" s="323" t="str">
        <f t="shared" si="0"/>
        <v/>
      </c>
      <c r="G118" s="86"/>
      <c r="H118" s="44"/>
      <c r="I118" s="44"/>
      <c r="J118" s="46"/>
      <c r="K118" s="46"/>
    </row>
    <row r="119" spans="1:11" ht="20.100000000000001" customHeight="1" x14ac:dyDescent="0.3">
      <c r="A119" s="68"/>
      <c r="B119" s="68"/>
      <c r="C119" s="68"/>
      <c r="D119" s="68"/>
      <c r="E119" s="299"/>
      <c r="F119" s="323" t="str">
        <f t="shared" si="0"/>
        <v/>
      </c>
      <c r="G119" s="86"/>
      <c r="H119" s="44"/>
      <c r="I119" s="44"/>
      <c r="J119" s="46"/>
      <c r="K119" s="46"/>
    </row>
    <row r="120" spans="1:11" ht="20.100000000000001" customHeight="1" x14ac:dyDescent="0.3">
      <c r="A120" s="68"/>
      <c r="B120" s="68"/>
      <c r="C120" s="68"/>
      <c r="D120" s="68"/>
      <c r="E120" s="299"/>
      <c r="F120" s="323" t="str">
        <f t="shared" si="0"/>
        <v/>
      </c>
      <c r="G120" s="86"/>
      <c r="H120" s="44"/>
      <c r="I120" s="44"/>
      <c r="J120" s="46"/>
      <c r="K120" s="46"/>
    </row>
    <row r="121" spans="1:11" ht="20.100000000000001" customHeight="1" x14ac:dyDescent="0.3">
      <c r="A121" s="68"/>
      <c r="B121" s="68"/>
      <c r="C121" s="68"/>
      <c r="D121" s="68"/>
      <c r="E121" s="299"/>
      <c r="F121" s="323" t="str">
        <f t="shared" si="0"/>
        <v/>
      </c>
      <c r="G121" s="86"/>
      <c r="H121" s="44"/>
      <c r="I121" s="44"/>
      <c r="J121" s="46"/>
      <c r="K121" s="46"/>
    </row>
    <row r="122" spans="1:11" ht="20.100000000000001" customHeight="1" x14ac:dyDescent="0.3">
      <c r="A122" s="68"/>
      <c r="B122" s="68"/>
      <c r="C122" s="68"/>
      <c r="D122" s="68"/>
      <c r="E122" s="299"/>
      <c r="F122" s="323" t="str">
        <f t="shared" si="0"/>
        <v/>
      </c>
      <c r="G122" s="86"/>
      <c r="H122" s="44"/>
      <c r="I122" s="44"/>
      <c r="J122" s="46"/>
      <c r="K122" s="46"/>
    </row>
    <row r="123" spans="1:11" ht="20.100000000000001" customHeight="1" x14ac:dyDescent="0.3">
      <c r="A123" s="68"/>
      <c r="B123" s="68"/>
      <c r="C123" s="68"/>
      <c r="D123" s="68"/>
      <c r="E123" s="299"/>
      <c r="F123" s="323" t="str">
        <f t="shared" si="0"/>
        <v/>
      </c>
      <c r="G123" s="86"/>
      <c r="H123" s="44"/>
      <c r="I123" s="44"/>
      <c r="J123" s="46"/>
      <c r="K123" s="46"/>
    </row>
    <row r="124" spans="1:11" ht="20.100000000000001" customHeight="1" x14ac:dyDescent="0.3">
      <c r="A124" s="68"/>
      <c r="B124" s="68"/>
      <c r="C124" s="68"/>
      <c r="D124" s="68"/>
      <c r="E124" s="299"/>
      <c r="F124" s="323" t="str">
        <f t="shared" si="0"/>
        <v/>
      </c>
      <c r="G124" s="86"/>
      <c r="H124" s="44"/>
      <c r="I124" s="44"/>
      <c r="J124" s="46"/>
      <c r="K124" s="46"/>
    </row>
    <row r="125" spans="1:11" ht="20.100000000000001" customHeight="1" x14ac:dyDescent="0.3">
      <c r="A125" s="68"/>
      <c r="B125" s="68"/>
      <c r="C125" s="68"/>
      <c r="D125" s="68"/>
      <c r="E125" s="299"/>
      <c r="F125" s="323" t="str">
        <f t="shared" si="0"/>
        <v/>
      </c>
      <c r="G125" s="86"/>
      <c r="H125" s="44"/>
      <c r="I125" s="44"/>
      <c r="J125" s="46"/>
      <c r="K125" s="46"/>
    </row>
    <row r="126" spans="1:11" ht="20.100000000000001" customHeight="1" x14ac:dyDescent="0.3">
      <c r="A126" s="68"/>
      <c r="B126" s="68"/>
      <c r="C126" s="68"/>
      <c r="D126" s="68"/>
      <c r="E126" s="299"/>
      <c r="F126" s="323" t="str">
        <f t="shared" si="0"/>
        <v/>
      </c>
      <c r="G126" s="86"/>
      <c r="H126" s="44"/>
      <c r="I126" s="44"/>
      <c r="J126" s="46"/>
      <c r="K126" s="46"/>
    </row>
    <row r="127" spans="1:11" ht="20.100000000000001" customHeight="1" x14ac:dyDescent="0.3">
      <c r="A127" s="68"/>
      <c r="B127" s="68"/>
      <c r="C127" s="68"/>
      <c r="D127" s="68"/>
      <c r="E127" s="299"/>
      <c r="F127" s="323" t="str">
        <f t="shared" si="0"/>
        <v/>
      </c>
      <c r="G127" s="86"/>
      <c r="H127" s="44"/>
      <c r="I127" s="44"/>
      <c r="J127" s="46"/>
      <c r="K127" s="46"/>
    </row>
    <row r="128" spans="1:11" ht="20.100000000000001" customHeight="1" x14ac:dyDescent="0.3">
      <c r="A128" s="68"/>
      <c r="B128" s="68"/>
      <c r="C128" s="68"/>
      <c r="D128" s="68"/>
      <c r="E128" s="299"/>
      <c r="F128" s="323" t="str">
        <f t="shared" si="0"/>
        <v/>
      </c>
      <c r="G128" s="86"/>
      <c r="H128" s="44"/>
      <c r="I128" s="44"/>
      <c r="J128" s="46"/>
      <c r="K128" s="46"/>
    </row>
    <row r="129" spans="1:11" ht="20.100000000000001" customHeight="1" x14ac:dyDescent="0.3">
      <c r="A129" s="68"/>
      <c r="B129" s="68"/>
      <c r="C129" s="68"/>
      <c r="D129" s="68"/>
      <c r="E129" s="299"/>
      <c r="F129" s="323" t="str">
        <f t="shared" si="0"/>
        <v/>
      </c>
      <c r="G129" s="86"/>
      <c r="H129" s="44"/>
      <c r="I129" s="44"/>
      <c r="J129" s="46"/>
      <c r="K129" s="46"/>
    </row>
    <row r="130" spans="1:11" ht="20.100000000000001" customHeight="1" x14ac:dyDescent="0.3">
      <c r="A130" s="68"/>
      <c r="B130" s="68"/>
      <c r="C130" s="68"/>
      <c r="D130" s="68"/>
      <c r="E130" s="299"/>
      <c r="F130" s="323" t="str">
        <f t="shared" si="0"/>
        <v/>
      </c>
      <c r="G130" s="86"/>
      <c r="H130" s="44"/>
      <c r="I130" s="44"/>
      <c r="J130" s="46"/>
      <c r="K130" s="46"/>
    </row>
    <row r="131" spans="1:11" ht="20.100000000000001" customHeight="1" x14ac:dyDescent="0.3">
      <c r="A131" s="68"/>
      <c r="B131" s="68"/>
      <c r="C131" s="68"/>
      <c r="D131" s="68"/>
      <c r="E131" s="299"/>
      <c r="F131" s="323" t="str">
        <f t="shared" si="0"/>
        <v/>
      </c>
      <c r="G131" s="86"/>
      <c r="H131" s="44"/>
      <c r="I131" s="44"/>
      <c r="J131" s="46"/>
      <c r="K131" s="46"/>
    </row>
    <row r="132" spans="1:11" ht="20.100000000000001" customHeight="1" x14ac:dyDescent="0.3">
      <c r="A132" s="68"/>
      <c r="B132" s="68"/>
      <c r="C132" s="68"/>
      <c r="D132" s="68"/>
      <c r="E132" s="299"/>
      <c r="F132" s="323" t="str">
        <f t="shared" si="0"/>
        <v/>
      </c>
      <c r="G132" s="86"/>
      <c r="H132" s="44"/>
      <c r="I132" s="44"/>
      <c r="J132" s="46"/>
      <c r="K132" s="46"/>
    </row>
    <row r="133" spans="1:11" ht="20.100000000000001" customHeight="1" x14ac:dyDescent="0.3">
      <c r="A133" s="68"/>
      <c r="B133" s="68"/>
      <c r="C133" s="68"/>
      <c r="D133" s="68"/>
      <c r="E133" s="299"/>
      <c r="F133" s="323" t="str">
        <f t="shared" si="0"/>
        <v/>
      </c>
      <c r="G133" s="86"/>
      <c r="H133" s="44"/>
      <c r="I133" s="44"/>
      <c r="J133" s="46"/>
      <c r="K133" s="46"/>
    </row>
    <row r="134" spans="1:11" ht="20.100000000000001" customHeight="1" x14ac:dyDescent="0.3">
      <c r="A134" s="68"/>
      <c r="B134" s="68"/>
      <c r="C134" s="68"/>
      <c r="D134" s="68"/>
      <c r="E134" s="299"/>
      <c r="F134" s="323" t="str">
        <f t="shared" si="0"/>
        <v/>
      </c>
      <c r="G134" s="86"/>
      <c r="H134" s="44"/>
      <c r="I134" s="44"/>
      <c r="J134" s="46"/>
      <c r="K134" s="46"/>
    </row>
    <row r="135" spans="1:11" ht="20.100000000000001" customHeight="1" x14ac:dyDescent="0.3">
      <c r="A135" s="68"/>
      <c r="B135" s="68"/>
      <c r="C135" s="68"/>
      <c r="D135" s="68"/>
      <c r="E135" s="299"/>
      <c r="F135" s="323" t="str">
        <f t="shared" si="0"/>
        <v/>
      </c>
      <c r="G135" s="86"/>
      <c r="H135" s="44"/>
      <c r="I135" s="44"/>
      <c r="J135" s="46"/>
      <c r="K135" s="46"/>
    </row>
    <row r="136" spans="1:11" ht="20.100000000000001" customHeight="1" x14ac:dyDescent="0.3">
      <c r="A136" s="68"/>
      <c r="B136" s="68"/>
      <c r="C136" s="68"/>
      <c r="D136" s="68"/>
      <c r="E136" s="299"/>
      <c r="F136" s="323" t="str">
        <f t="shared" si="0"/>
        <v/>
      </c>
      <c r="G136" s="86"/>
      <c r="H136" s="44"/>
      <c r="I136" s="44"/>
      <c r="J136" s="46"/>
      <c r="K136" s="46"/>
    </row>
    <row r="137" spans="1:11" ht="20.100000000000001" customHeight="1" x14ac:dyDescent="0.3">
      <c r="A137" s="68"/>
      <c r="B137" s="68"/>
      <c r="C137" s="68"/>
      <c r="D137" s="68"/>
      <c r="E137" s="299"/>
      <c r="F137" s="323" t="str">
        <f t="shared" si="0"/>
        <v/>
      </c>
      <c r="G137" s="86"/>
      <c r="H137" s="44"/>
      <c r="I137" s="44"/>
      <c r="J137" s="46"/>
      <c r="K137" s="46"/>
    </row>
    <row r="138" spans="1:11" ht="20.100000000000001" customHeight="1" x14ac:dyDescent="0.3">
      <c r="A138" s="68"/>
      <c r="B138" s="68"/>
      <c r="C138" s="68"/>
      <c r="D138" s="68"/>
      <c r="E138" s="299"/>
      <c r="F138" s="323" t="str">
        <f t="shared" si="0"/>
        <v/>
      </c>
      <c r="G138" s="86"/>
      <c r="H138" s="44"/>
      <c r="I138" s="44"/>
      <c r="J138" s="46"/>
      <c r="K138" s="46"/>
    </row>
    <row r="139" spans="1:11" ht="20.100000000000001" customHeight="1" x14ac:dyDescent="0.3">
      <c r="A139" s="68"/>
      <c r="B139" s="68"/>
      <c r="C139" s="68"/>
      <c r="D139" s="68"/>
      <c r="E139" s="299"/>
      <c r="F139" s="323" t="str">
        <f t="shared" si="0"/>
        <v/>
      </c>
      <c r="G139" s="86"/>
      <c r="H139" s="44"/>
      <c r="I139" s="44"/>
      <c r="J139" s="46"/>
      <c r="K139" s="46"/>
    </row>
    <row r="140" spans="1:11" ht="20.100000000000001" customHeight="1" x14ac:dyDescent="0.3">
      <c r="A140" s="68"/>
      <c r="B140" s="68"/>
      <c r="C140" s="68"/>
      <c r="D140" s="68"/>
      <c r="E140" s="299"/>
      <c r="F140" s="323" t="str">
        <f t="shared" si="0"/>
        <v/>
      </c>
      <c r="G140" s="86"/>
      <c r="H140" s="44"/>
      <c r="I140" s="44"/>
      <c r="J140" s="46"/>
      <c r="K140" s="46"/>
    </row>
    <row r="141" spans="1:11" ht="20.100000000000001" customHeight="1" x14ac:dyDescent="0.3">
      <c r="A141" s="68"/>
      <c r="B141" s="68"/>
      <c r="C141" s="68"/>
      <c r="D141" s="68"/>
      <c r="E141" s="299"/>
      <c r="F141" s="323" t="str">
        <f t="shared" si="0"/>
        <v/>
      </c>
      <c r="G141" s="86"/>
      <c r="H141" s="44"/>
      <c r="I141" s="44"/>
      <c r="J141" s="46"/>
      <c r="K141" s="46"/>
    </row>
    <row r="142" spans="1:11" ht="20.100000000000001" customHeight="1" x14ac:dyDescent="0.3">
      <c r="A142" s="68"/>
      <c r="B142" s="68"/>
      <c r="C142" s="68"/>
      <c r="D142" s="68"/>
      <c r="E142" s="299"/>
      <c r="F142" s="323" t="str">
        <f t="shared" si="0"/>
        <v/>
      </c>
      <c r="G142" s="86"/>
      <c r="H142" s="44"/>
      <c r="I142" s="44"/>
      <c r="J142" s="46"/>
      <c r="K142" s="46"/>
    </row>
    <row r="143" spans="1:11" ht="20.100000000000001" customHeight="1" x14ac:dyDescent="0.3">
      <c r="A143" s="68"/>
      <c r="B143" s="68"/>
      <c r="C143" s="68"/>
      <c r="D143" s="68"/>
      <c r="E143" s="299"/>
      <c r="F143" s="323" t="str">
        <f t="shared" si="0"/>
        <v/>
      </c>
      <c r="G143" s="86"/>
      <c r="H143" s="44"/>
      <c r="I143" s="44"/>
      <c r="J143" s="46"/>
      <c r="K143" s="46"/>
    </row>
    <row r="144" spans="1:11" ht="20.100000000000001" customHeight="1" x14ac:dyDescent="0.3">
      <c r="A144" s="68"/>
      <c r="B144" s="68"/>
      <c r="C144" s="68"/>
      <c r="D144" s="68"/>
      <c r="E144" s="299"/>
      <c r="F144" s="323" t="str">
        <f t="shared" si="0"/>
        <v/>
      </c>
      <c r="G144" s="86"/>
      <c r="H144" s="44"/>
      <c r="I144" s="44"/>
      <c r="J144" s="46"/>
      <c r="K144" s="46"/>
    </row>
    <row r="145" spans="1:11" ht="20.100000000000001" customHeight="1" x14ac:dyDescent="0.3">
      <c r="A145" s="68"/>
      <c r="B145" s="68"/>
      <c r="C145" s="68"/>
      <c r="D145" s="68"/>
      <c r="E145" s="299"/>
      <c r="F145" s="323" t="str">
        <f t="shared" si="0"/>
        <v/>
      </c>
      <c r="G145" s="86"/>
      <c r="H145" s="44"/>
      <c r="I145" s="44"/>
      <c r="J145" s="46"/>
      <c r="K145" s="46"/>
    </row>
    <row r="146" spans="1:11" ht="20.100000000000001" customHeight="1" x14ac:dyDescent="0.3">
      <c r="A146" s="68"/>
      <c r="B146" s="68"/>
      <c r="C146" s="68"/>
      <c r="D146" s="68"/>
      <c r="E146" s="299"/>
      <c r="F146" s="323" t="str">
        <f t="shared" si="0"/>
        <v/>
      </c>
      <c r="G146" s="86"/>
      <c r="H146" s="44"/>
      <c r="I146" s="44"/>
      <c r="J146" s="46"/>
      <c r="K146" s="46"/>
    </row>
    <row r="147" spans="1:11" ht="20.100000000000001" customHeight="1" x14ac:dyDescent="0.3">
      <c r="A147" s="68"/>
      <c r="B147" s="68"/>
      <c r="C147" s="68"/>
      <c r="D147" s="68"/>
      <c r="E147" s="299"/>
      <c r="F147" s="323" t="str">
        <f t="shared" si="0"/>
        <v/>
      </c>
      <c r="G147" s="86"/>
      <c r="H147" s="44"/>
      <c r="I147" s="44"/>
      <c r="J147" s="46"/>
      <c r="K147" s="46"/>
    </row>
    <row r="148" spans="1:11" ht="20.100000000000001" customHeight="1" x14ac:dyDescent="0.3">
      <c r="A148" s="68"/>
      <c r="B148" s="68"/>
      <c r="C148" s="68"/>
      <c r="D148" s="68"/>
      <c r="E148" s="299"/>
      <c r="F148" s="323" t="str">
        <f t="shared" si="0"/>
        <v/>
      </c>
      <c r="G148" s="86"/>
      <c r="H148" s="44"/>
      <c r="I148" s="44"/>
      <c r="J148" s="46"/>
      <c r="K148" s="46"/>
    </row>
    <row r="149" spans="1:11" ht="20.100000000000001" customHeight="1" x14ac:dyDescent="0.3">
      <c r="A149" s="68"/>
      <c r="B149" s="68"/>
      <c r="C149" s="68"/>
      <c r="D149" s="68"/>
      <c r="E149" s="299"/>
      <c r="F149" s="323" t="str">
        <f t="shared" si="0"/>
        <v/>
      </c>
      <c r="G149" s="86"/>
      <c r="H149" s="44"/>
      <c r="I149" s="44"/>
      <c r="J149" s="46"/>
      <c r="K149" s="46"/>
    </row>
    <row r="150" spans="1:11" ht="20.100000000000001" customHeight="1" x14ac:dyDescent="0.3">
      <c r="A150" s="68"/>
      <c r="B150" s="68"/>
      <c r="C150" s="68"/>
      <c r="D150" s="68"/>
      <c r="E150" s="299"/>
      <c r="F150" s="323" t="str">
        <f t="shared" si="0"/>
        <v/>
      </c>
      <c r="G150" s="86"/>
      <c r="H150" s="44"/>
      <c r="I150" s="44"/>
      <c r="J150" s="46"/>
      <c r="K150" s="46"/>
    </row>
    <row r="151" spans="1:11" ht="20.100000000000001" customHeight="1" x14ac:dyDescent="0.3">
      <c r="A151" s="68"/>
      <c r="B151" s="68"/>
      <c r="C151" s="68"/>
      <c r="D151" s="68"/>
      <c r="E151" s="299"/>
      <c r="F151" s="323" t="str">
        <f t="shared" si="0"/>
        <v/>
      </c>
      <c r="G151" s="86"/>
      <c r="H151" s="44"/>
      <c r="I151" s="44"/>
      <c r="J151" s="46"/>
      <c r="K151" s="46"/>
    </row>
    <row r="152" spans="1:11" ht="20.100000000000001" customHeight="1" x14ac:dyDescent="0.3">
      <c r="A152" s="68"/>
      <c r="B152" s="68"/>
      <c r="C152" s="68"/>
      <c r="D152" s="68"/>
      <c r="E152" s="299"/>
      <c r="F152" s="323" t="str">
        <f t="shared" si="0"/>
        <v/>
      </c>
      <c r="G152" s="86"/>
      <c r="H152" s="44"/>
      <c r="I152" s="44"/>
      <c r="J152" s="46"/>
      <c r="K152" s="46"/>
    </row>
    <row r="153" spans="1:11" ht="20.100000000000001" customHeight="1" x14ac:dyDescent="0.3">
      <c r="A153" s="68"/>
      <c r="B153" s="68"/>
      <c r="C153" s="68"/>
      <c r="D153" s="68"/>
      <c r="E153" s="299"/>
      <c r="F153" s="323" t="str">
        <f t="shared" si="0"/>
        <v/>
      </c>
      <c r="G153" s="86"/>
      <c r="H153" s="44"/>
      <c r="I153" s="44"/>
      <c r="J153" s="46"/>
      <c r="K153" s="46"/>
    </row>
    <row r="154" spans="1:11" ht="20.100000000000001" customHeight="1" x14ac:dyDescent="0.3">
      <c r="A154" s="68"/>
      <c r="B154" s="68"/>
      <c r="C154" s="68"/>
      <c r="D154" s="68"/>
      <c r="E154" s="299"/>
      <c r="F154" s="323" t="str">
        <f t="shared" si="0"/>
        <v/>
      </c>
      <c r="G154" s="86"/>
      <c r="H154" s="44"/>
      <c r="I154" s="44"/>
      <c r="J154" s="46"/>
      <c r="K154" s="46"/>
    </row>
    <row r="155" spans="1:11" ht="20.100000000000001" customHeight="1" x14ac:dyDescent="0.3">
      <c r="A155" s="68"/>
      <c r="B155" s="68"/>
      <c r="C155" s="68"/>
      <c r="D155" s="68"/>
      <c r="E155" s="299"/>
      <c r="F155" s="323" t="str">
        <f t="shared" si="0"/>
        <v/>
      </c>
      <c r="G155" s="86"/>
      <c r="H155" s="44"/>
      <c r="I155" s="44"/>
      <c r="J155" s="46"/>
      <c r="K155" s="46"/>
    </row>
    <row r="156" spans="1:11" ht="20.100000000000001" customHeight="1" x14ac:dyDescent="0.3">
      <c r="A156" s="68"/>
      <c r="B156" s="68"/>
      <c r="C156" s="68"/>
      <c r="D156" s="68"/>
      <c r="E156" s="299"/>
      <c r="F156" s="323" t="str">
        <f t="shared" si="0"/>
        <v/>
      </c>
      <c r="G156" s="86"/>
      <c r="H156" s="44"/>
      <c r="I156" s="44"/>
      <c r="J156" s="46"/>
      <c r="K156" s="46"/>
    </row>
    <row r="157" spans="1:11" ht="20.100000000000001" customHeight="1" x14ac:dyDescent="0.3">
      <c r="A157" s="68"/>
      <c r="B157" s="68"/>
      <c r="C157" s="68"/>
      <c r="D157" s="68"/>
      <c r="E157" s="299"/>
      <c r="F157" s="323" t="str">
        <f t="shared" si="0"/>
        <v/>
      </c>
      <c r="G157" s="86"/>
      <c r="H157" s="44"/>
      <c r="I157" s="44"/>
      <c r="J157" s="46"/>
      <c r="K157" s="46"/>
    </row>
    <row r="158" spans="1:11" ht="20.100000000000001" customHeight="1" x14ac:dyDescent="0.3">
      <c r="A158" s="68"/>
      <c r="B158" s="68"/>
      <c r="C158" s="68"/>
      <c r="D158" s="68"/>
      <c r="E158" s="299"/>
      <c r="F158" s="323" t="str">
        <f t="shared" si="0"/>
        <v/>
      </c>
      <c r="G158" s="86"/>
      <c r="H158" s="44"/>
      <c r="I158" s="44"/>
      <c r="J158" s="46"/>
      <c r="K158" s="46"/>
    </row>
    <row r="159" spans="1:11" ht="20.100000000000001" customHeight="1" x14ac:dyDescent="0.3">
      <c r="A159" s="68"/>
      <c r="B159" s="68"/>
      <c r="C159" s="68"/>
      <c r="D159" s="68"/>
      <c r="E159" s="299"/>
      <c r="F159" s="323" t="str">
        <f t="shared" si="0"/>
        <v/>
      </c>
      <c r="G159" s="86"/>
      <c r="H159" s="44"/>
      <c r="I159" s="44"/>
      <c r="J159" s="46"/>
      <c r="K159" s="46"/>
    </row>
    <row r="160" spans="1:11" ht="20.100000000000001" customHeight="1" x14ac:dyDescent="0.3">
      <c r="A160" s="68"/>
      <c r="B160" s="68"/>
      <c r="C160" s="68"/>
      <c r="D160" s="68"/>
      <c r="E160" s="299"/>
      <c r="F160" s="323" t="str">
        <f t="shared" si="0"/>
        <v/>
      </c>
      <c r="G160" s="86"/>
      <c r="H160" s="44"/>
      <c r="I160" s="44"/>
      <c r="J160" s="46"/>
      <c r="K160" s="46"/>
    </row>
    <row r="161" spans="1:11" ht="20.100000000000001" customHeight="1" x14ac:dyDescent="0.3">
      <c r="A161" s="68"/>
      <c r="B161" s="68"/>
      <c r="C161" s="68"/>
      <c r="D161" s="68"/>
      <c r="E161" s="299"/>
      <c r="F161" s="323" t="str">
        <f t="shared" si="0"/>
        <v/>
      </c>
      <c r="G161" s="86"/>
      <c r="H161" s="44"/>
      <c r="I161" s="44"/>
      <c r="J161" s="46"/>
      <c r="K161" s="46"/>
    </row>
    <row r="162" spans="1:11" ht="20.100000000000001" customHeight="1" x14ac:dyDescent="0.3">
      <c r="A162" s="68"/>
      <c r="B162" s="68"/>
      <c r="C162" s="68"/>
      <c r="D162" s="68"/>
      <c r="E162" s="299"/>
      <c r="F162" s="323" t="str">
        <f t="shared" si="0"/>
        <v/>
      </c>
      <c r="G162" s="86"/>
      <c r="H162" s="44"/>
      <c r="I162" s="44"/>
      <c r="J162" s="46"/>
      <c r="K162" s="46"/>
    </row>
    <row r="163" spans="1:11" ht="20.100000000000001" customHeight="1" x14ac:dyDescent="0.3">
      <c r="A163" s="68"/>
      <c r="B163" s="68"/>
      <c r="C163" s="68"/>
      <c r="D163" s="68"/>
      <c r="E163" s="299"/>
      <c r="F163" s="323" t="str">
        <f t="shared" si="0"/>
        <v/>
      </c>
      <c r="G163" s="86"/>
      <c r="H163" s="44"/>
      <c r="I163" s="44"/>
      <c r="J163" s="46"/>
      <c r="K163" s="46"/>
    </row>
    <row r="164" spans="1:11" ht="20.100000000000001" customHeight="1" x14ac:dyDescent="0.3">
      <c r="A164" s="68"/>
      <c r="B164" s="68"/>
      <c r="C164" s="68"/>
      <c r="D164" s="68"/>
      <c r="E164" s="299"/>
      <c r="F164" s="323" t="str">
        <f t="shared" si="0"/>
        <v/>
      </c>
      <c r="G164" s="86"/>
      <c r="H164" s="44"/>
      <c r="I164" s="44"/>
      <c r="J164" s="46"/>
      <c r="K164" s="46"/>
    </row>
    <row r="165" spans="1:11" ht="20.100000000000001" customHeight="1" x14ac:dyDescent="0.3">
      <c r="A165" s="68"/>
      <c r="B165" s="68"/>
      <c r="C165" s="68"/>
      <c r="D165" s="68"/>
      <c r="E165" s="299"/>
      <c r="F165" s="323" t="str">
        <f t="shared" si="0"/>
        <v/>
      </c>
      <c r="G165" s="86"/>
      <c r="H165" s="44"/>
      <c r="I165" s="44"/>
      <c r="J165" s="46"/>
      <c r="K165" s="46"/>
    </row>
    <row r="166" spans="1:11" ht="20.100000000000001" customHeight="1" x14ac:dyDescent="0.3">
      <c r="A166" s="68"/>
      <c r="B166" s="68"/>
      <c r="C166" s="68"/>
      <c r="D166" s="68"/>
      <c r="E166" s="299"/>
      <c r="F166" s="323" t="str">
        <f t="shared" si="0"/>
        <v/>
      </c>
      <c r="G166" s="86"/>
      <c r="H166" s="44"/>
      <c r="I166" s="44"/>
      <c r="J166" s="46"/>
      <c r="K166" s="46"/>
    </row>
    <row r="167" spans="1:11" ht="20.100000000000001" customHeight="1" x14ac:dyDescent="0.3">
      <c r="A167" s="68"/>
      <c r="B167" s="68"/>
      <c r="C167" s="68"/>
      <c r="D167" s="68"/>
      <c r="E167" s="299"/>
      <c r="F167" s="323" t="str">
        <f t="shared" si="0"/>
        <v/>
      </c>
      <c r="G167" s="86"/>
      <c r="H167" s="44"/>
      <c r="I167" s="44"/>
      <c r="J167" s="46"/>
      <c r="K167" s="46"/>
    </row>
    <row r="168" spans="1:11" ht="20.100000000000001" customHeight="1" x14ac:dyDescent="0.3">
      <c r="A168" s="68"/>
      <c r="B168" s="68"/>
      <c r="C168" s="68"/>
      <c r="D168" s="68"/>
      <c r="E168" s="299"/>
      <c r="F168" s="323" t="str">
        <f t="shared" si="0"/>
        <v/>
      </c>
      <c r="G168" s="86"/>
      <c r="H168" s="44"/>
      <c r="I168" s="44"/>
      <c r="J168" s="46"/>
      <c r="K168" s="46"/>
    </row>
    <row r="169" spans="1:11" ht="20.100000000000001" customHeight="1" x14ac:dyDescent="0.3">
      <c r="A169" s="68"/>
      <c r="B169" s="68"/>
      <c r="C169" s="68"/>
      <c r="D169" s="68"/>
      <c r="E169" s="299"/>
      <c r="F169" s="323" t="str">
        <f t="shared" si="0"/>
        <v/>
      </c>
      <c r="G169" s="86"/>
      <c r="H169" s="44"/>
      <c r="I169" s="44"/>
      <c r="J169" s="46"/>
      <c r="K169" s="46"/>
    </row>
    <row r="170" spans="1:11" ht="20.100000000000001" customHeight="1" x14ac:dyDescent="0.3">
      <c r="A170" s="68"/>
      <c r="B170" s="68"/>
      <c r="C170" s="68"/>
      <c r="D170" s="68"/>
      <c r="E170" s="299"/>
      <c r="F170" s="323" t="str">
        <f t="shared" si="0"/>
        <v/>
      </c>
      <c r="G170" s="86"/>
      <c r="H170" s="44"/>
      <c r="I170" s="44"/>
      <c r="J170" s="46"/>
      <c r="K170" s="46"/>
    </row>
    <row r="171" spans="1:11" ht="20.100000000000001" customHeight="1" x14ac:dyDescent="0.3">
      <c r="A171" s="68"/>
      <c r="B171" s="68"/>
      <c r="C171" s="68"/>
      <c r="D171" s="68"/>
      <c r="E171" s="299"/>
      <c r="F171" s="323" t="str">
        <f t="shared" si="0"/>
        <v/>
      </c>
      <c r="G171" s="86"/>
      <c r="H171" s="44"/>
      <c r="I171" s="44"/>
      <c r="J171" s="46"/>
      <c r="K171" s="46"/>
    </row>
    <row r="172" spans="1:11" ht="20.100000000000001" customHeight="1" x14ac:dyDescent="0.3">
      <c r="A172" s="68"/>
      <c r="B172" s="68"/>
      <c r="C172" s="68"/>
      <c r="D172" s="68"/>
      <c r="E172" s="299"/>
      <c r="F172" s="323" t="str">
        <f t="shared" si="0"/>
        <v/>
      </c>
      <c r="G172" s="86"/>
      <c r="H172" s="44"/>
      <c r="I172" s="44"/>
      <c r="J172" s="46"/>
      <c r="K172" s="46"/>
    </row>
    <row r="173" spans="1:11" ht="20.100000000000001" customHeight="1" x14ac:dyDescent="0.3">
      <c r="A173" s="68"/>
      <c r="B173" s="68"/>
      <c r="C173" s="68"/>
      <c r="D173" s="68"/>
      <c r="E173" s="299"/>
      <c r="F173" s="323" t="str">
        <f t="shared" si="0"/>
        <v/>
      </c>
      <c r="G173" s="86"/>
      <c r="H173" s="44"/>
      <c r="I173" s="44"/>
      <c r="J173" s="46"/>
      <c r="K173" s="46"/>
    </row>
    <row r="174" spans="1:11" ht="20.100000000000001" customHeight="1" x14ac:dyDescent="0.3">
      <c r="A174" s="68"/>
      <c r="B174" s="68"/>
      <c r="C174" s="68"/>
      <c r="D174" s="68"/>
      <c r="E174" s="299"/>
      <c r="F174" s="323" t="str">
        <f t="shared" si="0"/>
        <v/>
      </c>
      <c r="G174" s="86"/>
      <c r="H174" s="44"/>
      <c r="I174" s="44"/>
      <c r="J174" s="46"/>
      <c r="K174" s="46"/>
    </row>
    <row r="175" spans="1:11" ht="20.100000000000001" customHeight="1" x14ac:dyDescent="0.3">
      <c r="A175" s="68"/>
      <c r="B175" s="68"/>
      <c r="C175" s="68"/>
      <c r="D175" s="68"/>
      <c r="E175" s="299"/>
      <c r="F175" s="323" t="str">
        <f t="shared" si="0"/>
        <v/>
      </c>
      <c r="G175" s="86"/>
      <c r="H175" s="44"/>
      <c r="I175" s="44"/>
      <c r="J175" s="46"/>
      <c r="K175" s="46"/>
    </row>
    <row r="176" spans="1:11" ht="20.100000000000001" customHeight="1" x14ac:dyDescent="0.3">
      <c r="A176" s="68"/>
      <c r="B176" s="68"/>
      <c r="C176" s="68"/>
      <c r="D176" s="68"/>
      <c r="E176" s="299"/>
      <c r="F176" s="323" t="str">
        <f t="shared" si="0"/>
        <v/>
      </c>
      <c r="G176" s="86"/>
      <c r="H176" s="44"/>
      <c r="I176" s="44"/>
      <c r="J176" s="46"/>
      <c r="K176" s="46"/>
    </row>
    <row r="177" spans="1:11" ht="20.100000000000001" customHeight="1" x14ac:dyDescent="0.3">
      <c r="A177" s="68"/>
      <c r="B177" s="68"/>
      <c r="C177" s="68"/>
      <c r="D177" s="68"/>
      <c r="E177" s="299"/>
      <c r="F177" s="323" t="str">
        <f t="shared" si="0"/>
        <v/>
      </c>
      <c r="G177" s="86"/>
      <c r="H177" s="44"/>
      <c r="I177" s="44"/>
      <c r="J177" s="46"/>
      <c r="K177" s="46"/>
    </row>
    <row r="178" spans="1:11" ht="20.100000000000001" customHeight="1" x14ac:dyDescent="0.3">
      <c r="A178" s="68"/>
      <c r="B178" s="68"/>
      <c r="C178" s="68"/>
      <c r="D178" s="68"/>
      <c r="E178" s="299"/>
      <c r="F178" s="323" t="str">
        <f t="shared" si="0"/>
        <v/>
      </c>
      <c r="G178" s="86"/>
      <c r="H178" s="44"/>
      <c r="I178" s="44"/>
      <c r="J178" s="46"/>
      <c r="K178" s="46"/>
    </row>
    <row r="179" spans="1:11" ht="20.100000000000001" customHeight="1" x14ac:dyDescent="0.3">
      <c r="A179" s="68"/>
      <c r="B179" s="68"/>
      <c r="C179" s="68"/>
      <c r="D179" s="68"/>
      <c r="E179" s="299"/>
      <c r="F179" s="323" t="str">
        <f t="shared" si="0"/>
        <v/>
      </c>
      <c r="G179" s="86"/>
      <c r="H179" s="44"/>
      <c r="I179" s="44"/>
      <c r="J179" s="46"/>
      <c r="K179" s="46"/>
    </row>
    <row r="180" spans="1:11" ht="20.100000000000001" customHeight="1" x14ac:dyDescent="0.3">
      <c r="A180" s="68"/>
      <c r="B180" s="68"/>
      <c r="C180" s="68"/>
      <c r="D180" s="68"/>
      <c r="E180" s="299"/>
      <c r="F180" s="323" t="str">
        <f t="shared" si="0"/>
        <v/>
      </c>
      <c r="G180" s="86"/>
      <c r="H180" s="44"/>
      <c r="I180" s="44"/>
      <c r="J180" s="46"/>
      <c r="K180" s="46"/>
    </row>
    <row r="181" spans="1:11" ht="20.100000000000001" customHeight="1" x14ac:dyDescent="0.3">
      <c r="A181" s="68"/>
      <c r="B181" s="68"/>
      <c r="C181" s="68"/>
      <c r="D181" s="68"/>
      <c r="E181" s="299"/>
      <c r="F181" s="323" t="str">
        <f t="shared" si="0"/>
        <v/>
      </c>
      <c r="G181" s="86"/>
      <c r="H181" s="44"/>
      <c r="I181" s="44"/>
      <c r="J181" s="46"/>
      <c r="K181" s="46"/>
    </row>
    <row r="182" spans="1:11" ht="20.100000000000001" customHeight="1" x14ac:dyDescent="0.3">
      <c r="A182" s="68"/>
      <c r="B182" s="68"/>
      <c r="C182" s="68"/>
      <c r="D182" s="68"/>
      <c r="E182" s="299"/>
      <c r="F182" s="323" t="str">
        <f t="shared" si="0"/>
        <v/>
      </c>
      <c r="G182" s="86"/>
      <c r="H182" s="44"/>
      <c r="I182" s="44"/>
      <c r="J182" s="46"/>
      <c r="K182" s="46"/>
    </row>
    <row r="183" spans="1:11" ht="20.100000000000001" customHeight="1" x14ac:dyDescent="0.3">
      <c r="A183" s="68"/>
      <c r="B183" s="68"/>
      <c r="C183" s="68"/>
      <c r="D183" s="68"/>
      <c r="E183" s="299"/>
      <c r="F183" s="323" t="str">
        <f t="shared" si="0"/>
        <v/>
      </c>
      <c r="G183" s="86"/>
      <c r="H183" s="44"/>
      <c r="I183" s="44"/>
      <c r="J183" s="46"/>
      <c r="K183" s="46"/>
    </row>
    <row r="184" spans="1:11" ht="20.100000000000001" customHeight="1" x14ac:dyDescent="0.3">
      <c r="A184" s="68"/>
      <c r="B184" s="68"/>
      <c r="C184" s="68"/>
      <c r="D184" s="68"/>
      <c r="E184" s="299"/>
      <c r="F184" s="323" t="str">
        <f t="shared" si="0"/>
        <v/>
      </c>
      <c r="G184" s="86"/>
      <c r="H184" s="44"/>
      <c r="I184" s="44"/>
      <c r="J184" s="46"/>
      <c r="K184" s="46"/>
    </row>
    <row r="185" spans="1:11" ht="20.100000000000001" customHeight="1" x14ac:dyDescent="0.3">
      <c r="A185" s="68"/>
      <c r="B185" s="68"/>
      <c r="C185" s="68"/>
      <c r="D185" s="68"/>
      <c r="E185" s="299"/>
      <c r="F185" s="323" t="str">
        <f t="shared" si="0"/>
        <v/>
      </c>
      <c r="G185" s="86"/>
      <c r="H185" s="44"/>
      <c r="I185" s="44"/>
      <c r="J185" s="46"/>
      <c r="K185" s="46"/>
    </row>
    <row r="186" spans="1:11" ht="20.100000000000001" customHeight="1" x14ac:dyDescent="0.3">
      <c r="A186" s="68"/>
      <c r="B186" s="68"/>
      <c r="C186" s="68"/>
      <c r="D186" s="68"/>
      <c r="E186" s="299"/>
      <c r="F186" s="323" t="str">
        <f t="shared" si="0"/>
        <v/>
      </c>
      <c r="G186" s="86"/>
      <c r="H186" s="44"/>
      <c r="I186" s="44"/>
      <c r="J186" s="46"/>
      <c r="K186" s="46"/>
    </row>
    <row r="187" spans="1:11" ht="20.100000000000001" customHeight="1" x14ac:dyDescent="0.3">
      <c r="A187" s="68"/>
      <c r="B187" s="68"/>
      <c r="C187" s="68"/>
      <c r="D187" s="68"/>
      <c r="E187" s="299"/>
      <c r="F187" s="323" t="str">
        <f t="shared" si="0"/>
        <v/>
      </c>
      <c r="G187" s="86"/>
      <c r="H187" s="44"/>
      <c r="I187" s="44"/>
      <c r="J187" s="46"/>
      <c r="K187" s="46"/>
    </row>
    <row r="188" spans="1:11" ht="20.100000000000001" customHeight="1" x14ac:dyDescent="0.3">
      <c r="A188" s="68"/>
      <c r="B188" s="68"/>
      <c r="C188" s="68"/>
      <c r="D188" s="68"/>
      <c r="E188" s="299"/>
      <c r="F188" s="323" t="str">
        <f t="shared" si="0"/>
        <v/>
      </c>
      <c r="G188" s="86"/>
      <c r="H188" s="44"/>
      <c r="I188" s="44"/>
      <c r="J188" s="46"/>
      <c r="K188" s="46"/>
    </row>
    <row r="189" spans="1:11" ht="20.100000000000001" customHeight="1" x14ac:dyDescent="0.3">
      <c r="A189" s="68"/>
      <c r="B189" s="68"/>
      <c r="C189" s="68"/>
      <c r="D189" s="68"/>
      <c r="E189" s="299"/>
      <c r="F189" s="323" t="str">
        <f t="shared" si="0"/>
        <v/>
      </c>
      <c r="G189" s="86"/>
      <c r="H189" s="44"/>
      <c r="I189" s="44"/>
      <c r="J189" s="46"/>
      <c r="K189" s="46"/>
    </row>
    <row r="190" spans="1:11" ht="20.100000000000001" customHeight="1" x14ac:dyDescent="0.3">
      <c r="A190" s="68"/>
      <c r="B190" s="68"/>
      <c r="C190" s="68"/>
      <c r="D190" s="68"/>
      <c r="E190" s="299"/>
      <c r="F190" s="323" t="str">
        <f t="shared" si="0"/>
        <v/>
      </c>
      <c r="G190" s="86"/>
      <c r="H190" s="44"/>
      <c r="I190" s="44"/>
      <c r="J190" s="46"/>
      <c r="K190" s="46"/>
    </row>
    <row r="191" spans="1:11" ht="20.100000000000001" customHeight="1" x14ac:dyDescent="0.3">
      <c r="A191" s="68"/>
      <c r="B191" s="68"/>
      <c r="C191" s="68"/>
      <c r="D191" s="68"/>
      <c r="E191" s="299"/>
      <c r="F191" s="323" t="str">
        <f t="shared" si="0"/>
        <v/>
      </c>
      <c r="G191" s="86"/>
      <c r="H191" s="44"/>
      <c r="I191" s="44"/>
      <c r="J191" s="46"/>
      <c r="K191" s="46"/>
    </row>
    <row r="192" spans="1:11" ht="20.100000000000001" customHeight="1" x14ac:dyDescent="0.3">
      <c r="A192" s="68"/>
      <c r="B192" s="68"/>
      <c r="C192" s="68"/>
      <c r="D192" s="68"/>
      <c r="E192" s="299"/>
      <c r="F192" s="323" t="str">
        <f t="shared" si="0"/>
        <v/>
      </c>
      <c r="G192" s="86"/>
      <c r="H192" s="44"/>
      <c r="I192" s="44"/>
      <c r="J192" s="46"/>
      <c r="K192" s="46"/>
    </row>
    <row r="193" spans="1:11" ht="20.100000000000001" customHeight="1" x14ac:dyDescent="0.3">
      <c r="A193" s="68"/>
      <c r="B193" s="68"/>
      <c r="C193" s="68"/>
      <c r="D193" s="68"/>
      <c r="E193" s="299"/>
      <c r="F193" s="323" t="str">
        <f t="shared" si="0"/>
        <v/>
      </c>
      <c r="G193" s="86"/>
      <c r="H193" s="44"/>
      <c r="I193" s="44"/>
      <c r="J193" s="46"/>
      <c r="K193" s="46"/>
    </row>
    <row r="194" spans="1:11" ht="20.100000000000001" customHeight="1" x14ac:dyDescent="0.3">
      <c r="A194" s="68"/>
      <c r="B194" s="68"/>
      <c r="C194" s="68"/>
      <c r="D194" s="68"/>
      <c r="E194" s="299"/>
      <c r="F194" s="323" t="str">
        <f t="shared" si="0"/>
        <v/>
      </c>
      <c r="G194" s="86"/>
      <c r="H194" s="44"/>
      <c r="I194" s="44"/>
      <c r="J194" s="46"/>
      <c r="K194" s="46"/>
    </row>
    <row r="195" spans="1:11" ht="20.100000000000001" customHeight="1" x14ac:dyDescent="0.3">
      <c r="A195" s="68"/>
      <c r="B195" s="68"/>
      <c r="C195" s="68"/>
      <c r="D195" s="68"/>
      <c r="E195" s="299"/>
      <c r="F195" s="323" t="str">
        <f t="shared" si="0"/>
        <v/>
      </c>
      <c r="G195" s="86"/>
      <c r="H195" s="44"/>
      <c r="I195" s="44"/>
      <c r="J195" s="46"/>
      <c r="K195" s="46"/>
    </row>
    <row r="196" spans="1:11" ht="20.100000000000001" customHeight="1" x14ac:dyDescent="0.3">
      <c r="A196" s="68"/>
      <c r="B196" s="68"/>
      <c r="C196" s="68"/>
      <c r="D196" s="68"/>
      <c r="E196" s="299"/>
      <c r="F196" s="323" t="str">
        <f t="shared" si="0"/>
        <v/>
      </c>
      <c r="G196" s="86"/>
      <c r="H196" s="44"/>
      <c r="I196" s="44"/>
      <c r="J196" s="46"/>
      <c r="K196" s="46"/>
    </row>
    <row r="197" spans="1:11" ht="20.100000000000001" customHeight="1" x14ac:dyDescent="0.3">
      <c r="A197" s="68"/>
      <c r="B197" s="68"/>
      <c r="C197" s="68"/>
      <c r="D197" s="68"/>
      <c r="E197" s="299"/>
      <c r="F197" s="323" t="str">
        <f t="shared" si="0"/>
        <v/>
      </c>
      <c r="G197" s="86"/>
      <c r="H197" s="44"/>
      <c r="I197" s="44"/>
      <c r="J197" s="46"/>
      <c r="K197" s="46"/>
    </row>
    <row r="198" spans="1:11" ht="20.100000000000001" customHeight="1" x14ac:dyDescent="0.3">
      <c r="A198" s="68"/>
      <c r="B198" s="68"/>
      <c r="C198" s="68"/>
      <c r="D198" s="68"/>
      <c r="E198" s="299"/>
      <c r="F198" s="323" t="str">
        <f t="shared" si="0"/>
        <v/>
      </c>
      <c r="G198" s="86"/>
      <c r="H198" s="44"/>
      <c r="I198" s="44"/>
      <c r="J198" s="46"/>
      <c r="K198" s="46"/>
    </row>
    <row r="199" spans="1:11" ht="20.100000000000001" customHeight="1" x14ac:dyDescent="0.3">
      <c r="A199" s="68"/>
      <c r="B199" s="68"/>
      <c r="C199" s="68"/>
      <c r="D199" s="68"/>
      <c r="E199" s="299"/>
      <c r="F199" s="323" t="str">
        <f t="shared" si="0"/>
        <v/>
      </c>
      <c r="G199" s="86"/>
      <c r="H199" s="44"/>
      <c r="I199" s="44"/>
      <c r="J199" s="46"/>
      <c r="K199" s="46"/>
    </row>
    <row r="200" spans="1:11" ht="20.100000000000001" customHeight="1" x14ac:dyDescent="0.3">
      <c r="A200" s="68"/>
      <c r="B200" s="68"/>
      <c r="C200" s="68"/>
      <c r="D200" s="68"/>
      <c r="E200" s="299"/>
      <c r="F200" s="323" t="str">
        <f t="shared" si="0"/>
        <v/>
      </c>
      <c r="G200" s="86"/>
      <c r="H200" s="44"/>
      <c r="I200" s="44"/>
      <c r="J200" s="46"/>
      <c r="K200" s="46"/>
    </row>
    <row r="201" spans="1:11" ht="20.100000000000001" customHeight="1" x14ac:dyDescent="0.3">
      <c r="A201" s="68"/>
      <c r="B201" s="68"/>
      <c r="C201" s="68"/>
      <c r="D201" s="68"/>
      <c r="E201" s="299"/>
      <c r="F201" s="323" t="str">
        <f t="shared" si="0"/>
        <v/>
      </c>
      <c r="G201" s="86"/>
      <c r="H201" s="44"/>
      <c r="I201" s="44"/>
      <c r="J201" s="46"/>
      <c r="K201" s="46"/>
    </row>
    <row r="202" spans="1:11" ht="20.100000000000001" customHeight="1" x14ac:dyDescent="0.3">
      <c r="A202" s="68"/>
      <c r="B202" s="68"/>
      <c r="C202" s="68"/>
      <c r="D202" s="68"/>
      <c r="E202" s="299"/>
      <c r="F202" s="323" t="str">
        <f t="shared" si="0"/>
        <v/>
      </c>
      <c r="G202" s="86"/>
      <c r="H202" s="44"/>
      <c r="I202" s="44"/>
      <c r="J202" s="46"/>
      <c r="K202" s="46"/>
    </row>
    <row r="203" spans="1:11" ht="20.100000000000001" customHeight="1" x14ac:dyDescent="0.3">
      <c r="A203" s="68"/>
      <c r="B203" s="68"/>
      <c r="C203" s="68"/>
      <c r="D203" s="68"/>
      <c r="E203" s="299"/>
      <c r="F203" s="323" t="str">
        <f t="shared" si="0"/>
        <v/>
      </c>
      <c r="G203" s="86"/>
      <c r="H203" s="44"/>
      <c r="I203" s="44"/>
      <c r="J203" s="46"/>
      <c r="K203" s="46"/>
    </row>
    <row r="204" spans="1:11" ht="20.100000000000001" customHeight="1" x14ac:dyDescent="0.3">
      <c r="A204" s="68"/>
      <c r="B204" s="68"/>
      <c r="C204" s="68"/>
      <c r="D204" s="68"/>
      <c r="E204" s="299"/>
      <c r="F204" s="323" t="str">
        <f t="shared" si="0"/>
        <v/>
      </c>
      <c r="G204" s="86"/>
      <c r="H204" s="44"/>
      <c r="I204" s="44"/>
      <c r="J204" s="46"/>
      <c r="K204" s="46"/>
    </row>
    <row r="205" spans="1:11" ht="20.100000000000001" customHeight="1" x14ac:dyDescent="0.3">
      <c r="A205" s="68"/>
      <c r="B205" s="68"/>
      <c r="C205" s="68"/>
      <c r="D205" s="68"/>
      <c r="E205" s="299"/>
      <c r="F205" s="323" t="str">
        <f t="shared" si="0"/>
        <v/>
      </c>
      <c r="G205" s="86"/>
      <c r="H205" s="44"/>
      <c r="I205" s="44"/>
      <c r="J205" s="46"/>
      <c r="K205" s="46"/>
    </row>
    <row r="206" spans="1:11" ht="20.100000000000001" customHeight="1" x14ac:dyDescent="0.3">
      <c r="A206" s="68"/>
      <c r="B206" s="68"/>
      <c r="C206" s="68"/>
      <c r="D206" s="68"/>
      <c r="E206" s="299"/>
      <c r="F206" s="323" t="str">
        <f t="shared" si="0"/>
        <v/>
      </c>
      <c r="G206" s="86"/>
      <c r="H206" s="44"/>
      <c r="I206" s="44"/>
      <c r="J206" s="46"/>
      <c r="K206" s="46"/>
    </row>
    <row r="207" spans="1:11" ht="20.100000000000001" customHeight="1" x14ac:dyDescent="0.3">
      <c r="A207" s="68"/>
      <c r="B207" s="68"/>
      <c r="C207" s="68"/>
      <c r="D207" s="68"/>
      <c r="E207" s="299"/>
      <c r="F207" s="323" t="str">
        <f t="shared" si="0"/>
        <v/>
      </c>
      <c r="G207" s="86"/>
      <c r="H207" s="44"/>
      <c r="I207" s="44"/>
      <c r="J207" s="46"/>
      <c r="K207" s="46"/>
    </row>
    <row r="208" spans="1:11" ht="20.100000000000001" customHeight="1" x14ac:dyDescent="0.3">
      <c r="A208" s="68"/>
      <c r="B208" s="68"/>
      <c r="C208" s="68"/>
      <c r="D208" s="68"/>
      <c r="E208" s="299"/>
      <c r="F208" s="323" t="str">
        <f t="shared" si="0"/>
        <v/>
      </c>
      <c r="G208" s="86"/>
      <c r="H208" s="44"/>
      <c r="I208" s="44"/>
      <c r="J208" s="46"/>
      <c r="K208" s="46"/>
    </row>
    <row r="209" spans="1:11" ht="20.100000000000001" customHeight="1" x14ac:dyDescent="0.3">
      <c r="A209" s="68"/>
      <c r="B209" s="68"/>
      <c r="C209" s="68"/>
      <c r="D209" s="68"/>
      <c r="E209" s="299"/>
      <c r="F209" s="323" t="str">
        <f t="shared" si="0"/>
        <v/>
      </c>
      <c r="G209" s="86"/>
      <c r="H209" s="44"/>
      <c r="I209" s="44"/>
      <c r="J209" s="46"/>
      <c r="K209" s="46"/>
    </row>
    <row r="210" spans="1:11" ht="20.100000000000001" customHeight="1" x14ac:dyDescent="0.3">
      <c r="A210" s="68"/>
      <c r="B210" s="68"/>
      <c r="C210" s="68"/>
      <c r="D210" s="68"/>
      <c r="E210" s="299"/>
      <c r="F210" s="323" t="str">
        <f t="shared" si="0"/>
        <v/>
      </c>
      <c r="G210" s="86"/>
      <c r="H210" s="44"/>
      <c r="I210" s="44"/>
      <c r="J210" s="46"/>
      <c r="K210" s="46"/>
    </row>
    <row r="211" spans="1:11" ht="20.100000000000001" customHeight="1" x14ac:dyDescent="0.3">
      <c r="A211" s="68"/>
      <c r="B211" s="68"/>
      <c r="C211" s="68"/>
      <c r="D211" s="68"/>
      <c r="E211" s="299"/>
      <c r="F211" s="323" t="str">
        <f t="shared" si="0"/>
        <v/>
      </c>
      <c r="G211" s="86"/>
      <c r="H211" s="44"/>
      <c r="I211" s="44"/>
      <c r="J211" s="46"/>
      <c r="K211" s="46"/>
    </row>
    <row r="212" spans="1:11" ht="20.100000000000001" customHeight="1" x14ac:dyDescent="0.3">
      <c r="A212" s="68"/>
      <c r="B212" s="68"/>
      <c r="C212" s="68"/>
      <c r="D212" s="68"/>
      <c r="E212" s="299"/>
      <c r="F212" s="323" t="str">
        <f t="shared" si="0"/>
        <v/>
      </c>
      <c r="G212" s="86"/>
      <c r="H212" s="44"/>
      <c r="I212" s="44"/>
      <c r="J212" s="46"/>
      <c r="K212" s="46"/>
    </row>
    <row r="213" spans="1:11" ht="20.100000000000001" customHeight="1" x14ac:dyDescent="0.3">
      <c r="A213" s="68"/>
      <c r="B213" s="68"/>
      <c r="C213" s="68"/>
      <c r="D213" s="68"/>
      <c r="E213" s="299"/>
      <c r="F213" s="323" t="str">
        <f t="shared" si="0"/>
        <v/>
      </c>
      <c r="G213" s="86"/>
      <c r="H213" s="44"/>
      <c r="I213" s="44"/>
      <c r="J213" s="46"/>
      <c r="K213" s="46"/>
    </row>
    <row r="214" spans="1:11" ht="20.100000000000001" customHeight="1" x14ac:dyDescent="0.3">
      <c r="A214" s="68"/>
      <c r="B214" s="68"/>
      <c r="C214" s="68"/>
      <c r="D214" s="68"/>
      <c r="E214" s="299"/>
      <c r="F214" s="323" t="str">
        <f t="shared" si="0"/>
        <v/>
      </c>
      <c r="G214" s="86"/>
      <c r="H214" s="44"/>
      <c r="I214" s="44"/>
      <c r="J214" s="46"/>
      <c r="K214" s="46"/>
    </row>
    <row r="215" spans="1:11" ht="20.100000000000001" customHeight="1" x14ac:dyDescent="0.3">
      <c r="A215" s="68"/>
      <c r="B215" s="68"/>
      <c r="C215" s="68"/>
      <c r="D215" s="68"/>
      <c r="E215" s="299"/>
      <c r="F215" s="323" t="str">
        <f t="shared" si="0"/>
        <v/>
      </c>
      <c r="G215" s="86"/>
      <c r="H215" s="44"/>
      <c r="I215" s="44"/>
      <c r="J215" s="46"/>
      <c r="K215" s="46"/>
    </row>
    <row r="216" spans="1:11" ht="20.100000000000001" customHeight="1" x14ac:dyDescent="0.3">
      <c r="A216" s="68"/>
      <c r="B216" s="68"/>
      <c r="C216" s="68"/>
      <c r="D216" s="68"/>
      <c r="E216" s="299"/>
      <c r="F216" s="323" t="str">
        <f t="shared" si="0"/>
        <v/>
      </c>
      <c r="G216" s="86"/>
      <c r="H216" s="44"/>
      <c r="I216" s="44"/>
      <c r="J216" s="46"/>
      <c r="K216" s="46"/>
    </row>
    <row r="217" spans="1:11" ht="20.100000000000001" customHeight="1" x14ac:dyDescent="0.3">
      <c r="A217" s="68"/>
      <c r="B217" s="68"/>
      <c r="C217" s="68"/>
      <c r="D217" s="68"/>
      <c r="E217" s="299"/>
      <c r="F217" s="323" t="str">
        <f t="shared" si="0"/>
        <v/>
      </c>
      <c r="G217" s="86"/>
      <c r="H217" s="44"/>
      <c r="I217" s="44"/>
      <c r="J217" s="46"/>
      <c r="K217" s="46"/>
    </row>
    <row r="218" spans="1:11" ht="20.100000000000001" customHeight="1" x14ac:dyDescent="0.3">
      <c r="A218" s="68"/>
      <c r="B218" s="68"/>
      <c r="C218" s="68"/>
      <c r="D218" s="68"/>
      <c r="E218" s="299"/>
      <c r="F218" s="323" t="str">
        <f t="shared" si="0"/>
        <v/>
      </c>
      <c r="G218" s="86"/>
      <c r="H218" s="44"/>
      <c r="I218" s="44"/>
      <c r="J218" s="46"/>
      <c r="K218" s="46"/>
    </row>
    <row r="219" spans="1:11" ht="20.100000000000001" customHeight="1" x14ac:dyDescent="0.3">
      <c r="A219" s="68"/>
      <c r="B219" s="68"/>
      <c r="C219" s="68"/>
      <c r="D219" s="68"/>
      <c r="E219" s="299"/>
      <c r="F219" s="323" t="str">
        <f t="shared" si="0"/>
        <v/>
      </c>
      <c r="G219" s="86"/>
      <c r="H219" s="44"/>
      <c r="I219" s="44"/>
      <c r="J219" s="46"/>
      <c r="K219" s="46"/>
    </row>
    <row r="220" spans="1:11" ht="20.100000000000001" customHeight="1" x14ac:dyDescent="0.3">
      <c r="A220" s="68"/>
      <c r="B220" s="68"/>
      <c r="C220" s="68"/>
      <c r="D220" s="68"/>
      <c r="E220" s="299"/>
      <c r="F220" s="323" t="str">
        <f t="shared" si="0"/>
        <v/>
      </c>
      <c r="G220" s="86"/>
      <c r="H220" s="44"/>
      <c r="I220" s="44"/>
      <c r="J220" s="46"/>
      <c r="K220" s="46"/>
    </row>
    <row r="221" spans="1:11" ht="20.100000000000001" customHeight="1" x14ac:dyDescent="0.3">
      <c r="A221" s="68"/>
      <c r="B221" s="68"/>
      <c r="C221" s="68"/>
      <c r="D221" s="68"/>
      <c r="E221" s="299"/>
      <c r="F221" s="323" t="str">
        <f t="shared" ref="F221:F284" si="1">IF(ISBLANK($E221),"",VLOOKUP($E221,참여인력_개요,2,FALSE))</f>
        <v/>
      </c>
      <c r="G221" s="86"/>
      <c r="H221" s="44"/>
      <c r="I221" s="44"/>
      <c r="J221" s="46"/>
      <c r="K221" s="46"/>
    </row>
    <row r="222" spans="1:11" ht="20.100000000000001" customHeight="1" x14ac:dyDescent="0.3">
      <c r="A222" s="68"/>
      <c r="B222" s="68"/>
      <c r="C222" s="68"/>
      <c r="D222" s="68"/>
      <c r="E222" s="299"/>
      <c r="F222" s="323" t="str">
        <f t="shared" si="1"/>
        <v/>
      </c>
      <c r="G222" s="86"/>
      <c r="H222" s="44"/>
      <c r="I222" s="44"/>
      <c r="J222" s="46"/>
      <c r="K222" s="46"/>
    </row>
    <row r="223" spans="1:11" ht="20.100000000000001" customHeight="1" x14ac:dyDescent="0.3">
      <c r="A223" s="68"/>
      <c r="B223" s="68"/>
      <c r="C223" s="68"/>
      <c r="D223" s="68"/>
      <c r="E223" s="299"/>
      <c r="F223" s="323" t="str">
        <f t="shared" si="1"/>
        <v/>
      </c>
      <c r="G223" s="86"/>
      <c r="H223" s="44"/>
      <c r="I223" s="44"/>
      <c r="J223" s="46"/>
      <c r="K223" s="46"/>
    </row>
    <row r="224" spans="1:11" ht="20.100000000000001" customHeight="1" x14ac:dyDescent="0.3">
      <c r="A224" s="68"/>
      <c r="B224" s="68"/>
      <c r="C224" s="68"/>
      <c r="D224" s="68"/>
      <c r="E224" s="299"/>
      <c r="F224" s="323" t="str">
        <f t="shared" si="1"/>
        <v/>
      </c>
      <c r="G224" s="86"/>
      <c r="H224" s="44"/>
      <c r="I224" s="44"/>
      <c r="J224" s="46"/>
      <c r="K224" s="46"/>
    </row>
    <row r="225" spans="1:11" ht="20.100000000000001" customHeight="1" x14ac:dyDescent="0.3">
      <c r="A225" s="68"/>
      <c r="B225" s="68"/>
      <c r="C225" s="68"/>
      <c r="D225" s="68"/>
      <c r="E225" s="299"/>
      <c r="F225" s="323" t="str">
        <f t="shared" si="1"/>
        <v/>
      </c>
      <c r="G225" s="86"/>
      <c r="H225" s="44"/>
      <c r="I225" s="44"/>
      <c r="J225" s="46"/>
      <c r="K225" s="46"/>
    </row>
    <row r="226" spans="1:11" ht="20.100000000000001" customHeight="1" x14ac:dyDescent="0.3">
      <c r="A226" s="68"/>
      <c r="B226" s="68"/>
      <c r="C226" s="68"/>
      <c r="D226" s="68"/>
      <c r="E226" s="299"/>
      <c r="F226" s="323" t="str">
        <f t="shared" si="1"/>
        <v/>
      </c>
      <c r="G226" s="86"/>
      <c r="H226" s="44"/>
      <c r="I226" s="44"/>
      <c r="J226" s="46"/>
      <c r="K226" s="46"/>
    </row>
    <row r="227" spans="1:11" ht="20.100000000000001" customHeight="1" x14ac:dyDescent="0.3">
      <c r="A227" s="68"/>
      <c r="B227" s="68"/>
      <c r="C227" s="68"/>
      <c r="D227" s="68"/>
      <c r="E227" s="299"/>
      <c r="F227" s="323" t="str">
        <f t="shared" si="1"/>
        <v/>
      </c>
      <c r="G227" s="86"/>
      <c r="H227" s="44"/>
      <c r="I227" s="44"/>
      <c r="J227" s="46"/>
      <c r="K227" s="46"/>
    </row>
    <row r="228" spans="1:11" ht="20.100000000000001" customHeight="1" x14ac:dyDescent="0.3">
      <c r="A228" s="68"/>
      <c r="B228" s="68"/>
      <c r="C228" s="68"/>
      <c r="D228" s="68"/>
      <c r="E228" s="299"/>
      <c r="F228" s="323" t="str">
        <f t="shared" si="1"/>
        <v/>
      </c>
      <c r="G228" s="86"/>
      <c r="H228" s="44"/>
      <c r="I228" s="44"/>
      <c r="J228" s="46"/>
      <c r="K228" s="46"/>
    </row>
    <row r="229" spans="1:11" ht="20.100000000000001" customHeight="1" x14ac:dyDescent="0.3">
      <c r="A229" s="68"/>
      <c r="B229" s="68"/>
      <c r="C229" s="68"/>
      <c r="D229" s="68"/>
      <c r="E229" s="299"/>
      <c r="F229" s="323" t="str">
        <f t="shared" si="1"/>
        <v/>
      </c>
      <c r="G229" s="86"/>
      <c r="H229" s="44"/>
      <c r="I229" s="44"/>
      <c r="J229" s="46"/>
      <c r="K229" s="46"/>
    </row>
    <row r="230" spans="1:11" ht="20.100000000000001" customHeight="1" x14ac:dyDescent="0.3">
      <c r="A230" s="68"/>
      <c r="B230" s="68"/>
      <c r="C230" s="68"/>
      <c r="D230" s="68"/>
      <c r="E230" s="299"/>
      <c r="F230" s="323" t="str">
        <f t="shared" si="1"/>
        <v/>
      </c>
      <c r="G230" s="86"/>
      <c r="H230" s="44"/>
      <c r="I230" s="44"/>
      <c r="J230" s="46"/>
      <c r="K230" s="46"/>
    </row>
    <row r="231" spans="1:11" ht="20.100000000000001" customHeight="1" x14ac:dyDescent="0.3">
      <c r="A231" s="68"/>
      <c r="B231" s="68"/>
      <c r="C231" s="68"/>
      <c r="D231" s="68"/>
      <c r="E231" s="299"/>
      <c r="F231" s="323" t="str">
        <f t="shared" si="1"/>
        <v/>
      </c>
      <c r="G231" s="86"/>
      <c r="H231" s="44"/>
      <c r="I231" s="44"/>
      <c r="J231" s="46"/>
      <c r="K231" s="46"/>
    </row>
    <row r="232" spans="1:11" ht="20.100000000000001" customHeight="1" x14ac:dyDescent="0.3">
      <c r="A232" s="68"/>
      <c r="B232" s="68"/>
      <c r="C232" s="68"/>
      <c r="D232" s="68"/>
      <c r="E232" s="299"/>
      <c r="F232" s="323" t="str">
        <f t="shared" si="1"/>
        <v/>
      </c>
      <c r="G232" s="86"/>
      <c r="H232" s="44"/>
      <c r="I232" s="44"/>
      <c r="J232" s="46"/>
      <c r="K232" s="46"/>
    </row>
    <row r="233" spans="1:11" ht="20.100000000000001" customHeight="1" x14ac:dyDescent="0.3">
      <c r="A233" s="68"/>
      <c r="B233" s="68"/>
      <c r="C233" s="68"/>
      <c r="D233" s="68"/>
      <c r="E233" s="299"/>
      <c r="F233" s="323" t="str">
        <f t="shared" si="1"/>
        <v/>
      </c>
      <c r="G233" s="86"/>
      <c r="H233" s="44"/>
      <c r="I233" s="44"/>
      <c r="J233" s="46"/>
      <c r="K233" s="46"/>
    </row>
    <row r="234" spans="1:11" ht="20.100000000000001" customHeight="1" x14ac:dyDescent="0.3">
      <c r="A234" s="68"/>
      <c r="B234" s="68"/>
      <c r="C234" s="68"/>
      <c r="D234" s="68"/>
      <c r="E234" s="299"/>
      <c r="F234" s="323" t="str">
        <f t="shared" si="1"/>
        <v/>
      </c>
      <c r="G234" s="86"/>
      <c r="H234" s="44"/>
      <c r="I234" s="44"/>
      <c r="J234" s="46"/>
      <c r="K234" s="46"/>
    </row>
    <row r="235" spans="1:11" ht="20.100000000000001" customHeight="1" x14ac:dyDescent="0.3">
      <c r="A235" s="68"/>
      <c r="B235" s="68"/>
      <c r="C235" s="68"/>
      <c r="D235" s="68"/>
      <c r="E235" s="299"/>
      <c r="F235" s="323" t="str">
        <f t="shared" si="1"/>
        <v/>
      </c>
      <c r="G235" s="86"/>
      <c r="H235" s="44"/>
      <c r="I235" s="44"/>
      <c r="J235" s="46"/>
      <c r="K235" s="46"/>
    </row>
    <row r="236" spans="1:11" ht="20.100000000000001" customHeight="1" x14ac:dyDescent="0.3">
      <c r="A236" s="68"/>
      <c r="B236" s="68"/>
      <c r="C236" s="68"/>
      <c r="D236" s="68"/>
      <c r="E236" s="299"/>
      <c r="F236" s="323" t="str">
        <f t="shared" si="1"/>
        <v/>
      </c>
      <c r="G236" s="86"/>
      <c r="H236" s="44"/>
      <c r="I236" s="44"/>
      <c r="J236" s="46"/>
      <c r="K236" s="46"/>
    </row>
    <row r="237" spans="1:11" ht="20.100000000000001" customHeight="1" x14ac:dyDescent="0.3">
      <c r="A237" s="68"/>
      <c r="B237" s="68"/>
      <c r="C237" s="68"/>
      <c r="D237" s="68"/>
      <c r="E237" s="299"/>
      <c r="F237" s="323" t="str">
        <f t="shared" si="1"/>
        <v/>
      </c>
      <c r="G237" s="86"/>
      <c r="H237" s="44"/>
      <c r="I237" s="44"/>
      <c r="J237" s="46"/>
      <c r="K237" s="46"/>
    </row>
    <row r="238" spans="1:11" ht="20.100000000000001" customHeight="1" x14ac:dyDescent="0.3">
      <c r="A238" s="68"/>
      <c r="B238" s="68"/>
      <c r="C238" s="68"/>
      <c r="D238" s="68"/>
      <c r="E238" s="299"/>
      <c r="F238" s="323" t="str">
        <f t="shared" si="1"/>
        <v/>
      </c>
      <c r="G238" s="86"/>
      <c r="H238" s="44"/>
      <c r="I238" s="44"/>
      <c r="J238" s="46"/>
      <c r="K238" s="46"/>
    </row>
    <row r="239" spans="1:11" ht="20.100000000000001" customHeight="1" x14ac:dyDescent="0.3">
      <c r="A239" s="68"/>
      <c r="B239" s="68"/>
      <c r="C239" s="68"/>
      <c r="D239" s="68"/>
      <c r="E239" s="299"/>
      <c r="F239" s="323" t="str">
        <f t="shared" si="1"/>
        <v/>
      </c>
      <c r="G239" s="86"/>
      <c r="H239" s="44"/>
      <c r="I239" s="44"/>
      <c r="J239" s="46"/>
      <c r="K239" s="46"/>
    </row>
    <row r="240" spans="1:11" ht="20.100000000000001" customHeight="1" x14ac:dyDescent="0.3">
      <c r="A240" s="68"/>
      <c r="B240" s="68"/>
      <c r="C240" s="68"/>
      <c r="D240" s="68"/>
      <c r="E240" s="299"/>
      <c r="F240" s="323" t="str">
        <f t="shared" si="1"/>
        <v/>
      </c>
      <c r="G240" s="86"/>
      <c r="H240" s="44"/>
      <c r="I240" s="44"/>
      <c r="J240" s="46"/>
      <c r="K240" s="46"/>
    </row>
    <row r="241" spans="1:11" ht="20.100000000000001" customHeight="1" x14ac:dyDescent="0.3">
      <c r="A241" s="68"/>
      <c r="B241" s="68"/>
      <c r="C241" s="68"/>
      <c r="D241" s="68"/>
      <c r="E241" s="299"/>
      <c r="F241" s="323" t="str">
        <f t="shared" si="1"/>
        <v/>
      </c>
      <c r="G241" s="86"/>
      <c r="H241" s="44"/>
      <c r="I241" s="44"/>
      <c r="J241" s="46"/>
      <c r="K241" s="46"/>
    </row>
    <row r="242" spans="1:11" ht="20.100000000000001" customHeight="1" x14ac:dyDescent="0.3">
      <c r="A242" s="68"/>
      <c r="B242" s="68"/>
      <c r="C242" s="68"/>
      <c r="D242" s="68"/>
      <c r="E242" s="299"/>
      <c r="F242" s="323" t="str">
        <f t="shared" si="1"/>
        <v/>
      </c>
      <c r="G242" s="86"/>
      <c r="H242" s="44"/>
      <c r="I242" s="44"/>
      <c r="J242" s="46"/>
      <c r="K242" s="46"/>
    </row>
    <row r="243" spans="1:11" ht="20.100000000000001" customHeight="1" x14ac:dyDescent="0.3">
      <c r="A243" s="68"/>
      <c r="B243" s="68"/>
      <c r="C243" s="68"/>
      <c r="D243" s="68"/>
      <c r="E243" s="299"/>
      <c r="F243" s="323" t="str">
        <f t="shared" si="1"/>
        <v/>
      </c>
      <c r="G243" s="86"/>
      <c r="H243" s="44"/>
      <c r="I243" s="44"/>
      <c r="J243" s="46"/>
      <c r="K243" s="46"/>
    </row>
    <row r="244" spans="1:11" ht="20.100000000000001" customHeight="1" x14ac:dyDescent="0.3">
      <c r="A244" s="68"/>
      <c r="B244" s="68"/>
      <c r="C244" s="68"/>
      <c r="D244" s="68"/>
      <c r="E244" s="299"/>
      <c r="F244" s="323" t="str">
        <f t="shared" si="1"/>
        <v/>
      </c>
      <c r="G244" s="86"/>
      <c r="H244" s="44"/>
      <c r="I244" s="44"/>
      <c r="J244" s="46"/>
      <c r="K244" s="46"/>
    </row>
    <row r="245" spans="1:11" ht="20.100000000000001" customHeight="1" x14ac:dyDescent="0.3">
      <c r="A245" s="68"/>
      <c r="B245" s="68"/>
      <c r="C245" s="68"/>
      <c r="D245" s="68"/>
      <c r="E245" s="299"/>
      <c r="F245" s="323" t="str">
        <f t="shared" si="1"/>
        <v/>
      </c>
      <c r="G245" s="86"/>
      <c r="H245" s="44"/>
      <c r="I245" s="44"/>
      <c r="J245" s="46"/>
      <c r="K245" s="46"/>
    </row>
    <row r="246" spans="1:11" ht="20.100000000000001" customHeight="1" x14ac:dyDescent="0.3">
      <c r="A246" s="68"/>
      <c r="B246" s="68"/>
      <c r="C246" s="68"/>
      <c r="D246" s="68"/>
      <c r="E246" s="299"/>
      <c r="F246" s="323" t="str">
        <f t="shared" si="1"/>
        <v/>
      </c>
      <c r="G246" s="86"/>
      <c r="H246" s="44"/>
      <c r="I246" s="44"/>
      <c r="J246" s="46"/>
      <c r="K246" s="46"/>
    </row>
    <row r="247" spans="1:11" ht="20.100000000000001" customHeight="1" x14ac:dyDescent="0.3">
      <c r="A247" s="68"/>
      <c r="B247" s="68"/>
      <c r="C247" s="68"/>
      <c r="D247" s="68"/>
      <c r="E247" s="299"/>
      <c r="F247" s="323" t="str">
        <f t="shared" si="1"/>
        <v/>
      </c>
      <c r="G247" s="86"/>
      <c r="H247" s="44"/>
      <c r="I247" s="44"/>
      <c r="J247" s="46"/>
      <c r="K247" s="46"/>
    </row>
    <row r="248" spans="1:11" ht="20.100000000000001" customHeight="1" x14ac:dyDescent="0.3">
      <c r="A248" s="68"/>
      <c r="B248" s="68"/>
      <c r="C248" s="68"/>
      <c r="D248" s="68"/>
      <c r="E248" s="299"/>
      <c r="F248" s="323" t="str">
        <f t="shared" si="1"/>
        <v/>
      </c>
      <c r="G248" s="86"/>
      <c r="H248" s="44"/>
      <c r="I248" s="44"/>
      <c r="J248" s="46"/>
      <c r="K248" s="46"/>
    </row>
    <row r="249" spans="1:11" ht="20.100000000000001" customHeight="1" x14ac:dyDescent="0.3">
      <c r="A249" s="68"/>
      <c r="B249" s="68"/>
      <c r="C249" s="68"/>
      <c r="D249" s="68"/>
      <c r="E249" s="299"/>
      <c r="F249" s="323" t="str">
        <f t="shared" si="1"/>
        <v/>
      </c>
      <c r="G249" s="86"/>
      <c r="H249" s="44"/>
      <c r="I249" s="44"/>
      <c r="J249" s="46"/>
      <c r="K249" s="46"/>
    </row>
    <row r="250" spans="1:11" ht="20.100000000000001" customHeight="1" x14ac:dyDescent="0.3">
      <c r="A250" s="68"/>
      <c r="B250" s="68"/>
      <c r="C250" s="68"/>
      <c r="D250" s="68"/>
      <c r="E250" s="299"/>
      <c r="F250" s="323" t="str">
        <f t="shared" si="1"/>
        <v/>
      </c>
      <c r="G250" s="86"/>
      <c r="H250" s="44"/>
      <c r="I250" s="44"/>
      <c r="J250" s="46"/>
      <c r="K250" s="46"/>
    </row>
    <row r="251" spans="1:11" ht="20.100000000000001" customHeight="1" x14ac:dyDescent="0.3">
      <c r="A251" s="68"/>
      <c r="B251" s="68"/>
      <c r="C251" s="68"/>
      <c r="D251" s="68"/>
      <c r="E251" s="299"/>
      <c r="F251" s="323" t="str">
        <f t="shared" si="1"/>
        <v/>
      </c>
      <c r="G251" s="86"/>
      <c r="H251" s="44"/>
      <c r="I251" s="44"/>
      <c r="J251" s="46"/>
      <c r="K251" s="46"/>
    </row>
    <row r="252" spans="1:11" ht="20.100000000000001" customHeight="1" x14ac:dyDescent="0.3">
      <c r="A252" s="68"/>
      <c r="B252" s="68"/>
      <c r="C252" s="68"/>
      <c r="D252" s="68"/>
      <c r="E252" s="299"/>
      <c r="F252" s="323" t="str">
        <f t="shared" si="1"/>
        <v/>
      </c>
      <c r="G252" s="86"/>
      <c r="H252" s="44"/>
      <c r="I252" s="44"/>
      <c r="J252" s="46"/>
      <c r="K252" s="46"/>
    </row>
    <row r="253" spans="1:11" ht="20.100000000000001" customHeight="1" x14ac:dyDescent="0.3">
      <c r="A253" s="68"/>
      <c r="B253" s="68"/>
      <c r="C253" s="68"/>
      <c r="D253" s="68"/>
      <c r="E253" s="299"/>
      <c r="F253" s="323" t="str">
        <f t="shared" si="1"/>
        <v/>
      </c>
      <c r="G253" s="86"/>
      <c r="H253" s="44"/>
      <c r="I253" s="44"/>
      <c r="J253" s="46"/>
      <c r="K253" s="46"/>
    </row>
    <row r="254" spans="1:11" ht="20.100000000000001" customHeight="1" x14ac:dyDescent="0.3">
      <c r="A254" s="68"/>
      <c r="B254" s="68"/>
      <c r="C254" s="68"/>
      <c r="D254" s="68"/>
      <c r="E254" s="299"/>
      <c r="F254" s="323" t="str">
        <f t="shared" si="1"/>
        <v/>
      </c>
      <c r="G254" s="86"/>
      <c r="H254" s="44"/>
      <c r="I254" s="44"/>
      <c r="J254" s="46"/>
      <c r="K254" s="46"/>
    </row>
    <row r="255" spans="1:11" ht="20.100000000000001" customHeight="1" x14ac:dyDescent="0.3">
      <c r="A255" s="68"/>
      <c r="B255" s="68"/>
      <c r="C255" s="68"/>
      <c r="D255" s="68"/>
      <c r="E255" s="299"/>
      <c r="F255" s="323" t="str">
        <f t="shared" si="1"/>
        <v/>
      </c>
      <c r="G255" s="86"/>
      <c r="H255" s="44"/>
      <c r="I255" s="44"/>
      <c r="J255" s="46"/>
      <c r="K255" s="46"/>
    </row>
    <row r="256" spans="1:11" ht="20.100000000000001" customHeight="1" x14ac:dyDescent="0.3">
      <c r="A256" s="68"/>
      <c r="B256" s="68"/>
      <c r="C256" s="68"/>
      <c r="D256" s="68"/>
      <c r="E256" s="299"/>
      <c r="F256" s="323" t="str">
        <f t="shared" si="1"/>
        <v/>
      </c>
      <c r="G256" s="86"/>
      <c r="H256" s="44"/>
      <c r="I256" s="44"/>
      <c r="J256" s="46"/>
      <c r="K256" s="46"/>
    </row>
    <row r="257" spans="1:11" ht="20.100000000000001" customHeight="1" x14ac:dyDescent="0.3">
      <c r="A257" s="68"/>
      <c r="B257" s="68"/>
      <c r="C257" s="68"/>
      <c r="D257" s="68"/>
      <c r="E257" s="299"/>
      <c r="F257" s="323" t="str">
        <f t="shared" si="1"/>
        <v/>
      </c>
      <c r="G257" s="86"/>
      <c r="H257" s="44"/>
      <c r="I257" s="44"/>
      <c r="J257" s="46"/>
      <c r="K257" s="46"/>
    </row>
    <row r="258" spans="1:11" ht="20.100000000000001" customHeight="1" x14ac:dyDescent="0.3">
      <c r="A258" s="68"/>
      <c r="B258" s="68"/>
      <c r="C258" s="68"/>
      <c r="D258" s="68"/>
      <c r="E258" s="299"/>
      <c r="F258" s="323" t="str">
        <f t="shared" si="1"/>
        <v/>
      </c>
      <c r="G258" s="86"/>
      <c r="H258" s="44"/>
      <c r="I258" s="44"/>
      <c r="J258" s="46"/>
      <c r="K258" s="46"/>
    </row>
    <row r="259" spans="1:11" ht="20.100000000000001" customHeight="1" x14ac:dyDescent="0.3">
      <c r="A259" s="68"/>
      <c r="B259" s="68"/>
      <c r="C259" s="68"/>
      <c r="D259" s="68"/>
      <c r="E259" s="299"/>
      <c r="F259" s="323" t="str">
        <f t="shared" si="1"/>
        <v/>
      </c>
      <c r="G259" s="86"/>
      <c r="H259" s="44"/>
      <c r="I259" s="44"/>
      <c r="J259" s="46"/>
      <c r="K259" s="46"/>
    </row>
    <row r="260" spans="1:11" ht="20.100000000000001" customHeight="1" x14ac:dyDescent="0.3">
      <c r="A260" s="68"/>
      <c r="B260" s="68"/>
      <c r="C260" s="68"/>
      <c r="D260" s="68"/>
      <c r="E260" s="299"/>
      <c r="F260" s="323" t="str">
        <f t="shared" si="1"/>
        <v/>
      </c>
      <c r="G260" s="86"/>
      <c r="H260" s="44"/>
      <c r="I260" s="44"/>
      <c r="J260" s="46"/>
      <c r="K260" s="46"/>
    </row>
    <row r="261" spans="1:11" ht="20.100000000000001" customHeight="1" x14ac:dyDescent="0.3">
      <c r="A261" s="68"/>
      <c r="B261" s="68"/>
      <c r="C261" s="68"/>
      <c r="D261" s="68"/>
      <c r="E261" s="299"/>
      <c r="F261" s="323" t="str">
        <f t="shared" si="1"/>
        <v/>
      </c>
      <c r="G261" s="86"/>
      <c r="H261" s="44"/>
      <c r="I261" s="44"/>
      <c r="J261" s="46"/>
      <c r="K261" s="46"/>
    </row>
    <row r="262" spans="1:11" ht="20.100000000000001" customHeight="1" x14ac:dyDescent="0.3">
      <c r="A262" s="68"/>
      <c r="B262" s="68"/>
      <c r="C262" s="68"/>
      <c r="D262" s="68"/>
      <c r="E262" s="299"/>
      <c r="F262" s="323" t="str">
        <f t="shared" si="1"/>
        <v/>
      </c>
      <c r="G262" s="86"/>
      <c r="H262" s="44"/>
      <c r="I262" s="44"/>
      <c r="J262" s="46"/>
      <c r="K262" s="46"/>
    </row>
    <row r="263" spans="1:11" ht="20.100000000000001" customHeight="1" x14ac:dyDescent="0.3">
      <c r="A263" s="68"/>
      <c r="B263" s="68"/>
      <c r="C263" s="68"/>
      <c r="D263" s="68"/>
      <c r="E263" s="299"/>
      <c r="F263" s="323" t="str">
        <f t="shared" si="1"/>
        <v/>
      </c>
      <c r="G263" s="86"/>
      <c r="H263" s="44"/>
      <c r="I263" s="44"/>
      <c r="J263" s="46"/>
      <c r="K263" s="46"/>
    </row>
    <row r="264" spans="1:11" ht="20.100000000000001" customHeight="1" x14ac:dyDescent="0.3">
      <c r="A264" s="68"/>
      <c r="B264" s="68"/>
      <c r="C264" s="68"/>
      <c r="D264" s="68"/>
      <c r="E264" s="299"/>
      <c r="F264" s="323" t="str">
        <f t="shared" si="1"/>
        <v/>
      </c>
      <c r="G264" s="86"/>
      <c r="H264" s="44"/>
      <c r="I264" s="44"/>
      <c r="J264" s="46"/>
      <c r="K264" s="46"/>
    </row>
    <row r="265" spans="1:11" ht="20.100000000000001" customHeight="1" x14ac:dyDescent="0.3">
      <c r="A265" s="68"/>
      <c r="B265" s="68"/>
      <c r="C265" s="68"/>
      <c r="D265" s="68"/>
      <c r="E265" s="299"/>
      <c r="F265" s="323" t="str">
        <f t="shared" si="1"/>
        <v/>
      </c>
      <c r="G265" s="86"/>
      <c r="H265" s="44"/>
      <c r="I265" s="44"/>
      <c r="J265" s="46"/>
      <c r="K265" s="46"/>
    </row>
    <row r="266" spans="1:11" ht="20.100000000000001" customHeight="1" x14ac:dyDescent="0.3">
      <c r="A266" s="68"/>
      <c r="B266" s="68"/>
      <c r="C266" s="68"/>
      <c r="D266" s="68"/>
      <c r="E266" s="299"/>
      <c r="F266" s="323" t="str">
        <f t="shared" si="1"/>
        <v/>
      </c>
      <c r="G266" s="86"/>
      <c r="H266" s="44"/>
      <c r="I266" s="44"/>
      <c r="J266" s="46"/>
      <c r="K266" s="46"/>
    </row>
    <row r="267" spans="1:11" ht="20.100000000000001" customHeight="1" x14ac:dyDescent="0.3">
      <c r="A267" s="68"/>
      <c r="B267" s="68"/>
      <c r="C267" s="68"/>
      <c r="D267" s="68"/>
      <c r="E267" s="299"/>
      <c r="F267" s="323" t="str">
        <f t="shared" si="1"/>
        <v/>
      </c>
      <c r="G267" s="86"/>
      <c r="H267" s="44"/>
      <c r="I267" s="44"/>
      <c r="J267" s="46"/>
      <c r="K267" s="46"/>
    </row>
    <row r="268" spans="1:11" ht="20.100000000000001" customHeight="1" x14ac:dyDescent="0.3">
      <c r="A268" s="68"/>
      <c r="B268" s="68"/>
      <c r="C268" s="68"/>
      <c r="D268" s="68"/>
      <c r="E268" s="299"/>
      <c r="F268" s="323" t="str">
        <f t="shared" si="1"/>
        <v/>
      </c>
      <c r="G268" s="86"/>
      <c r="H268" s="44"/>
      <c r="I268" s="44"/>
      <c r="J268" s="46"/>
      <c r="K268" s="46"/>
    </row>
    <row r="269" spans="1:11" ht="20.100000000000001" customHeight="1" x14ac:dyDescent="0.3">
      <c r="A269" s="68"/>
      <c r="B269" s="68"/>
      <c r="C269" s="68"/>
      <c r="D269" s="68"/>
      <c r="E269" s="299"/>
      <c r="F269" s="323" t="str">
        <f t="shared" si="1"/>
        <v/>
      </c>
      <c r="G269" s="86"/>
      <c r="H269" s="44"/>
      <c r="I269" s="44"/>
      <c r="J269" s="46"/>
      <c r="K269" s="46"/>
    </row>
    <row r="270" spans="1:11" ht="20.100000000000001" customHeight="1" x14ac:dyDescent="0.3">
      <c r="A270" s="68"/>
      <c r="B270" s="68"/>
      <c r="C270" s="68"/>
      <c r="D270" s="68"/>
      <c r="E270" s="299"/>
      <c r="F270" s="323" t="str">
        <f t="shared" si="1"/>
        <v/>
      </c>
      <c r="G270" s="86"/>
      <c r="H270" s="44"/>
      <c r="I270" s="44"/>
      <c r="J270" s="46"/>
      <c r="K270" s="46"/>
    </row>
    <row r="271" spans="1:11" ht="20.100000000000001" customHeight="1" x14ac:dyDescent="0.3">
      <c r="A271" s="68"/>
      <c r="B271" s="68"/>
      <c r="C271" s="68"/>
      <c r="D271" s="68"/>
      <c r="E271" s="299"/>
      <c r="F271" s="323" t="str">
        <f t="shared" si="1"/>
        <v/>
      </c>
      <c r="G271" s="86"/>
      <c r="H271" s="44"/>
      <c r="I271" s="44"/>
      <c r="J271" s="46"/>
      <c r="K271" s="46"/>
    </row>
    <row r="272" spans="1:11" ht="20.100000000000001" customHeight="1" x14ac:dyDescent="0.3">
      <c r="A272" s="68"/>
      <c r="B272" s="68"/>
      <c r="C272" s="68"/>
      <c r="D272" s="68"/>
      <c r="E272" s="299"/>
      <c r="F272" s="323" t="str">
        <f t="shared" si="1"/>
        <v/>
      </c>
      <c r="G272" s="86"/>
      <c r="H272" s="44"/>
      <c r="I272" s="44"/>
      <c r="J272" s="46"/>
      <c r="K272" s="46"/>
    </row>
    <row r="273" spans="1:11" ht="20.100000000000001" customHeight="1" x14ac:dyDescent="0.3">
      <c r="A273" s="68"/>
      <c r="B273" s="68"/>
      <c r="C273" s="68"/>
      <c r="D273" s="68"/>
      <c r="E273" s="299"/>
      <c r="F273" s="323" t="str">
        <f t="shared" si="1"/>
        <v/>
      </c>
      <c r="G273" s="86"/>
      <c r="H273" s="44"/>
      <c r="I273" s="44"/>
      <c r="J273" s="46"/>
      <c r="K273" s="46"/>
    </row>
    <row r="274" spans="1:11" ht="20.100000000000001" customHeight="1" x14ac:dyDescent="0.3">
      <c r="A274" s="68"/>
      <c r="B274" s="68"/>
      <c r="C274" s="68"/>
      <c r="D274" s="68"/>
      <c r="E274" s="299"/>
      <c r="F274" s="323" t="str">
        <f t="shared" si="1"/>
        <v/>
      </c>
      <c r="G274" s="86"/>
      <c r="H274" s="44"/>
      <c r="I274" s="44"/>
      <c r="J274" s="46"/>
      <c r="K274" s="46"/>
    </row>
    <row r="275" spans="1:11" ht="20.100000000000001" customHeight="1" x14ac:dyDescent="0.3">
      <c r="A275" s="68"/>
      <c r="B275" s="68"/>
      <c r="C275" s="68"/>
      <c r="D275" s="68"/>
      <c r="E275" s="299"/>
      <c r="F275" s="323" t="str">
        <f t="shared" si="1"/>
        <v/>
      </c>
      <c r="G275" s="86"/>
      <c r="H275" s="44"/>
      <c r="I275" s="44"/>
      <c r="J275" s="46"/>
      <c r="K275" s="46"/>
    </row>
    <row r="276" spans="1:11" ht="20.100000000000001" customHeight="1" x14ac:dyDescent="0.3">
      <c r="A276" s="68"/>
      <c r="B276" s="68"/>
      <c r="C276" s="68"/>
      <c r="D276" s="68"/>
      <c r="E276" s="299"/>
      <c r="F276" s="323" t="str">
        <f t="shared" si="1"/>
        <v/>
      </c>
      <c r="G276" s="86"/>
      <c r="H276" s="44"/>
      <c r="I276" s="44"/>
      <c r="J276" s="46"/>
      <c r="K276" s="46"/>
    </row>
    <row r="277" spans="1:11" ht="20.100000000000001" customHeight="1" x14ac:dyDescent="0.3">
      <c r="A277" s="68"/>
      <c r="B277" s="68"/>
      <c r="C277" s="68"/>
      <c r="D277" s="68"/>
      <c r="E277" s="299"/>
      <c r="F277" s="323" t="str">
        <f t="shared" si="1"/>
        <v/>
      </c>
      <c r="G277" s="86"/>
      <c r="H277" s="44"/>
      <c r="I277" s="44"/>
      <c r="J277" s="46"/>
      <c r="K277" s="46"/>
    </row>
    <row r="278" spans="1:11" ht="20.100000000000001" customHeight="1" x14ac:dyDescent="0.3">
      <c r="A278" s="68"/>
      <c r="B278" s="68"/>
      <c r="C278" s="68"/>
      <c r="D278" s="68"/>
      <c r="E278" s="299"/>
      <c r="F278" s="323" t="str">
        <f t="shared" si="1"/>
        <v/>
      </c>
      <c r="G278" s="86"/>
      <c r="H278" s="44"/>
      <c r="I278" s="44"/>
      <c r="J278" s="46"/>
      <c r="K278" s="46"/>
    </row>
    <row r="279" spans="1:11" ht="20.100000000000001" customHeight="1" x14ac:dyDescent="0.3">
      <c r="A279" s="68"/>
      <c r="B279" s="68"/>
      <c r="C279" s="68"/>
      <c r="D279" s="68"/>
      <c r="E279" s="299"/>
      <c r="F279" s="323" t="str">
        <f t="shared" si="1"/>
        <v/>
      </c>
      <c r="G279" s="86"/>
      <c r="H279" s="44"/>
      <c r="I279" s="44"/>
      <c r="J279" s="46"/>
      <c r="K279" s="46"/>
    </row>
    <row r="280" spans="1:11" ht="20.100000000000001" customHeight="1" x14ac:dyDescent="0.3">
      <c r="A280" s="68"/>
      <c r="B280" s="68"/>
      <c r="C280" s="68"/>
      <c r="D280" s="68"/>
      <c r="E280" s="299"/>
      <c r="F280" s="323" t="str">
        <f t="shared" si="1"/>
        <v/>
      </c>
      <c r="G280" s="86"/>
      <c r="H280" s="44"/>
      <c r="I280" s="44"/>
      <c r="J280" s="46"/>
      <c r="K280" s="46"/>
    </row>
    <row r="281" spans="1:11" ht="20.100000000000001" customHeight="1" x14ac:dyDescent="0.3">
      <c r="A281" s="68"/>
      <c r="B281" s="68"/>
      <c r="C281" s="68"/>
      <c r="D281" s="68"/>
      <c r="E281" s="299"/>
      <c r="F281" s="323" t="str">
        <f t="shared" si="1"/>
        <v/>
      </c>
      <c r="G281" s="86"/>
      <c r="H281" s="44"/>
      <c r="I281" s="44"/>
      <c r="J281" s="46"/>
      <c r="K281" s="46"/>
    </row>
    <row r="282" spans="1:11" ht="20.100000000000001" customHeight="1" x14ac:dyDescent="0.3">
      <c r="A282" s="68"/>
      <c r="B282" s="68"/>
      <c r="C282" s="68"/>
      <c r="D282" s="68"/>
      <c r="E282" s="299"/>
      <c r="F282" s="323" t="str">
        <f t="shared" si="1"/>
        <v/>
      </c>
      <c r="G282" s="86"/>
      <c r="H282" s="44"/>
      <c r="I282" s="44"/>
      <c r="J282" s="46"/>
      <c r="K282" s="46"/>
    </row>
    <row r="283" spans="1:11" ht="20.100000000000001" customHeight="1" x14ac:dyDescent="0.3">
      <c r="A283" s="68"/>
      <c r="B283" s="68"/>
      <c r="C283" s="68"/>
      <c r="D283" s="68"/>
      <c r="E283" s="299"/>
      <c r="F283" s="323" t="str">
        <f t="shared" si="1"/>
        <v/>
      </c>
      <c r="G283" s="86"/>
      <c r="H283" s="44"/>
      <c r="I283" s="44"/>
      <c r="J283" s="46"/>
      <c r="K283" s="46"/>
    </row>
    <row r="284" spans="1:11" ht="20.100000000000001" customHeight="1" x14ac:dyDescent="0.3">
      <c r="A284" s="68"/>
      <c r="B284" s="68"/>
      <c r="C284" s="68"/>
      <c r="D284" s="68"/>
      <c r="E284" s="299"/>
      <c r="F284" s="323" t="str">
        <f t="shared" si="1"/>
        <v/>
      </c>
      <c r="G284" s="86"/>
      <c r="H284" s="44"/>
      <c r="I284" s="44"/>
      <c r="J284" s="46"/>
      <c r="K284" s="46"/>
    </row>
    <row r="285" spans="1:11" ht="20.100000000000001" customHeight="1" x14ac:dyDescent="0.3">
      <c r="A285" s="68"/>
      <c r="B285" s="68"/>
      <c r="C285" s="68"/>
      <c r="D285" s="68"/>
      <c r="E285" s="299"/>
      <c r="F285" s="323" t="str">
        <f t="shared" ref="F285:F348" si="2">IF(ISBLANK($E285),"",VLOOKUP($E285,참여인력_개요,2,FALSE))</f>
        <v/>
      </c>
      <c r="G285" s="86"/>
      <c r="H285" s="44"/>
      <c r="I285" s="44"/>
      <c r="J285" s="46"/>
      <c r="K285" s="46"/>
    </row>
    <row r="286" spans="1:11" ht="20.100000000000001" customHeight="1" x14ac:dyDescent="0.3">
      <c r="A286" s="68"/>
      <c r="B286" s="68"/>
      <c r="C286" s="68"/>
      <c r="D286" s="68"/>
      <c r="E286" s="299"/>
      <c r="F286" s="323" t="str">
        <f t="shared" si="2"/>
        <v/>
      </c>
      <c r="G286" s="86"/>
      <c r="H286" s="44"/>
      <c r="I286" s="44"/>
      <c r="J286" s="46"/>
      <c r="K286" s="46"/>
    </row>
    <row r="287" spans="1:11" ht="20.100000000000001" customHeight="1" x14ac:dyDescent="0.3">
      <c r="A287" s="68"/>
      <c r="B287" s="68"/>
      <c r="C287" s="68"/>
      <c r="D287" s="68"/>
      <c r="E287" s="299"/>
      <c r="F287" s="323" t="str">
        <f t="shared" si="2"/>
        <v/>
      </c>
      <c r="G287" s="86"/>
      <c r="H287" s="44"/>
      <c r="I287" s="44"/>
      <c r="J287" s="46"/>
      <c r="K287" s="46"/>
    </row>
    <row r="288" spans="1:11" ht="20.100000000000001" customHeight="1" x14ac:dyDescent="0.3">
      <c r="A288" s="68"/>
      <c r="B288" s="68"/>
      <c r="C288" s="68"/>
      <c r="D288" s="68"/>
      <c r="E288" s="299"/>
      <c r="F288" s="323" t="str">
        <f t="shared" si="2"/>
        <v/>
      </c>
      <c r="G288" s="86"/>
      <c r="H288" s="44"/>
      <c r="I288" s="44"/>
      <c r="J288" s="46"/>
      <c r="K288" s="46"/>
    </row>
    <row r="289" spans="1:11" ht="20.100000000000001" customHeight="1" x14ac:dyDescent="0.3">
      <c r="A289" s="68"/>
      <c r="B289" s="68"/>
      <c r="C289" s="68"/>
      <c r="D289" s="68"/>
      <c r="E289" s="299"/>
      <c r="F289" s="323" t="str">
        <f t="shared" si="2"/>
        <v/>
      </c>
      <c r="G289" s="86"/>
      <c r="H289" s="44"/>
      <c r="I289" s="44"/>
      <c r="J289" s="46"/>
      <c r="K289" s="46"/>
    </row>
    <row r="290" spans="1:11" ht="20.100000000000001" customHeight="1" x14ac:dyDescent="0.3">
      <c r="A290" s="68"/>
      <c r="B290" s="68"/>
      <c r="C290" s="68"/>
      <c r="D290" s="68"/>
      <c r="E290" s="299"/>
      <c r="F290" s="323" t="str">
        <f t="shared" si="2"/>
        <v/>
      </c>
      <c r="G290" s="86"/>
      <c r="H290" s="44"/>
      <c r="I290" s="44"/>
      <c r="J290" s="46"/>
      <c r="K290" s="46"/>
    </row>
    <row r="291" spans="1:11" ht="20.100000000000001" customHeight="1" x14ac:dyDescent="0.3">
      <c r="A291" s="68"/>
      <c r="B291" s="68"/>
      <c r="C291" s="68"/>
      <c r="D291" s="68"/>
      <c r="E291" s="299"/>
      <c r="F291" s="323" t="str">
        <f t="shared" si="2"/>
        <v/>
      </c>
      <c r="G291" s="86"/>
      <c r="H291" s="44"/>
      <c r="I291" s="44"/>
      <c r="J291" s="46"/>
      <c r="K291" s="46"/>
    </row>
    <row r="292" spans="1:11" ht="20.100000000000001" customHeight="1" x14ac:dyDescent="0.3">
      <c r="A292" s="68"/>
      <c r="B292" s="68"/>
      <c r="C292" s="68"/>
      <c r="D292" s="68"/>
      <c r="E292" s="299"/>
      <c r="F292" s="323" t="str">
        <f t="shared" si="2"/>
        <v/>
      </c>
      <c r="G292" s="86"/>
      <c r="H292" s="44"/>
      <c r="I292" s="44"/>
      <c r="J292" s="46"/>
      <c r="K292" s="46"/>
    </row>
    <row r="293" spans="1:11" ht="20.100000000000001" customHeight="1" x14ac:dyDescent="0.3">
      <c r="A293" s="68"/>
      <c r="B293" s="68"/>
      <c r="C293" s="68"/>
      <c r="D293" s="68"/>
      <c r="E293" s="299"/>
      <c r="F293" s="323" t="str">
        <f t="shared" si="2"/>
        <v/>
      </c>
      <c r="G293" s="86"/>
      <c r="H293" s="44"/>
      <c r="I293" s="44"/>
      <c r="J293" s="46"/>
      <c r="K293" s="46"/>
    </row>
    <row r="294" spans="1:11" ht="20.100000000000001" customHeight="1" x14ac:dyDescent="0.3">
      <c r="A294" s="68"/>
      <c r="B294" s="68"/>
      <c r="C294" s="68"/>
      <c r="D294" s="68"/>
      <c r="E294" s="299"/>
      <c r="F294" s="323" t="str">
        <f t="shared" si="2"/>
        <v/>
      </c>
      <c r="G294" s="86"/>
      <c r="H294" s="44"/>
      <c r="I294" s="44"/>
      <c r="J294" s="46"/>
      <c r="K294" s="46"/>
    </row>
    <row r="295" spans="1:11" ht="20.100000000000001" customHeight="1" x14ac:dyDescent="0.3">
      <c r="A295" s="68"/>
      <c r="B295" s="68"/>
      <c r="C295" s="68"/>
      <c r="D295" s="68"/>
      <c r="E295" s="299"/>
      <c r="F295" s="323" t="str">
        <f t="shared" si="2"/>
        <v/>
      </c>
      <c r="G295" s="86"/>
      <c r="H295" s="44"/>
      <c r="I295" s="44"/>
      <c r="J295" s="46"/>
      <c r="K295" s="46"/>
    </row>
    <row r="296" spans="1:11" ht="20.100000000000001" customHeight="1" x14ac:dyDescent="0.3">
      <c r="A296" s="68"/>
      <c r="B296" s="68"/>
      <c r="C296" s="68"/>
      <c r="D296" s="68"/>
      <c r="E296" s="299"/>
      <c r="F296" s="323" t="str">
        <f t="shared" si="2"/>
        <v/>
      </c>
      <c r="G296" s="86"/>
      <c r="H296" s="44"/>
      <c r="I296" s="44"/>
      <c r="J296" s="46"/>
      <c r="K296" s="46"/>
    </row>
    <row r="297" spans="1:11" ht="20.100000000000001" customHeight="1" x14ac:dyDescent="0.3">
      <c r="A297" s="68"/>
      <c r="B297" s="68"/>
      <c r="C297" s="68"/>
      <c r="D297" s="68"/>
      <c r="E297" s="299"/>
      <c r="F297" s="323" t="str">
        <f t="shared" si="2"/>
        <v/>
      </c>
      <c r="G297" s="86"/>
      <c r="H297" s="44"/>
      <c r="I297" s="44"/>
      <c r="J297" s="46"/>
      <c r="K297" s="46"/>
    </row>
    <row r="298" spans="1:11" ht="20.100000000000001" customHeight="1" x14ac:dyDescent="0.3">
      <c r="A298" s="68"/>
      <c r="B298" s="68"/>
      <c r="C298" s="68"/>
      <c r="D298" s="68"/>
      <c r="E298" s="299"/>
      <c r="F298" s="323" t="str">
        <f t="shared" si="2"/>
        <v/>
      </c>
      <c r="G298" s="86"/>
      <c r="H298" s="44"/>
      <c r="I298" s="44"/>
      <c r="J298" s="46"/>
      <c r="K298" s="46"/>
    </row>
    <row r="299" spans="1:11" ht="20.100000000000001" customHeight="1" x14ac:dyDescent="0.3">
      <c r="A299" s="68"/>
      <c r="B299" s="68"/>
      <c r="C299" s="68"/>
      <c r="D299" s="68"/>
      <c r="E299" s="299"/>
      <c r="F299" s="323" t="str">
        <f t="shared" si="2"/>
        <v/>
      </c>
      <c r="G299" s="86"/>
      <c r="H299" s="44"/>
      <c r="I299" s="44"/>
      <c r="J299" s="46"/>
      <c r="K299" s="46"/>
    </row>
    <row r="300" spans="1:11" ht="20.100000000000001" customHeight="1" x14ac:dyDescent="0.3">
      <c r="A300" s="68"/>
      <c r="B300" s="68"/>
      <c r="C300" s="68"/>
      <c r="D300" s="68"/>
      <c r="E300" s="299"/>
      <c r="F300" s="323" t="str">
        <f t="shared" si="2"/>
        <v/>
      </c>
      <c r="G300" s="86"/>
      <c r="H300" s="44"/>
      <c r="I300" s="44"/>
      <c r="J300" s="46"/>
      <c r="K300" s="46"/>
    </row>
    <row r="301" spans="1:11" ht="20.100000000000001" customHeight="1" x14ac:dyDescent="0.3">
      <c r="A301" s="68"/>
      <c r="B301" s="68"/>
      <c r="C301" s="68"/>
      <c r="D301" s="68"/>
      <c r="E301" s="299"/>
      <c r="F301" s="323" t="str">
        <f t="shared" si="2"/>
        <v/>
      </c>
      <c r="G301" s="86"/>
      <c r="H301" s="44"/>
      <c r="I301" s="44"/>
      <c r="J301" s="46"/>
      <c r="K301" s="46"/>
    </row>
    <row r="302" spans="1:11" ht="20.100000000000001" customHeight="1" x14ac:dyDescent="0.3">
      <c r="A302" s="68"/>
      <c r="B302" s="68"/>
      <c r="C302" s="68"/>
      <c r="D302" s="68"/>
      <c r="E302" s="299"/>
      <c r="F302" s="323" t="str">
        <f t="shared" si="2"/>
        <v/>
      </c>
      <c r="G302" s="86"/>
      <c r="H302" s="44"/>
      <c r="I302" s="44"/>
      <c r="J302" s="46"/>
      <c r="K302" s="46"/>
    </row>
    <row r="303" spans="1:11" ht="20.100000000000001" customHeight="1" x14ac:dyDescent="0.3">
      <c r="A303" s="68"/>
      <c r="B303" s="68"/>
      <c r="C303" s="68"/>
      <c r="D303" s="68"/>
      <c r="E303" s="299"/>
      <c r="F303" s="323" t="str">
        <f t="shared" si="2"/>
        <v/>
      </c>
      <c r="G303" s="86"/>
      <c r="H303" s="44"/>
      <c r="I303" s="44"/>
      <c r="J303" s="46"/>
      <c r="K303" s="46"/>
    </row>
    <row r="304" spans="1:11" ht="20.100000000000001" customHeight="1" x14ac:dyDescent="0.3">
      <c r="A304" s="68"/>
      <c r="B304" s="68"/>
      <c r="C304" s="68"/>
      <c r="D304" s="68"/>
      <c r="E304" s="299"/>
      <c r="F304" s="323" t="str">
        <f t="shared" si="2"/>
        <v/>
      </c>
      <c r="G304" s="86"/>
      <c r="H304" s="44"/>
      <c r="I304" s="44"/>
      <c r="J304" s="46"/>
      <c r="K304" s="46"/>
    </row>
    <row r="305" spans="1:11" ht="20.100000000000001" customHeight="1" x14ac:dyDescent="0.3">
      <c r="A305" s="68"/>
      <c r="B305" s="68"/>
      <c r="C305" s="68"/>
      <c r="D305" s="68"/>
      <c r="E305" s="299"/>
      <c r="F305" s="323" t="str">
        <f t="shared" si="2"/>
        <v/>
      </c>
      <c r="G305" s="86"/>
      <c r="H305" s="44"/>
      <c r="I305" s="44"/>
      <c r="J305" s="46"/>
      <c r="K305" s="46"/>
    </row>
    <row r="306" spans="1:11" ht="20.100000000000001" customHeight="1" x14ac:dyDescent="0.3">
      <c r="A306" s="68"/>
      <c r="B306" s="68"/>
      <c r="C306" s="68"/>
      <c r="D306" s="68"/>
      <c r="E306" s="299"/>
      <c r="F306" s="323" t="str">
        <f t="shared" si="2"/>
        <v/>
      </c>
      <c r="G306" s="86"/>
      <c r="H306" s="44"/>
      <c r="I306" s="44"/>
      <c r="J306" s="46"/>
      <c r="K306" s="46"/>
    </row>
    <row r="307" spans="1:11" ht="20.100000000000001" customHeight="1" x14ac:dyDescent="0.3">
      <c r="A307" s="68"/>
      <c r="B307" s="68"/>
      <c r="C307" s="68"/>
      <c r="D307" s="68"/>
      <c r="E307" s="299"/>
      <c r="F307" s="323" t="str">
        <f t="shared" si="2"/>
        <v/>
      </c>
      <c r="G307" s="86"/>
      <c r="H307" s="44"/>
      <c r="I307" s="44"/>
      <c r="J307" s="46"/>
      <c r="K307" s="46"/>
    </row>
    <row r="308" spans="1:11" ht="20.100000000000001" customHeight="1" x14ac:dyDescent="0.3">
      <c r="A308" s="68"/>
      <c r="B308" s="68"/>
      <c r="C308" s="68"/>
      <c r="D308" s="68"/>
      <c r="E308" s="299"/>
      <c r="F308" s="323" t="str">
        <f t="shared" si="2"/>
        <v/>
      </c>
      <c r="G308" s="86"/>
      <c r="H308" s="44"/>
      <c r="I308" s="44"/>
      <c r="J308" s="46"/>
      <c r="K308" s="46"/>
    </row>
    <row r="309" spans="1:11" ht="20.100000000000001" customHeight="1" x14ac:dyDescent="0.3">
      <c r="A309" s="68"/>
      <c r="B309" s="68"/>
      <c r="C309" s="68"/>
      <c r="D309" s="68"/>
      <c r="E309" s="299"/>
      <c r="F309" s="323" t="str">
        <f t="shared" si="2"/>
        <v/>
      </c>
      <c r="G309" s="86"/>
      <c r="H309" s="44"/>
      <c r="I309" s="44"/>
      <c r="J309" s="46"/>
      <c r="K309" s="46"/>
    </row>
    <row r="310" spans="1:11" ht="20.100000000000001" customHeight="1" x14ac:dyDescent="0.3">
      <c r="A310" s="68"/>
      <c r="B310" s="68"/>
      <c r="C310" s="68"/>
      <c r="D310" s="68"/>
      <c r="E310" s="299"/>
      <c r="F310" s="323" t="str">
        <f t="shared" si="2"/>
        <v/>
      </c>
      <c r="G310" s="86"/>
      <c r="H310" s="44"/>
      <c r="I310" s="44"/>
      <c r="J310" s="46"/>
      <c r="K310" s="46"/>
    </row>
    <row r="311" spans="1:11" ht="20.100000000000001" customHeight="1" x14ac:dyDescent="0.3">
      <c r="A311" s="68"/>
      <c r="B311" s="68"/>
      <c r="C311" s="68"/>
      <c r="D311" s="68"/>
      <c r="E311" s="299"/>
      <c r="F311" s="323" t="str">
        <f t="shared" si="2"/>
        <v/>
      </c>
      <c r="G311" s="86"/>
      <c r="H311" s="44"/>
      <c r="I311" s="44"/>
      <c r="J311" s="46"/>
      <c r="K311" s="46"/>
    </row>
    <row r="312" spans="1:11" ht="20.100000000000001" customHeight="1" x14ac:dyDescent="0.3">
      <c r="A312" s="68"/>
      <c r="B312" s="68"/>
      <c r="C312" s="68"/>
      <c r="D312" s="68"/>
      <c r="E312" s="299"/>
      <c r="F312" s="323" t="str">
        <f t="shared" si="2"/>
        <v/>
      </c>
      <c r="G312" s="86"/>
      <c r="H312" s="44"/>
      <c r="I312" s="44"/>
      <c r="J312" s="46"/>
      <c r="K312" s="46"/>
    </row>
    <row r="313" spans="1:11" ht="20.100000000000001" customHeight="1" x14ac:dyDescent="0.3">
      <c r="A313" s="68"/>
      <c r="B313" s="68"/>
      <c r="C313" s="68"/>
      <c r="D313" s="68"/>
      <c r="E313" s="299"/>
      <c r="F313" s="323" t="str">
        <f t="shared" si="2"/>
        <v/>
      </c>
      <c r="G313" s="86"/>
      <c r="H313" s="44"/>
      <c r="I313" s="44"/>
      <c r="J313" s="46"/>
      <c r="K313" s="46"/>
    </row>
    <row r="314" spans="1:11" ht="20.100000000000001" customHeight="1" x14ac:dyDescent="0.3">
      <c r="A314" s="68"/>
      <c r="B314" s="68"/>
      <c r="C314" s="68"/>
      <c r="D314" s="68"/>
      <c r="E314" s="299"/>
      <c r="F314" s="323" t="str">
        <f t="shared" si="2"/>
        <v/>
      </c>
      <c r="G314" s="86"/>
      <c r="H314" s="44"/>
      <c r="I314" s="44"/>
      <c r="J314" s="46"/>
      <c r="K314" s="46"/>
    </row>
    <row r="315" spans="1:11" ht="20.100000000000001" customHeight="1" x14ac:dyDescent="0.3">
      <c r="A315" s="68"/>
      <c r="B315" s="68"/>
      <c r="C315" s="68"/>
      <c r="D315" s="68"/>
      <c r="E315" s="299"/>
      <c r="F315" s="323" t="str">
        <f t="shared" si="2"/>
        <v/>
      </c>
      <c r="G315" s="86"/>
      <c r="H315" s="44"/>
      <c r="I315" s="44"/>
      <c r="J315" s="46"/>
      <c r="K315" s="46"/>
    </row>
    <row r="316" spans="1:11" ht="20.100000000000001" customHeight="1" x14ac:dyDescent="0.3">
      <c r="A316" s="68"/>
      <c r="B316" s="68"/>
      <c r="C316" s="68"/>
      <c r="D316" s="68"/>
      <c r="E316" s="299"/>
      <c r="F316" s="323" t="str">
        <f t="shared" si="2"/>
        <v/>
      </c>
      <c r="G316" s="86"/>
      <c r="H316" s="44"/>
      <c r="I316" s="44"/>
      <c r="J316" s="46"/>
      <c r="K316" s="46"/>
    </row>
    <row r="317" spans="1:11" ht="20.100000000000001" customHeight="1" x14ac:dyDescent="0.3">
      <c r="A317" s="68"/>
      <c r="B317" s="68"/>
      <c r="C317" s="68"/>
      <c r="D317" s="68"/>
      <c r="E317" s="299"/>
      <c r="F317" s="323" t="str">
        <f t="shared" si="2"/>
        <v/>
      </c>
      <c r="G317" s="86"/>
      <c r="H317" s="44"/>
      <c r="I317" s="44"/>
      <c r="J317" s="46"/>
      <c r="K317" s="46"/>
    </row>
    <row r="318" spans="1:11" ht="20.100000000000001" customHeight="1" x14ac:dyDescent="0.3">
      <c r="A318" s="68"/>
      <c r="B318" s="68"/>
      <c r="C318" s="68"/>
      <c r="D318" s="68"/>
      <c r="E318" s="299"/>
      <c r="F318" s="323" t="str">
        <f t="shared" si="2"/>
        <v/>
      </c>
      <c r="G318" s="86"/>
      <c r="H318" s="44"/>
      <c r="I318" s="44"/>
      <c r="J318" s="46"/>
      <c r="K318" s="46"/>
    </row>
    <row r="319" spans="1:11" ht="20.100000000000001" customHeight="1" x14ac:dyDescent="0.3">
      <c r="A319" s="68"/>
      <c r="B319" s="68"/>
      <c r="C319" s="68"/>
      <c r="D319" s="68"/>
      <c r="E319" s="299"/>
      <c r="F319" s="323" t="str">
        <f t="shared" si="2"/>
        <v/>
      </c>
      <c r="G319" s="86"/>
      <c r="H319" s="44"/>
      <c r="I319" s="44"/>
      <c r="J319" s="46"/>
      <c r="K319" s="46"/>
    </row>
    <row r="320" spans="1:11" ht="20.100000000000001" customHeight="1" x14ac:dyDescent="0.3">
      <c r="A320" s="68"/>
      <c r="B320" s="68"/>
      <c r="C320" s="68"/>
      <c r="D320" s="68"/>
      <c r="E320" s="299"/>
      <c r="F320" s="323" t="str">
        <f t="shared" si="2"/>
        <v/>
      </c>
      <c r="G320" s="86"/>
      <c r="H320" s="44"/>
      <c r="I320" s="44"/>
      <c r="J320" s="46"/>
      <c r="K320" s="46"/>
    </row>
    <row r="321" spans="1:11" ht="20.100000000000001" customHeight="1" x14ac:dyDescent="0.3">
      <c r="A321" s="68"/>
      <c r="B321" s="68"/>
      <c r="C321" s="68"/>
      <c r="D321" s="68"/>
      <c r="E321" s="299"/>
      <c r="F321" s="323" t="str">
        <f t="shared" si="2"/>
        <v/>
      </c>
      <c r="G321" s="86"/>
      <c r="H321" s="44"/>
      <c r="I321" s="44"/>
      <c r="J321" s="46"/>
      <c r="K321" s="46"/>
    </row>
    <row r="322" spans="1:11" ht="20.100000000000001" customHeight="1" x14ac:dyDescent="0.3">
      <c r="A322" s="68"/>
      <c r="B322" s="68"/>
      <c r="C322" s="68"/>
      <c r="D322" s="68"/>
      <c r="E322" s="299"/>
      <c r="F322" s="323" t="str">
        <f t="shared" si="2"/>
        <v/>
      </c>
      <c r="G322" s="86"/>
      <c r="H322" s="44"/>
      <c r="I322" s="44"/>
      <c r="J322" s="46"/>
      <c r="K322" s="46"/>
    </row>
    <row r="323" spans="1:11" ht="20.100000000000001" customHeight="1" x14ac:dyDescent="0.3">
      <c r="A323" s="68"/>
      <c r="B323" s="68"/>
      <c r="C323" s="68"/>
      <c r="D323" s="68"/>
      <c r="E323" s="299"/>
      <c r="F323" s="323" t="str">
        <f t="shared" si="2"/>
        <v/>
      </c>
      <c r="G323" s="86"/>
      <c r="H323" s="44"/>
      <c r="I323" s="44"/>
      <c r="J323" s="46"/>
      <c r="K323" s="46"/>
    </row>
    <row r="324" spans="1:11" ht="20.100000000000001" customHeight="1" x14ac:dyDescent="0.3">
      <c r="A324" s="68"/>
      <c r="B324" s="68"/>
      <c r="C324" s="68"/>
      <c r="D324" s="68"/>
      <c r="E324" s="299"/>
      <c r="F324" s="323" t="str">
        <f t="shared" si="2"/>
        <v/>
      </c>
      <c r="G324" s="86"/>
      <c r="H324" s="44"/>
      <c r="I324" s="44"/>
      <c r="J324" s="46"/>
      <c r="K324" s="46"/>
    </row>
    <row r="325" spans="1:11" ht="20.100000000000001" customHeight="1" x14ac:dyDescent="0.3">
      <c r="A325" s="68"/>
      <c r="B325" s="68"/>
      <c r="C325" s="68"/>
      <c r="D325" s="68"/>
      <c r="E325" s="299"/>
      <c r="F325" s="323" t="str">
        <f t="shared" si="2"/>
        <v/>
      </c>
      <c r="G325" s="86"/>
      <c r="H325" s="44"/>
      <c r="I325" s="44"/>
      <c r="J325" s="46"/>
      <c r="K325" s="46"/>
    </row>
    <row r="326" spans="1:11" ht="20.100000000000001" customHeight="1" x14ac:dyDescent="0.3">
      <c r="A326" s="68"/>
      <c r="B326" s="68"/>
      <c r="C326" s="68"/>
      <c r="D326" s="68"/>
      <c r="E326" s="299"/>
      <c r="F326" s="323" t="str">
        <f t="shared" si="2"/>
        <v/>
      </c>
      <c r="G326" s="86"/>
      <c r="H326" s="44"/>
      <c r="I326" s="44"/>
      <c r="J326" s="46"/>
      <c r="K326" s="46"/>
    </row>
    <row r="327" spans="1:11" ht="20.100000000000001" customHeight="1" x14ac:dyDescent="0.3">
      <c r="A327" s="68"/>
      <c r="B327" s="68"/>
      <c r="C327" s="68"/>
      <c r="D327" s="68"/>
      <c r="E327" s="299"/>
      <c r="F327" s="323" t="str">
        <f t="shared" si="2"/>
        <v/>
      </c>
      <c r="G327" s="86"/>
      <c r="H327" s="44"/>
      <c r="I327" s="44"/>
      <c r="J327" s="46"/>
      <c r="K327" s="46"/>
    </row>
    <row r="328" spans="1:11" ht="20.100000000000001" customHeight="1" x14ac:dyDescent="0.3">
      <c r="A328" s="68"/>
      <c r="B328" s="68"/>
      <c r="C328" s="68"/>
      <c r="D328" s="68"/>
      <c r="E328" s="299"/>
      <c r="F328" s="323" t="str">
        <f t="shared" si="2"/>
        <v/>
      </c>
      <c r="G328" s="86"/>
      <c r="H328" s="44"/>
      <c r="I328" s="44"/>
      <c r="J328" s="46"/>
      <c r="K328" s="46"/>
    </row>
    <row r="329" spans="1:11" ht="20.100000000000001" customHeight="1" x14ac:dyDescent="0.3">
      <c r="A329" s="68"/>
      <c r="B329" s="68"/>
      <c r="C329" s="68"/>
      <c r="D329" s="68"/>
      <c r="E329" s="299"/>
      <c r="F329" s="323" t="str">
        <f t="shared" si="2"/>
        <v/>
      </c>
      <c r="G329" s="86"/>
      <c r="H329" s="44"/>
      <c r="I329" s="44"/>
      <c r="J329" s="46"/>
      <c r="K329" s="46"/>
    </row>
    <row r="330" spans="1:11" ht="20.100000000000001" customHeight="1" x14ac:dyDescent="0.3">
      <c r="A330" s="68"/>
      <c r="B330" s="68"/>
      <c r="C330" s="68"/>
      <c r="D330" s="68"/>
      <c r="E330" s="299"/>
      <c r="F330" s="323" t="str">
        <f t="shared" si="2"/>
        <v/>
      </c>
      <c r="G330" s="86"/>
      <c r="H330" s="44"/>
      <c r="I330" s="44"/>
      <c r="J330" s="46"/>
      <c r="K330" s="46"/>
    </row>
    <row r="331" spans="1:11" ht="20.100000000000001" customHeight="1" x14ac:dyDescent="0.3">
      <c r="A331" s="68"/>
      <c r="B331" s="68"/>
      <c r="C331" s="68"/>
      <c r="D331" s="68"/>
      <c r="E331" s="299"/>
      <c r="F331" s="323" t="str">
        <f t="shared" si="2"/>
        <v/>
      </c>
      <c r="G331" s="86"/>
      <c r="H331" s="44"/>
      <c r="I331" s="44"/>
      <c r="J331" s="46"/>
      <c r="K331" s="46"/>
    </row>
    <row r="332" spans="1:11" ht="20.100000000000001" customHeight="1" x14ac:dyDescent="0.3">
      <c r="A332" s="68"/>
      <c r="B332" s="68"/>
      <c r="C332" s="68"/>
      <c r="D332" s="68"/>
      <c r="E332" s="299"/>
      <c r="F332" s="323" t="str">
        <f t="shared" si="2"/>
        <v/>
      </c>
      <c r="G332" s="86"/>
      <c r="H332" s="44"/>
      <c r="I332" s="44"/>
      <c r="J332" s="46"/>
      <c r="K332" s="46"/>
    </row>
    <row r="333" spans="1:11" ht="20.100000000000001" customHeight="1" x14ac:dyDescent="0.3">
      <c r="A333" s="68"/>
      <c r="B333" s="68"/>
      <c r="C333" s="68"/>
      <c r="D333" s="68"/>
      <c r="E333" s="299"/>
      <c r="F333" s="323" t="str">
        <f t="shared" si="2"/>
        <v/>
      </c>
      <c r="G333" s="86"/>
      <c r="H333" s="44"/>
      <c r="I333" s="44"/>
      <c r="J333" s="46"/>
      <c r="K333" s="46"/>
    </row>
    <row r="334" spans="1:11" ht="20.100000000000001" customHeight="1" x14ac:dyDescent="0.3">
      <c r="A334" s="68"/>
      <c r="B334" s="68"/>
      <c r="C334" s="68"/>
      <c r="D334" s="68"/>
      <c r="E334" s="299"/>
      <c r="F334" s="323" t="str">
        <f t="shared" si="2"/>
        <v/>
      </c>
      <c r="G334" s="86"/>
      <c r="H334" s="44"/>
      <c r="I334" s="44"/>
      <c r="J334" s="46"/>
      <c r="K334" s="46"/>
    </row>
    <row r="335" spans="1:11" ht="20.100000000000001" customHeight="1" x14ac:dyDescent="0.3">
      <c r="A335" s="68"/>
      <c r="B335" s="68"/>
      <c r="C335" s="68"/>
      <c r="D335" s="68"/>
      <c r="E335" s="299"/>
      <c r="F335" s="323" t="str">
        <f t="shared" si="2"/>
        <v/>
      </c>
      <c r="G335" s="86"/>
      <c r="H335" s="44"/>
      <c r="I335" s="44"/>
      <c r="J335" s="46"/>
      <c r="K335" s="46"/>
    </row>
    <row r="336" spans="1:11" ht="20.100000000000001" customHeight="1" x14ac:dyDescent="0.3">
      <c r="A336" s="68"/>
      <c r="B336" s="68"/>
      <c r="C336" s="68"/>
      <c r="D336" s="68"/>
      <c r="E336" s="299"/>
      <c r="F336" s="323" t="str">
        <f t="shared" si="2"/>
        <v/>
      </c>
      <c r="G336" s="86"/>
      <c r="H336" s="44"/>
      <c r="I336" s="44"/>
      <c r="J336" s="46"/>
      <c r="K336" s="46"/>
    </row>
    <row r="337" spans="1:11" ht="20.100000000000001" customHeight="1" x14ac:dyDescent="0.3">
      <c r="A337" s="68"/>
      <c r="B337" s="68"/>
      <c r="C337" s="68"/>
      <c r="D337" s="68"/>
      <c r="E337" s="299"/>
      <c r="F337" s="323" t="str">
        <f t="shared" si="2"/>
        <v/>
      </c>
      <c r="G337" s="86"/>
      <c r="H337" s="44"/>
      <c r="I337" s="44"/>
      <c r="J337" s="46"/>
      <c r="K337" s="46"/>
    </row>
    <row r="338" spans="1:11" ht="20.100000000000001" customHeight="1" x14ac:dyDescent="0.3">
      <c r="A338" s="68"/>
      <c r="B338" s="68"/>
      <c r="C338" s="68"/>
      <c r="D338" s="68"/>
      <c r="E338" s="299"/>
      <c r="F338" s="323" t="str">
        <f t="shared" si="2"/>
        <v/>
      </c>
      <c r="G338" s="86"/>
      <c r="H338" s="44"/>
      <c r="I338" s="44"/>
      <c r="J338" s="46"/>
      <c r="K338" s="46"/>
    </row>
    <row r="339" spans="1:11" ht="20.100000000000001" customHeight="1" x14ac:dyDescent="0.3">
      <c r="A339" s="68"/>
      <c r="B339" s="68"/>
      <c r="C339" s="68"/>
      <c r="D339" s="68"/>
      <c r="E339" s="299"/>
      <c r="F339" s="323" t="str">
        <f t="shared" si="2"/>
        <v/>
      </c>
      <c r="G339" s="86"/>
      <c r="H339" s="44"/>
      <c r="I339" s="44"/>
      <c r="J339" s="46"/>
      <c r="K339" s="46"/>
    </row>
    <row r="340" spans="1:11" ht="20.100000000000001" customHeight="1" x14ac:dyDescent="0.3">
      <c r="A340" s="68"/>
      <c r="B340" s="68"/>
      <c r="C340" s="68"/>
      <c r="D340" s="68"/>
      <c r="E340" s="299"/>
      <c r="F340" s="323" t="str">
        <f t="shared" si="2"/>
        <v/>
      </c>
      <c r="G340" s="86"/>
      <c r="H340" s="44"/>
      <c r="I340" s="44"/>
      <c r="J340" s="46"/>
      <c r="K340" s="46"/>
    </row>
    <row r="341" spans="1:11" ht="20.100000000000001" customHeight="1" x14ac:dyDescent="0.3">
      <c r="A341" s="68"/>
      <c r="B341" s="68"/>
      <c r="C341" s="68"/>
      <c r="D341" s="68"/>
      <c r="E341" s="299"/>
      <c r="F341" s="323" t="str">
        <f t="shared" si="2"/>
        <v/>
      </c>
      <c r="G341" s="86"/>
      <c r="H341" s="44"/>
      <c r="I341" s="44"/>
      <c r="J341" s="46"/>
      <c r="K341" s="46"/>
    </row>
    <row r="342" spans="1:11" ht="20.100000000000001" customHeight="1" x14ac:dyDescent="0.3">
      <c r="A342" s="68"/>
      <c r="B342" s="68"/>
      <c r="C342" s="68"/>
      <c r="D342" s="68"/>
      <c r="E342" s="299"/>
      <c r="F342" s="323" t="str">
        <f t="shared" si="2"/>
        <v/>
      </c>
      <c r="G342" s="86"/>
      <c r="H342" s="44"/>
      <c r="I342" s="44"/>
      <c r="J342" s="46"/>
      <c r="K342" s="46"/>
    </row>
    <row r="343" spans="1:11" ht="20.100000000000001" customHeight="1" x14ac:dyDescent="0.3">
      <c r="A343" s="68"/>
      <c r="B343" s="68"/>
      <c r="C343" s="68"/>
      <c r="D343" s="68"/>
      <c r="E343" s="299"/>
      <c r="F343" s="323" t="str">
        <f t="shared" si="2"/>
        <v/>
      </c>
      <c r="G343" s="86"/>
      <c r="H343" s="44"/>
      <c r="I343" s="44"/>
      <c r="J343" s="46"/>
      <c r="K343" s="46"/>
    </row>
    <row r="344" spans="1:11" ht="20.100000000000001" customHeight="1" x14ac:dyDescent="0.3">
      <c r="A344" s="68"/>
      <c r="B344" s="68"/>
      <c r="C344" s="68"/>
      <c r="D344" s="68"/>
      <c r="E344" s="299"/>
      <c r="F344" s="323" t="str">
        <f t="shared" si="2"/>
        <v/>
      </c>
      <c r="G344" s="86"/>
      <c r="H344" s="44"/>
      <c r="I344" s="44"/>
      <c r="J344" s="46"/>
      <c r="K344" s="46"/>
    </row>
    <row r="345" spans="1:11" ht="20.100000000000001" customHeight="1" x14ac:dyDescent="0.3">
      <c r="A345" s="68"/>
      <c r="B345" s="68"/>
      <c r="C345" s="68"/>
      <c r="D345" s="68"/>
      <c r="E345" s="299"/>
      <c r="F345" s="323" t="str">
        <f t="shared" si="2"/>
        <v/>
      </c>
      <c r="G345" s="86"/>
      <c r="H345" s="44"/>
      <c r="I345" s="44"/>
      <c r="J345" s="46"/>
      <c r="K345" s="46"/>
    </row>
    <row r="346" spans="1:11" ht="20.100000000000001" customHeight="1" x14ac:dyDescent="0.3">
      <c r="A346" s="68"/>
      <c r="B346" s="68"/>
      <c r="C346" s="68"/>
      <c r="D346" s="68"/>
      <c r="E346" s="299"/>
      <c r="F346" s="323" t="str">
        <f t="shared" si="2"/>
        <v/>
      </c>
      <c r="G346" s="86"/>
      <c r="H346" s="44"/>
      <c r="I346" s="44"/>
      <c r="J346" s="46"/>
      <c r="K346" s="46"/>
    </row>
    <row r="347" spans="1:11" ht="20.100000000000001" customHeight="1" x14ac:dyDescent="0.3">
      <c r="A347" s="68"/>
      <c r="B347" s="68"/>
      <c r="C347" s="68"/>
      <c r="D347" s="68"/>
      <c r="E347" s="299"/>
      <c r="F347" s="323" t="str">
        <f t="shared" si="2"/>
        <v/>
      </c>
      <c r="G347" s="86"/>
      <c r="H347" s="44"/>
      <c r="I347" s="44"/>
      <c r="J347" s="46"/>
      <c r="K347" s="46"/>
    </row>
    <row r="348" spans="1:11" ht="20.100000000000001" customHeight="1" x14ac:dyDescent="0.3">
      <c r="A348" s="68"/>
      <c r="B348" s="68"/>
      <c r="C348" s="68"/>
      <c r="D348" s="68"/>
      <c r="E348" s="299"/>
      <c r="F348" s="323" t="str">
        <f t="shared" si="2"/>
        <v/>
      </c>
      <c r="G348" s="86"/>
      <c r="H348" s="44"/>
      <c r="I348" s="44"/>
      <c r="J348" s="46"/>
      <c r="K348" s="46"/>
    </row>
    <row r="349" spans="1:11" ht="20.100000000000001" customHeight="1" x14ac:dyDescent="0.3">
      <c r="A349" s="68"/>
      <c r="B349" s="68"/>
      <c r="C349" s="68"/>
      <c r="D349" s="68"/>
      <c r="E349" s="299"/>
      <c r="F349" s="323" t="str">
        <f t="shared" ref="F349:F412" si="3">IF(ISBLANK($E349),"",VLOOKUP($E349,참여인력_개요,2,FALSE))</f>
        <v/>
      </c>
      <c r="G349" s="86"/>
      <c r="H349" s="44"/>
      <c r="I349" s="44"/>
      <c r="J349" s="46"/>
      <c r="K349" s="46"/>
    </row>
    <row r="350" spans="1:11" ht="20.100000000000001" customHeight="1" x14ac:dyDescent="0.3">
      <c r="A350" s="68"/>
      <c r="B350" s="68"/>
      <c r="C350" s="68"/>
      <c r="D350" s="68"/>
      <c r="E350" s="299"/>
      <c r="F350" s="323" t="str">
        <f t="shared" si="3"/>
        <v/>
      </c>
      <c r="G350" s="86"/>
      <c r="H350" s="44"/>
      <c r="I350" s="44"/>
      <c r="J350" s="46"/>
      <c r="K350" s="46"/>
    </row>
    <row r="351" spans="1:11" ht="20.100000000000001" customHeight="1" x14ac:dyDescent="0.3">
      <c r="A351" s="68"/>
      <c r="B351" s="68"/>
      <c r="C351" s="68"/>
      <c r="D351" s="68"/>
      <c r="E351" s="299"/>
      <c r="F351" s="323" t="str">
        <f t="shared" si="3"/>
        <v/>
      </c>
      <c r="G351" s="86"/>
      <c r="H351" s="44"/>
      <c r="I351" s="44"/>
      <c r="J351" s="46"/>
      <c r="K351" s="46"/>
    </row>
    <row r="352" spans="1:11" ht="20.100000000000001" customHeight="1" x14ac:dyDescent="0.3">
      <c r="A352" s="68"/>
      <c r="B352" s="68"/>
      <c r="C352" s="68"/>
      <c r="D352" s="68"/>
      <c r="E352" s="299"/>
      <c r="F352" s="323" t="str">
        <f t="shared" si="3"/>
        <v/>
      </c>
      <c r="G352" s="86"/>
      <c r="H352" s="44"/>
      <c r="I352" s="44"/>
      <c r="J352" s="46"/>
      <c r="K352" s="46"/>
    </row>
    <row r="353" spans="1:11" ht="20.100000000000001" customHeight="1" x14ac:dyDescent="0.3">
      <c r="A353" s="68"/>
      <c r="B353" s="68"/>
      <c r="C353" s="68"/>
      <c r="D353" s="68"/>
      <c r="E353" s="299"/>
      <c r="F353" s="323" t="str">
        <f t="shared" si="3"/>
        <v/>
      </c>
      <c r="G353" s="86"/>
      <c r="H353" s="44"/>
      <c r="I353" s="44"/>
      <c r="J353" s="46"/>
      <c r="K353" s="46"/>
    </row>
    <row r="354" spans="1:11" ht="20.100000000000001" customHeight="1" x14ac:dyDescent="0.3">
      <c r="A354" s="68"/>
      <c r="B354" s="68"/>
      <c r="C354" s="68"/>
      <c r="D354" s="68"/>
      <c r="E354" s="299"/>
      <c r="F354" s="323" t="str">
        <f t="shared" si="3"/>
        <v/>
      </c>
      <c r="G354" s="86"/>
      <c r="H354" s="44"/>
      <c r="I354" s="44"/>
      <c r="J354" s="46"/>
      <c r="K354" s="46"/>
    </row>
    <row r="355" spans="1:11" ht="20.100000000000001" customHeight="1" x14ac:dyDescent="0.3">
      <c r="A355" s="68"/>
      <c r="B355" s="68"/>
      <c r="C355" s="68"/>
      <c r="D355" s="68"/>
      <c r="E355" s="299"/>
      <c r="F355" s="323" t="str">
        <f t="shared" si="3"/>
        <v/>
      </c>
      <c r="G355" s="86"/>
      <c r="H355" s="44"/>
      <c r="I355" s="44"/>
      <c r="J355" s="46"/>
      <c r="K355" s="46"/>
    </row>
    <row r="356" spans="1:11" ht="20.100000000000001" customHeight="1" x14ac:dyDescent="0.3">
      <c r="A356" s="68"/>
      <c r="B356" s="68"/>
      <c r="C356" s="68"/>
      <c r="D356" s="68"/>
      <c r="E356" s="299"/>
      <c r="F356" s="323" t="str">
        <f t="shared" si="3"/>
        <v/>
      </c>
      <c r="G356" s="86"/>
      <c r="H356" s="44"/>
      <c r="I356" s="44"/>
      <c r="J356" s="46"/>
      <c r="K356" s="46"/>
    </row>
    <row r="357" spans="1:11" ht="20.100000000000001" customHeight="1" x14ac:dyDescent="0.3">
      <c r="A357" s="68"/>
      <c r="B357" s="68"/>
      <c r="C357" s="68"/>
      <c r="D357" s="68"/>
      <c r="E357" s="299"/>
      <c r="F357" s="323" t="str">
        <f t="shared" si="3"/>
        <v/>
      </c>
      <c r="G357" s="86"/>
      <c r="H357" s="44"/>
      <c r="I357" s="44"/>
      <c r="J357" s="46"/>
      <c r="K357" s="46"/>
    </row>
    <row r="358" spans="1:11" ht="20.100000000000001" customHeight="1" x14ac:dyDescent="0.3">
      <c r="A358" s="68"/>
      <c r="B358" s="68"/>
      <c r="C358" s="68"/>
      <c r="D358" s="68"/>
      <c r="E358" s="299"/>
      <c r="F358" s="323" t="str">
        <f t="shared" si="3"/>
        <v/>
      </c>
      <c r="G358" s="86"/>
      <c r="H358" s="44"/>
      <c r="I358" s="44"/>
      <c r="J358" s="46"/>
      <c r="K358" s="46"/>
    </row>
    <row r="359" spans="1:11" ht="20.100000000000001" customHeight="1" x14ac:dyDescent="0.3">
      <c r="A359" s="68"/>
      <c r="B359" s="68"/>
      <c r="C359" s="68"/>
      <c r="D359" s="68"/>
      <c r="E359" s="299"/>
      <c r="F359" s="323" t="str">
        <f t="shared" si="3"/>
        <v/>
      </c>
      <c r="G359" s="86"/>
      <c r="H359" s="44"/>
      <c r="I359" s="44"/>
      <c r="J359" s="46"/>
      <c r="K359" s="46"/>
    </row>
    <row r="360" spans="1:11" ht="20.100000000000001" customHeight="1" x14ac:dyDescent="0.3">
      <c r="A360" s="68"/>
      <c r="B360" s="68"/>
      <c r="C360" s="68"/>
      <c r="D360" s="68"/>
      <c r="E360" s="299"/>
      <c r="F360" s="323" t="str">
        <f t="shared" si="3"/>
        <v/>
      </c>
      <c r="G360" s="86"/>
      <c r="H360" s="44"/>
      <c r="I360" s="44"/>
      <c r="J360" s="46"/>
      <c r="K360" s="46"/>
    </row>
    <row r="361" spans="1:11" ht="20.100000000000001" customHeight="1" x14ac:dyDescent="0.3">
      <c r="A361" s="68"/>
      <c r="B361" s="68"/>
      <c r="C361" s="68"/>
      <c r="D361" s="68"/>
      <c r="E361" s="299"/>
      <c r="F361" s="323" t="str">
        <f t="shared" si="3"/>
        <v/>
      </c>
      <c r="G361" s="86"/>
      <c r="H361" s="44"/>
      <c r="I361" s="44"/>
      <c r="J361" s="46"/>
      <c r="K361" s="46"/>
    </row>
    <row r="362" spans="1:11" ht="20.100000000000001" customHeight="1" x14ac:dyDescent="0.3">
      <c r="A362" s="68"/>
      <c r="B362" s="68"/>
      <c r="C362" s="68"/>
      <c r="D362" s="68"/>
      <c r="E362" s="299"/>
      <c r="F362" s="323" t="str">
        <f t="shared" si="3"/>
        <v/>
      </c>
      <c r="G362" s="86"/>
      <c r="H362" s="44"/>
      <c r="I362" s="44"/>
      <c r="J362" s="46"/>
      <c r="K362" s="46"/>
    </row>
    <row r="363" spans="1:11" ht="20.100000000000001" customHeight="1" x14ac:dyDescent="0.3">
      <c r="A363" s="68"/>
      <c r="B363" s="68"/>
      <c r="C363" s="68"/>
      <c r="D363" s="68"/>
      <c r="E363" s="299"/>
      <c r="F363" s="323" t="str">
        <f t="shared" si="3"/>
        <v/>
      </c>
      <c r="G363" s="86"/>
      <c r="H363" s="44"/>
      <c r="I363" s="44"/>
      <c r="J363" s="46"/>
      <c r="K363" s="46"/>
    </row>
    <row r="364" spans="1:11" ht="20.100000000000001" customHeight="1" x14ac:dyDescent="0.3">
      <c r="A364" s="68"/>
      <c r="B364" s="68"/>
      <c r="C364" s="68"/>
      <c r="D364" s="68"/>
      <c r="E364" s="299"/>
      <c r="F364" s="323" t="str">
        <f t="shared" si="3"/>
        <v/>
      </c>
      <c r="G364" s="86"/>
      <c r="H364" s="44"/>
      <c r="I364" s="44"/>
      <c r="J364" s="46"/>
      <c r="K364" s="46"/>
    </row>
    <row r="365" spans="1:11" ht="20.100000000000001" customHeight="1" x14ac:dyDescent="0.3">
      <c r="A365" s="68"/>
      <c r="B365" s="68"/>
      <c r="C365" s="68"/>
      <c r="D365" s="68"/>
      <c r="E365" s="299"/>
      <c r="F365" s="323" t="str">
        <f t="shared" si="3"/>
        <v/>
      </c>
      <c r="G365" s="86"/>
      <c r="H365" s="44"/>
      <c r="I365" s="44"/>
      <c r="J365" s="46"/>
      <c r="K365" s="46"/>
    </row>
    <row r="366" spans="1:11" ht="20.100000000000001" customHeight="1" x14ac:dyDescent="0.3">
      <c r="A366" s="68"/>
      <c r="B366" s="68"/>
      <c r="C366" s="68"/>
      <c r="D366" s="68"/>
      <c r="E366" s="299"/>
      <c r="F366" s="323" t="str">
        <f t="shared" si="3"/>
        <v/>
      </c>
      <c r="G366" s="86"/>
      <c r="H366" s="44"/>
      <c r="I366" s="44"/>
      <c r="J366" s="46"/>
      <c r="K366" s="46"/>
    </row>
    <row r="367" spans="1:11" ht="20.100000000000001" customHeight="1" x14ac:dyDescent="0.3">
      <c r="A367" s="68"/>
      <c r="B367" s="68"/>
      <c r="C367" s="68"/>
      <c r="D367" s="68"/>
      <c r="E367" s="299"/>
      <c r="F367" s="323" t="str">
        <f t="shared" si="3"/>
        <v/>
      </c>
      <c r="G367" s="86"/>
      <c r="H367" s="44"/>
      <c r="I367" s="44"/>
      <c r="J367" s="46"/>
      <c r="K367" s="46"/>
    </row>
    <row r="368" spans="1:11" ht="20.100000000000001" customHeight="1" x14ac:dyDescent="0.3">
      <c r="A368" s="68"/>
      <c r="B368" s="68"/>
      <c r="C368" s="68"/>
      <c r="D368" s="68"/>
      <c r="E368" s="299"/>
      <c r="F368" s="323" t="str">
        <f t="shared" si="3"/>
        <v/>
      </c>
      <c r="G368" s="86"/>
      <c r="H368" s="44"/>
      <c r="I368" s="44"/>
      <c r="J368" s="46"/>
      <c r="K368" s="46"/>
    </row>
    <row r="369" spans="1:11" ht="20.100000000000001" customHeight="1" x14ac:dyDescent="0.3">
      <c r="A369" s="68"/>
      <c r="B369" s="68"/>
      <c r="C369" s="68"/>
      <c r="D369" s="68"/>
      <c r="E369" s="299"/>
      <c r="F369" s="323" t="str">
        <f t="shared" si="3"/>
        <v/>
      </c>
      <c r="G369" s="86"/>
      <c r="H369" s="44"/>
      <c r="I369" s="44"/>
      <c r="J369" s="46"/>
      <c r="K369" s="46"/>
    </row>
    <row r="370" spans="1:11" ht="20.100000000000001" customHeight="1" x14ac:dyDescent="0.3">
      <c r="A370" s="68"/>
      <c r="B370" s="68"/>
      <c r="C370" s="68"/>
      <c r="D370" s="68"/>
      <c r="E370" s="299"/>
      <c r="F370" s="323" t="str">
        <f t="shared" si="3"/>
        <v/>
      </c>
      <c r="G370" s="86"/>
      <c r="H370" s="44"/>
      <c r="I370" s="44"/>
      <c r="J370" s="46"/>
      <c r="K370" s="46"/>
    </row>
    <row r="371" spans="1:11" ht="20.100000000000001" customHeight="1" x14ac:dyDescent="0.3">
      <c r="A371" s="68"/>
      <c r="B371" s="68"/>
      <c r="C371" s="68"/>
      <c r="D371" s="68"/>
      <c r="E371" s="299"/>
      <c r="F371" s="323" t="str">
        <f t="shared" si="3"/>
        <v/>
      </c>
      <c r="G371" s="86"/>
      <c r="H371" s="44"/>
      <c r="I371" s="44"/>
      <c r="J371" s="46"/>
      <c r="K371" s="46"/>
    </row>
    <row r="372" spans="1:11" ht="20.100000000000001" customHeight="1" x14ac:dyDescent="0.3">
      <c r="A372" s="68"/>
      <c r="B372" s="68"/>
      <c r="C372" s="68"/>
      <c r="D372" s="68"/>
      <c r="E372" s="299"/>
      <c r="F372" s="323" t="str">
        <f t="shared" si="3"/>
        <v/>
      </c>
      <c r="G372" s="86"/>
      <c r="H372" s="44"/>
      <c r="I372" s="44"/>
      <c r="J372" s="46"/>
      <c r="K372" s="46"/>
    </row>
    <row r="373" spans="1:11" ht="20.100000000000001" customHeight="1" x14ac:dyDescent="0.3">
      <c r="A373" s="68"/>
      <c r="B373" s="68"/>
      <c r="C373" s="68"/>
      <c r="D373" s="68"/>
      <c r="E373" s="299"/>
      <c r="F373" s="323" t="str">
        <f t="shared" si="3"/>
        <v/>
      </c>
      <c r="G373" s="86"/>
      <c r="H373" s="44"/>
      <c r="I373" s="44"/>
      <c r="J373" s="46"/>
      <c r="K373" s="46"/>
    </row>
    <row r="374" spans="1:11" ht="20.100000000000001" customHeight="1" x14ac:dyDescent="0.3">
      <c r="A374" s="68"/>
      <c r="B374" s="68"/>
      <c r="C374" s="68"/>
      <c r="D374" s="68"/>
      <c r="E374" s="299"/>
      <c r="F374" s="323" t="str">
        <f t="shared" si="3"/>
        <v/>
      </c>
      <c r="G374" s="86"/>
      <c r="H374" s="44"/>
      <c r="I374" s="44"/>
      <c r="J374" s="46"/>
      <c r="K374" s="46"/>
    </row>
    <row r="375" spans="1:11" ht="20.100000000000001" customHeight="1" x14ac:dyDescent="0.3">
      <c r="A375" s="68"/>
      <c r="B375" s="68"/>
      <c r="C375" s="68"/>
      <c r="D375" s="68"/>
      <c r="E375" s="299"/>
      <c r="F375" s="323" t="str">
        <f t="shared" si="3"/>
        <v/>
      </c>
      <c r="G375" s="86"/>
      <c r="H375" s="44"/>
      <c r="I375" s="44"/>
      <c r="J375" s="46"/>
      <c r="K375" s="46"/>
    </row>
    <row r="376" spans="1:11" ht="20.100000000000001" customHeight="1" x14ac:dyDescent="0.3">
      <c r="A376" s="68"/>
      <c r="B376" s="68"/>
      <c r="C376" s="68"/>
      <c r="D376" s="68"/>
      <c r="E376" s="299"/>
      <c r="F376" s="323" t="str">
        <f t="shared" si="3"/>
        <v/>
      </c>
      <c r="G376" s="86"/>
      <c r="H376" s="44"/>
      <c r="I376" s="44"/>
      <c r="J376" s="46"/>
      <c r="K376" s="46"/>
    </row>
    <row r="377" spans="1:11" ht="20.100000000000001" customHeight="1" x14ac:dyDescent="0.3">
      <c r="A377" s="68"/>
      <c r="B377" s="68"/>
      <c r="C377" s="68"/>
      <c r="D377" s="68"/>
      <c r="E377" s="299"/>
      <c r="F377" s="323" t="str">
        <f t="shared" si="3"/>
        <v/>
      </c>
      <c r="G377" s="86"/>
      <c r="H377" s="44"/>
      <c r="I377" s="44"/>
      <c r="J377" s="46"/>
      <c r="K377" s="46"/>
    </row>
    <row r="378" spans="1:11" ht="20.100000000000001" customHeight="1" x14ac:dyDescent="0.3">
      <c r="A378" s="68"/>
      <c r="B378" s="68"/>
      <c r="C378" s="68"/>
      <c r="D378" s="68"/>
      <c r="E378" s="299"/>
      <c r="F378" s="323" t="str">
        <f t="shared" si="3"/>
        <v/>
      </c>
      <c r="G378" s="86"/>
      <c r="H378" s="44"/>
      <c r="I378" s="44"/>
      <c r="J378" s="46"/>
      <c r="K378" s="46"/>
    </row>
    <row r="379" spans="1:11" ht="20.100000000000001" customHeight="1" x14ac:dyDescent="0.3">
      <c r="A379" s="68"/>
      <c r="B379" s="68"/>
      <c r="C379" s="68"/>
      <c r="D379" s="68"/>
      <c r="E379" s="299"/>
      <c r="F379" s="323" t="str">
        <f t="shared" si="3"/>
        <v/>
      </c>
      <c r="G379" s="86"/>
      <c r="H379" s="44"/>
      <c r="I379" s="44"/>
      <c r="J379" s="46"/>
      <c r="K379" s="46"/>
    </row>
    <row r="380" spans="1:11" ht="20.100000000000001" customHeight="1" x14ac:dyDescent="0.3">
      <c r="A380" s="68"/>
      <c r="B380" s="68"/>
      <c r="C380" s="68"/>
      <c r="D380" s="68"/>
      <c r="E380" s="299"/>
      <c r="F380" s="323" t="str">
        <f t="shared" si="3"/>
        <v/>
      </c>
      <c r="G380" s="86"/>
      <c r="H380" s="44"/>
      <c r="I380" s="44"/>
      <c r="J380" s="46"/>
      <c r="K380" s="46"/>
    </row>
    <row r="381" spans="1:11" ht="20.100000000000001" customHeight="1" x14ac:dyDescent="0.3">
      <c r="A381" s="68"/>
      <c r="B381" s="68"/>
      <c r="C381" s="68"/>
      <c r="D381" s="68"/>
      <c r="E381" s="299"/>
      <c r="F381" s="323" t="str">
        <f t="shared" si="3"/>
        <v/>
      </c>
      <c r="G381" s="86"/>
      <c r="H381" s="44"/>
      <c r="I381" s="44"/>
      <c r="J381" s="46"/>
      <c r="K381" s="46"/>
    </row>
    <row r="382" spans="1:11" ht="20.100000000000001" customHeight="1" x14ac:dyDescent="0.3">
      <c r="A382" s="68"/>
      <c r="B382" s="68"/>
      <c r="C382" s="68"/>
      <c r="D382" s="68"/>
      <c r="E382" s="299"/>
      <c r="F382" s="323" t="str">
        <f t="shared" si="3"/>
        <v/>
      </c>
      <c r="G382" s="86"/>
      <c r="H382" s="44"/>
      <c r="I382" s="44"/>
      <c r="J382" s="46"/>
      <c r="K382" s="46"/>
    </row>
    <row r="383" spans="1:11" ht="20.100000000000001" customHeight="1" x14ac:dyDescent="0.3">
      <c r="A383" s="68"/>
      <c r="B383" s="68"/>
      <c r="C383" s="68"/>
      <c r="D383" s="68"/>
      <c r="E383" s="299"/>
      <c r="F383" s="323" t="str">
        <f t="shared" si="3"/>
        <v/>
      </c>
      <c r="G383" s="86"/>
      <c r="H383" s="44"/>
      <c r="I383" s="44"/>
      <c r="J383" s="46"/>
      <c r="K383" s="46"/>
    </row>
    <row r="384" spans="1:11" ht="20.100000000000001" customHeight="1" x14ac:dyDescent="0.3">
      <c r="A384" s="68"/>
      <c r="B384" s="68"/>
      <c r="C384" s="68"/>
      <c r="D384" s="68"/>
      <c r="E384" s="299"/>
      <c r="F384" s="323" t="str">
        <f t="shared" si="3"/>
        <v/>
      </c>
      <c r="G384" s="86"/>
      <c r="H384" s="44"/>
      <c r="I384" s="44"/>
      <c r="J384" s="46"/>
      <c r="K384" s="46"/>
    </row>
    <row r="385" spans="1:11" ht="20.100000000000001" customHeight="1" x14ac:dyDescent="0.3">
      <c r="A385" s="68"/>
      <c r="B385" s="68"/>
      <c r="C385" s="68"/>
      <c r="D385" s="68"/>
      <c r="E385" s="299"/>
      <c r="F385" s="323" t="str">
        <f t="shared" si="3"/>
        <v/>
      </c>
      <c r="G385" s="86"/>
      <c r="H385" s="44"/>
      <c r="I385" s="44"/>
      <c r="J385" s="46"/>
      <c r="K385" s="46"/>
    </row>
    <row r="386" spans="1:11" ht="20.100000000000001" customHeight="1" x14ac:dyDescent="0.3">
      <c r="A386" s="68"/>
      <c r="B386" s="68"/>
      <c r="C386" s="68"/>
      <c r="D386" s="68"/>
      <c r="E386" s="299"/>
      <c r="F386" s="323" t="str">
        <f t="shared" si="3"/>
        <v/>
      </c>
      <c r="G386" s="86"/>
      <c r="H386" s="44"/>
      <c r="I386" s="44"/>
      <c r="J386" s="46"/>
      <c r="K386" s="46"/>
    </row>
    <row r="387" spans="1:11" ht="20.100000000000001" customHeight="1" x14ac:dyDescent="0.3">
      <c r="A387" s="68"/>
      <c r="B387" s="68"/>
      <c r="C387" s="68"/>
      <c r="D387" s="68"/>
      <c r="E387" s="299"/>
      <c r="F387" s="323" t="str">
        <f t="shared" si="3"/>
        <v/>
      </c>
      <c r="G387" s="86"/>
      <c r="H387" s="44"/>
      <c r="I387" s="44"/>
      <c r="J387" s="46"/>
      <c r="K387" s="46"/>
    </row>
    <row r="388" spans="1:11" ht="20.100000000000001" customHeight="1" x14ac:dyDescent="0.3">
      <c r="A388" s="68"/>
      <c r="B388" s="68"/>
      <c r="C388" s="68"/>
      <c r="D388" s="68"/>
      <c r="E388" s="299"/>
      <c r="F388" s="323" t="str">
        <f t="shared" si="3"/>
        <v/>
      </c>
      <c r="G388" s="86"/>
      <c r="H388" s="44"/>
      <c r="I388" s="44"/>
      <c r="J388" s="46"/>
      <c r="K388" s="46"/>
    </row>
    <row r="389" spans="1:11" ht="20.100000000000001" customHeight="1" x14ac:dyDescent="0.3">
      <c r="A389" s="68"/>
      <c r="B389" s="68"/>
      <c r="C389" s="68"/>
      <c r="D389" s="68"/>
      <c r="E389" s="299"/>
      <c r="F389" s="323" t="str">
        <f t="shared" si="3"/>
        <v/>
      </c>
      <c r="G389" s="86"/>
      <c r="H389" s="44"/>
      <c r="I389" s="44"/>
      <c r="J389" s="46"/>
      <c r="K389" s="46"/>
    </row>
    <row r="390" spans="1:11" ht="20.100000000000001" customHeight="1" x14ac:dyDescent="0.3">
      <c r="A390" s="68"/>
      <c r="B390" s="68"/>
      <c r="C390" s="68"/>
      <c r="D390" s="68"/>
      <c r="E390" s="299"/>
      <c r="F390" s="323" t="str">
        <f t="shared" si="3"/>
        <v/>
      </c>
      <c r="G390" s="86"/>
      <c r="H390" s="44"/>
      <c r="I390" s="44"/>
      <c r="J390" s="46"/>
      <c r="K390" s="46"/>
    </row>
    <row r="391" spans="1:11" ht="20.100000000000001" customHeight="1" x14ac:dyDescent="0.3">
      <c r="A391" s="68"/>
      <c r="B391" s="68"/>
      <c r="C391" s="68"/>
      <c r="D391" s="68"/>
      <c r="E391" s="299"/>
      <c r="F391" s="323" t="str">
        <f t="shared" si="3"/>
        <v/>
      </c>
      <c r="G391" s="86"/>
      <c r="H391" s="44"/>
      <c r="I391" s="44"/>
      <c r="J391" s="46"/>
      <c r="K391" s="46"/>
    </row>
    <row r="392" spans="1:11" ht="20.100000000000001" customHeight="1" x14ac:dyDescent="0.3">
      <c r="A392" s="68"/>
      <c r="B392" s="68"/>
      <c r="C392" s="68"/>
      <c r="D392" s="68"/>
      <c r="E392" s="299"/>
      <c r="F392" s="323" t="str">
        <f t="shared" si="3"/>
        <v/>
      </c>
      <c r="G392" s="86"/>
      <c r="H392" s="44"/>
      <c r="I392" s="44"/>
      <c r="J392" s="46"/>
      <c r="K392" s="46"/>
    </row>
    <row r="393" spans="1:11" ht="20.100000000000001" customHeight="1" x14ac:dyDescent="0.3">
      <c r="A393" s="68"/>
      <c r="B393" s="68"/>
      <c r="C393" s="68"/>
      <c r="D393" s="68"/>
      <c r="E393" s="299"/>
      <c r="F393" s="323" t="str">
        <f t="shared" si="3"/>
        <v/>
      </c>
      <c r="G393" s="86"/>
      <c r="H393" s="44"/>
      <c r="I393" s="44"/>
      <c r="J393" s="46"/>
      <c r="K393" s="46"/>
    </row>
    <row r="394" spans="1:11" ht="20.100000000000001" customHeight="1" x14ac:dyDescent="0.3">
      <c r="A394" s="68"/>
      <c r="B394" s="68"/>
      <c r="C394" s="68"/>
      <c r="D394" s="68"/>
      <c r="E394" s="299"/>
      <c r="F394" s="323" t="str">
        <f t="shared" si="3"/>
        <v/>
      </c>
      <c r="G394" s="86"/>
      <c r="H394" s="44"/>
      <c r="I394" s="44"/>
      <c r="J394" s="46"/>
      <c r="K394" s="46"/>
    </row>
    <row r="395" spans="1:11" ht="20.100000000000001" customHeight="1" x14ac:dyDescent="0.3">
      <c r="A395" s="68"/>
      <c r="B395" s="68"/>
      <c r="C395" s="68"/>
      <c r="D395" s="68"/>
      <c r="E395" s="299"/>
      <c r="F395" s="323" t="str">
        <f t="shared" si="3"/>
        <v/>
      </c>
      <c r="G395" s="86"/>
      <c r="H395" s="44"/>
      <c r="I395" s="44"/>
      <c r="J395" s="46"/>
      <c r="K395" s="46"/>
    </row>
    <row r="396" spans="1:11" ht="20.100000000000001" customHeight="1" x14ac:dyDescent="0.3">
      <c r="A396" s="68"/>
      <c r="B396" s="68"/>
      <c r="C396" s="68"/>
      <c r="D396" s="68"/>
      <c r="E396" s="299"/>
      <c r="F396" s="323" t="str">
        <f t="shared" si="3"/>
        <v/>
      </c>
      <c r="G396" s="86"/>
      <c r="H396" s="44"/>
      <c r="I396" s="44"/>
      <c r="J396" s="46"/>
      <c r="K396" s="46"/>
    </row>
    <row r="397" spans="1:11" ht="20.100000000000001" customHeight="1" x14ac:dyDescent="0.3">
      <c r="A397" s="68"/>
      <c r="B397" s="68"/>
      <c r="C397" s="68"/>
      <c r="D397" s="68"/>
      <c r="E397" s="299"/>
      <c r="F397" s="323" t="str">
        <f t="shared" si="3"/>
        <v/>
      </c>
      <c r="G397" s="86"/>
      <c r="H397" s="44"/>
      <c r="I397" s="44"/>
      <c r="J397" s="46"/>
      <c r="K397" s="46"/>
    </row>
    <row r="398" spans="1:11" ht="20.100000000000001" customHeight="1" x14ac:dyDescent="0.3">
      <c r="A398" s="68"/>
      <c r="B398" s="68"/>
      <c r="C398" s="68"/>
      <c r="D398" s="68"/>
      <c r="E398" s="299"/>
      <c r="F398" s="323" t="str">
        <f t="shared" si="3"/>
        <v/>
      </c>
      <c r="G398" s="86"/>
      <c r="H398" s="44"/>
      <c r="I398" s="44"/>
      <c r="J398" s="46"/>
      <c r="K398" s="46"/>
    </row>
    <row r="399" spans="1:11" ht="20.100000000000001" customHeight="1" x14ac:dyDescent="0.3">
      <c r="A399" s="68"/>
      <c r="B399" s="68"/>
      <c r="C399" s="68"/>
      <c r="D399" s="68"/>
      <c r="E399" s="299"/>
      <c r="F399" s="323" t="str">
        <f t="shared" si="3"/>
        <v/>
      </c>
      <c r="G399" s="86"/>
      <c r="H399" s="44"/>
      <c r="I399" s="44"/>
      <c r="J399" s="46"/>
      <c r="K399" s="46"/>
    </row>
    <row r="400" spans="1:11" ht="20.100000000000001" customHeight="1" x14ac:dyDescent="0.3">
      <c r="A400" s="68"/>
      <c r="B400" s="68"/>
      <c r="C400" s="68"/>
      <c r="D400" s="68"/>
      <c r="E400" s="299"/>
      <c r="F400" s="323" t="str">
        <f t="shared" si="3"/>
        <v/>
      </c>
      <c r="G400" s="86"/>
      <c r="H400" s="44"/>
      <c r="I400" s="44"/>
      <c r="J400" s="46"/>
      <c r="K400" s="46"/>
    </row>
    <row r="401" spans="1:11" ht="20.100000000000001" customHeight="1" x14ac:dyDescent="0.3">
      <c r="A401" s="68"/>
      <c r="B401" s="68"/>
      <c r="C401" s="68"/>
      <c r="D401" s="68"/>
      <c r="E401" s="299"/>
      <c r="F401" s="323" t="str">
        <f t="shared" si="3"/>
        <v/>
      </c>
      <c r="G401" s="86"/>
      <c r="H401" s="44"/>
      <c r="I401" s="44"/>
      <c r="J401" s="46"/>
      <c r="K401" s="46"/>
    </row>
    <row r="402" spans="1:11" ht="20.100000000000001" customHeight="1" x14ac:dyDescent="0.3">
      <c r="A402" s="68"/>
      <c r="B402" s="68"/>
      <c r="C402" s="68"/>
      <c r="D402" s="68"/>
      <c r="E402" s="299"/>
      <c r="F402" s="323" t="str">
        <f t="shared" si="3"/>
        <v/>
      </c>
      <c r="G402" s="86"/>
      <c r="H402" s="44"/>
      <c r="I402" s="44"/>
      <c r="J402" s="46"/>
      <c r="K402" s="46"/>
    </row>
    <row r="403" spans="1:11" ht="20.100000000000001" customHeight="1" x14ac:dyDescent="0.3">
      <c r="A403" s="68"/>
      <c r="B403" s="68"/>
      <c r="C403" s="68"/>
      <c r="D403" s="68"/>
      <c r="E403" s="299"/>
      <c r="F403" s="323" t="str">
        <f t="shared" si="3"/>
        <v/>
      </c>
      <c r="G403" s="86"/>
      <c r="H403" s="44"/>
      <c r="I403" s="44"/>
      <c r="J403" s="46"/>
      <c r="K403" s="46"/>
    </row>
    <row r="404" spans="1:11" ht="20.100000000000001" customHeight="1" x14ac:dyDescent="0.3">
      <c r="A404" s="68"/>
      <c r="B404" s="68"/>
      <c r="C404" s="68"/>
      <c r="D404" s="68"/>
      <c r="E404" s="299"/>
      <c r="F404" s="323" t="str">
        <f t="shared" si="3"/>
        <v/>
      </c>
      <c r="G404" s="86"/>
      <c r="H404" s="44"/>
      <c r="I404" s="44"/>
      <c r="J404" s="46"/>
      <c r="K404" s="46"/>
    </row>
    <row r="405" spans="1:11" ht="20.100000000000001" customHeight="1" x14ac:dyDescent="0.3">
      <c r="A405" s="68"/>
      <c r="B405" s="68"/>
      <c r="C405" s="68"/>
      <c r="D405" s="68"/>
      <c r="E405" s="299"/>
      <c r="F405" s="323" t="str">
        <f t="shared" si="3"/>
        <v/>
      </c>
      <c r="G405" s="86"/>
      <c r="H405" s="44"/>
      <c r="I405" s="44"/>
      <c r="J405" s="46"/>
      <c r="K405" s="46"/>
    </row>
    <row r="406" spans="1:11" ht="20.100000000000001" customHeight="1" x14ac:dyDescent="0.3">
      <c r="A406" s="68"/>
      <c r="B406" s="68"/>
      <c r="C406" s="68"/>
      <c r="D406" s="68"/>
      <c r="E406" s="299"/>
      <c r="F406" s="323" t="str">
        <f t="shared" si="3"/>
        <v/>
      </c>
      <c r="G406" s="86"/>
      <c r="H406" s="44"/>
      <c r="I406" s="44"/>
      <c r="J406" s="46"/>
      <c r="K406" s="46"/>
    </row>
    <row r="407" spans="1:11" ht="20.100000000000001" customHeight="1" x14ac:dyDescent="0.3">
      <c r="A407" s="68"/>
      <c r="B407" s="68"/>
      <c r="C407" s="68"/>
      <c r="D407" s="68"/>
      <c r="E407" s="299"/>
      <c r="F407" s="323" t="str">
        <f t="shared" si="3"/>
        <v/>
      </c>
      <c r="G407" s="86"/>
      <c r="H407" s="44"/>
      <c r="I407" s="44"/>
      <c r="J407" s="46"/>
      <c r="K407" s="46"/>
    </row>
    <row r="408" spans="1:11" ht="20.100000000000001" customHeight="1" x14ac:dyDescent="0.3">
      <c r="A408" s="68"/>
      <c r="B408" s="68"/>
      <c r="C408" s="68"/>
      <c r="D408" s="68"/>
      <c r="E408" s="299"/>
      <c r="F408" s="323" t="str">
        <f t="shared" si="3"/>
        <v/>
      </c>
      <c r="G408" s="86"/>
      <c r="H408" s="44"/>
      <c r="I408" s="44"/>
      <c r="J408" s="46"/>
      <c r="K408" s="46"/>
    </row>
    <row r="409" spans="1:11" ht="20.100000000000001" customHeight="1" x14ac:dyDescent="0.3">
      <c r="A409" s="68"/>
      <c r="B409" s="68"/>
      <c r="C409" s="68"/>
      <c r="D409" s="68"/>
      <c r="E409" s="299"/>
      <c r="F409" s="323" t="str">
        <f t="shared" si="3"/>
        <v/>
      </c>
      <c r="G409" s="86"/>
      <c r="H409" s="44"/>
      <c r="I409" s="44"/>
      <c r="J409" s="46"/>
      <c r="K409" s="46"/>
    </row>
    <row r="410" spans="1:11" ht="20.100000000000001" customHeight="1" x14ac:dyDescent="0.3">
      <c r="A410" s="68"/>
      <c r="B410" s="68"/>
      <c r="C410" s="68"/>
      <c r="D410" s="68"/>
      <c r="E410" s="299"/>
      <c r="F410" s="323" t="str">
        <f t="shared" si="3"/>
        <v/>
      </c>
      <c r="G410" s="86"/>
      <c r="H410" s="44"/>
      <c r="I410" s="44"/>
      <c r="J410" s="46"/>
      <c r="K410" s="46"/>
    </row>
    <row r="411" spans="1:11" ht="20.100000000000001" customHeight="1" x14ac:dyDescent="0.3">
      <c r="A411" s="68"/>
      <c r="B411" s="68"/>
      <c r="C411" s="68"/>
      <c r="D411" s="68"/>
      <c r="E411" s="299"/>
      <c r="F411" s="323" t="str">
        <f t="shared" si="3"/>
        <v/>
      </c>
      <c r="G411" s="86"/>
      <c r="H411" s="44"/>
      <c r="I411" s="44"/>
      <c r="J411" s="46"/>
      <c r="K411" s="46"/>
    </row>
    <row r="412" spans="1:11" ht="20.100000000000001" customHeight="1" x14ac:dyDescent="0.3">
      <c r="A412" s="68"/>
      <c r="B412" s="68"/>
      <c r="C412" s="68"/>
      <c r="D412" s="68"/>
      <c r="E412" s="299"/>
      <c r="F412" s="323" t="str">
        <f t="shared" si="3"/>
        <v/>
      </c>
      <c r="G412" s="86"/>
      <c r="H412" s="44"/>
      <c r="I412" s="44"/>
      <c r="J412" s="46"/>
      <c r="K412" s="46"/>
    </row>
    <row r="413" spans="1:11" ht="20.100000000000001" customHeight="1" x14ac:dyDescent="0.3">
      <c r="A413" s="68"/>
      <c r="B413" s="68"/>
      <c r="C413" s="68"/>
      <c r="D413" s="68"/>
      <c r="E413" s="299"/>
      <c r="F413" s="323" t="str">
        <f t="shared" ref="F413:F476" si="4">IF(ISBLANK($E413),"",VLOOKUP($E413,참여인력_개요,2,FALSE))</f>
        <v/>
      </c>
      <c r="G413" s="86"/>
      <c r="H413" s="44"/>
      <c r="I413" s="44"/>
      <c r="J413" s="46"/>
      <c r="K413" s="46"/>
    </row>
    <row r="414" spans="1:11" ht="20.100000000000001" customHeight="1" x14ac:dyDescent="0.3">
      <c r="A414" s="68"/>
      <c r="B414" s="68"/>
      <c r="C414" s="68"/>
      <c r="D414" s="68"/>
      <c r="E414" s="299"/>
      <c r="F414" s="323" t="str">
        <f t="shared" si="4"/>
        <v/>
      </c>
      <c r="G414" s="86"/>
      <c r="H414" s="44"/>
      <c r="I414" s="44"/>
      <c r="J414" s="46"/>
      <c r="K414" s="46"/>
    </row>
    <row r="415" spans="1:11" ht="20.100000000000001" customHeight="1" x14ac:dyDescent="0.3">
      <c r="A415" s="68"/>
      <c r="B415" s="68"/>
      <c r="C415" s="68"/>
      <c r="D415" s="68"/>
      <c r="E415" s="299"/>
      <c r="F415" s="323" t="str">
        <f t="shared" si="4"/>
        <v/>
      </c>
      <c r="G415" s="86"/>
      <c r="H415" s="44"/>
      <c r="I415" s="44"/>
      <c r="J415" s="46"/>
      <c r="K415" s="46"/>
    </row>
    <row r="416" spans="1:11" ht="20.100000000000001" customHeight="1" x14ac:dyDescent="0.3">
      <c r="A416" s="68"/>
      <c r="B416" s="68"/>
      <c r="C416" s="68"/>
      <c r="D416" s="68"/>
      <c r="E416" s="299"/>
      <c r="F416" s="323" t="str">
        <f t="shared" si="4"/>
        <v/>
      </c>
      <c r="G416" s="86"/>
      <c r="H416" s="44"/>
      <c r="I416" s="44"/>
      <c r="J416" s="46"/>
      <c r="K416" s="46"/>
    </row>
    <row r="417" spans="1:11" ht="20.100000000000001" customHeight="1" x14ac:dyDescent="0.3">
      <c r="A417" s="68"/>
      <c r="B417" s="68"/>
      <c r="C417" s="68"/>
      <c r="D417" s="68"/>
      <c r="E417" s="299"/>
      <c r="F417" s="323" t="str">
        <f t="shared" si="4"/>
        <v/>
      </c>
      <c r="G417" s="86"/>
      <c r="H417" s="44"/>
      <c r="I417" s="44"/>
      <c r="J417" s="46"/>
      <c r="K417" s="46"/>
    </row>
    <row r="418" spans="1:11" ht="20.100000000000001" customHeight="1" x14ac:dyDescent="0.3">
      <c r="A418" s="68"/>
      <c r="B418" s="68"/>
      <c r="C418" s="68"/>
      <c r="D418" s="68"/>
      <c r="E418" s="299"/>
      <c r="F418" s="323" t="str">
        <f t="shared" si="4"/>
        <v/>
      </c>
      <c r="G418" s="86"/>
      <c r="H418" s="44"/>
      <c r="I418" s="44"/>
      <c r="J418" s="46"/>
      <c r="K418" s="46"/>
    </row>
    <row r="419" spans="1:11" ht="20.100000000000001" customHeight="1" x14ac:dyDescent="0.3">
      <c r="A419" s="68"/>
      <c r="B419" s="68"/>
      <c r="C419" s="68"/>
      <c r="D419" s="68"/>
      <c r="E419" s="299"/>
      <c r="F419" s="323" t="str">
        <f t="shared" si="4"/>
        <v/>
      </c>
      <c r="G419" s="86"/>
      <c r="H419" s="44"/>
      <c r="I419" s="44"/>
      <c r="J419" s="46"/>
      <c r="K419" s="46"/>
    </row>
    <row r="420" spans="1:11" ht="20.100000000000001" customHeight="1" x14ac:dyDescent="0.3">
      <c r="A420" s="68"/>
      <c r="B420" s="68"/>
      <c r="C420" s="68"/>
      <c r="D420" s="68"/>
      <c r="E420" s="299"/>
      <c r="F420" s="323" t="str">
        <f t="shared" si="4"/>
        <v/>
      </c>
      <c r="G420" s="86"/>
      <c r="H420" s="44"/>
      <c r="I420" s="44"/>
      <c r="J420" s="46"/>
      <c r="K420" s="46"/>
    </row>
    <row r="421" spans="1:11" ht="20.100000000000001" customHeight="1" x14ac:dyDescent="0.3">
      <c r="A421" s="68"/>
      <c r="B421" s="68"/>
      <c r="C421" s="68"/>
      <c r="D421" s="68"/>
      <c r="E421" s="299"/>
      <c r="F421" s="323" t="str">
        <f t="shared" si="4"/>
        <v/>
      </c>
      <c r="G421" s="86"/>
      <c r="H421" s="44"/>
      <c r="I421" s="44"/>
      <c r="J421" s="46"/>
      <c r="K421" s="46"/>
    </row>
    <row r="422" spans="1:11" ht="20.100000000000001" customHeight="1" x14ac:dyDescent="0.3">
      <c r="A422" s="68"/>
      <c r="B422" s="68"/>
      <c r="C422" s="68"/>
      <c r="D422" s="68"/>
      <c r="E422" s="299"/>
      <c r="F422" s="323" t="str">
        <f t="shared" si="4"/>
        <v/>
      </c>
      <c r="G422" s="86"/>
      <c r="H422" s="44"/>
      <c r="I422" s="44"/>
      <c r="J422" s="46"/>
      <c r="K422" s="46"/>
    </row>
    <row r="423" spans="1:11" ht="20.100000000000001" customHeight="1" x14ac:dyDescent="0.3">
      <c r="A423" s="68"/>
      <c r="B423" s="68"/>
      <c r="C423" s="68"/>
      <c r="D423" s="68"/>
      <c r="E423" s="299"/>
      <c r="F423" s="323" t="str">
        <f t="shared" si="4"/>
        <v/>
      </c>
      <c r="G423" s="86"/>
      <c r="H423" s="44"/>
      <c r="I423" s="44"/>
      <c r="J423" s="46"/>
      <c r="K423" s="46"/>
    </row>
    <row r="424" spans="1:11" ht="20.100000000000001" customHeight="1" x14ac:dyDescent="0.3">
      <c r="A424" s="68"/>
      <c r="B424" s="68"/>
      <c r="C424" s="68"/>
      <c r="D424" s="68"/>
      <c r="E424" s="299"/>
      <c r="F424" s="323" t="str">
        <f t="shared" si="4"/>
        <v/>
      </c>
      <c r="G424" s="86"/>
      <c r="H424" s="44"/>
      <c r="I424" s="44"/>
      <c r="J424" s="46"/>
      <c r="K424" s="46"/>
    </row>
    <row r="425" spans="1:11" ht="20.100000000000001" customHeight="1" x14ac:dyDescent="0.3">
      <c r="A425" s="68"/>
      <c r="B425" s="68"/>
      <c r="C425" s="68"/>
      <c r="D425" s="68"/>
      <c r="E425" s="299"/>
      <c r="F425" s="323" t="str">
        <f t="shared" si="4"/>
        <v/>
      </c>
      <c r="G425" s="86"/>
      <c r="H425" s="44"/>
      <c r="I425" s="44"/>
      <c r="J425" s="46"/>
      <c r="K425" s="46"/>
    </row>
    <row r="426" spans="1:11" ht="20.100000000000001" customHeight="1" x14ac:dyDescent="0.3">
      <c r="A426" s="68"/>
      <c r="B426" s="68"/>
      <c r="C426" s="68"/>
      <c r="D426" s="68"/>
      <c r="E426" s="299"/>
      <c r="F426" s="323" t="str">
        <f t="shared" si="4"/>
        <v/>
      </c>
      <c r="G426" s="86"/>
      <c r="H426" s="44"/>
      <c r="I426" s="44"/>
      <c r="J426" s="46"/>
      <c r="K426" s="46"/>
    </row>
    <row r="427" spans="1:11" ht="20.100000000000001" customHeight="1" x14ac:dyDescent="0.3">
      <c r="A427" s="68"/>
      <c r="B427" s="68"/>
      <c r="C427" s="68"/>
      <c r="D427" s="68"/>
      <c r="E427" s="299"/>
      <c r="F427" s="323" t="str">
        <f t="shared" si="4"/>
        <v/>
      </c>
      <c r="G427" s="86"/>
      <c r="H427" s="44"/>
      <c r="I427" s="44"/>
      <c r="J427" s="46"/>
      <c r="K427" s="46"/>
    </row>
    <row r="428" spans="1:11" ht="20.100000000000001" customHeight="1" x14ac:dyDescent="0.3">
      <c r="A428" s="68"/>
      <c r="B428" s="68"/>
      <c r="C428" s="68"/>
      <c r="D428" s="68"/>
      <c r="E428" s="299"/>
      <c r="F428" s="323" t="str">
        <f t="shared" si="4"/>
        <v/>
      </c>
      <c r="G428" s="86"/>
      <c r="H428" s="44"/>
      <c r="I428" s="44"/>
      <c r="J428" s="46"/>
      <c r="K428" s="46"/>
    </row>
    <row r="429" spans="1:11" ht="20.100000000000001" customHeight="1" x14ac:dyDescent="0.3">
      <c r="A429" s="68"/>
      <c r="B429" s="68"/>
      <c r="C429" s="68"/>
      <c r="D429" s="68"/>
      <c r="E429" s="299"/>
      <c r="F429" s="323" t="str">
        <f t="shared" si="4"/>
        <v/>
      </c>
      <c r="G429" s="86"/>
      <c r="H429" s="44"/>
      <c r="I429" s="44"/>
      <c r="J429" s="46"/>
      <c r="K429" s="46"/>
    </row>
    <row r="430" spans="1:11" ht="20.100000000000001" customHeight="1" x14ac:dyDescent="0.3">
      <c r="A430" s="68"/>
      <c r="B430" s="68"/>
      <c r="C430" s="68"/>
      <c r="D430" s="68"/>
      <c r="E430" s="299"/>
      <c r="F430" s="323" t="str">
        <f t="shared" si="4"/>
        <v/>
      </c>
      <c r="G430" s="86"/>
      <c r="H430" s="44"/>
      <c r="I430" s="44"/>
      <c r="J430" s="46"/>
      <c r="K430" s="46"/>
    </row>
    <row r="431" spans="1:11" ht="20.100000000000001" customHeight="1" x14ac:dyDescent="0.3">
      <c r="A431" s="68"/>
      <c r="B431" s="68"/>
      <c r="C431" s="68"/>
      <c r="D431" s="68"/>
      <c r="E431" s="299"/>
      <c r="F431" s="323" t="str">
        <f t="shared" si="4"/>
        <v/>
      </c>
      <c r="G431" s="86"/>
      <c r="H431" s="44"/>
      <c r="I431" s="44"/>
      <c r="J431" s="46"/>
      <c r="K431" s="46"/>
    </row>
    <row r="432" spans="1:11" ht="20.100000000000001" customHeight="1" x14ac:dyDescent="0.3">
      <c r="A432" s="68"/>
      <c r="B432" s="68"/>
      <c r="C432" s="68"/>
      <c r="D432" s="68"/>
      <c r="E432" s="299"/>
      <c r="F432" s="323" t="str">
        <f t="shared" si="4"/>
        <v/>
      </c>
      <c r="G432" s="86"/>
      <c r="H432" s="44"/>
      <c r="I432" s="44"/>
      <c r="J432" s="46"/>
      <c r="K432" s="46"/>
    </row>
    <row r="433" spans="1:11" ht="20.100000000000001" customHeight="1" x14ac:dyDescent="0.3">
      <c r="A433" s="68"/>
      <c r="B433" s="68"/>
      <c r="C433" s="68"/>
      <c r="D433" s="68"/>
      <c r="E433" s="299"/>
      <c r="F433" s="323" t="str">
        <f t="shared" si="4"/>
        <v/>
      </c>
      <c r="G433" s="86"/>
      <c r="H433" s="44"/>
      <c r="I433" s="44"/>
      <c r="J433" s="46"/>
      <c r="K433" s="46"/>
    </row>
    <row r="434" spans="1:11" ht="20.100000000000001" customHeight="1" x14ac:dyDescent="0.3">
      <c r="A434" s="68"/>
      <c r="B434" s="68"/>
      <c r="C434" s="68"/>
      <c r="D434" s="68"/>
      <c r="E434" s="299"/>
      <c r="F434" s="323" t="str">
        <f t="shared" si="4"/>
        <v/>
      </c>
      <c r="G434" s="86"/>
      <c r="H434" s="44"/>
      <c r="I434" s="44"/>
      <c r="J434" s="46"/>
      <c r="K434" s="46"/>
    </row>
    <row r="435" spans="1:11" ht="20.100000000000001" customHeight="1" x14ac:dyDescent="0.3">
      <c r="A435" s="68"/>
      <c r="B435" s="68"/>
      <c r="C435" s="68"/>
      <c r="D435" s="68"/>
      <c r="E435" s="299"/>
      <c r="F435" s="323" t="str">
        <f t="shared" si="4"/>
        <v/>
      </c>
      <c r="G435" s="86"/>
      <c r="H435" s="44"/>
      <c r="I435" s="44"/>
      <c r="J435" s="46"/>
      <c r="K435" s="46"/>
    </row>
    <row r="436" spans="1:11" ht="20.100000000000001" customHeight="1" x14ac:dyDescent="0.3">
      <c r="A436" s="68"/>
      <c r="B436" s="68"/>
      <c r="C436" s="68"/>
      <c r="D436" s="68"/>
      <c r="E436" s="299"/>
      <c r="F436" s="323" t="str">
        <f t="shared" si="4"/>
        <v/>
      </c>
      <c r="G436" s="86"/>
      <c r="H436" s="44"/>
      <c r="I436" s="44"/>
      <c r="J436" s="46"/>
      <c r="K436" s="46"/>
    </row>
    <row r="437" spans="1:11" ht="20.100000000000001" customHeight="1" x14ac:dyDescent="0.3">
      <c r="A437" s="68"/>
      <c r="B437" s="68"/>
      <c r="C437" s="68"/>
      <c r="D437" s="68"/>
      <c r="E437" s="299"/>
      <c r="F437" s="323" t="str">
        <f t="shared" si="4"/>
        <v/>
      </c>
      <c r="G437" s="86"/>
      <c r="H437" s="44"/>
      <c r="I437" s="44"/>
      <c r="J437" s="46"/>
      <c r="K437" s="46"/>
    </row>
    <row r="438" spans="1:11" ht="20.100000000000001" customHeight="1" x14ac:dyDescent="0.3">
      <c r="A438" s="68"/>
      <c r="B438" s="68"/>
      <c r="C438" s="68"/>
      <c r="D438" s="68"/>
      <c r="E438" s="299"/>
      <c r="F438" s="323" t="str">
        <f t="shared" si="4"/>
        <v/>
      </c>
      <c r="G438" s="86"/>
      <c r="H438" s="44"/>
      <c r="I438" s="44"/>
      <c r="J438" s="46"/>
      <c r="K438" s="46"/>
    </row>
    <row r="439" spans="1:11" ht="20.100000000000001" customHeight="1" x14ac:dyDescent="0.3">
      <c r="A439" s="68"/>
      <c r="B439" s="68"/>
      <c r="C439" s="68"/>
      <c r="D439" s="68"/>
      <c r="E439" s="299"/>
      <c r="F439" s="323" t="str">
        <f t="shared" si="4"/>
        <v/>
      </c>
      <c r="G439" s="86"/>
      <c r="H439" s="44"/>
      <c r="I439" s="44"/>
      <c r="J439" s="46"/>
      <c r="K439" s="46"/>
    </row>
    <row r="440" spans="1:11" ht="20.100000000000001" customHeight="1" x14ac:dyDescent="0.3">
      <c r="A440" s="68"/>
      <c r="B440" s="68"/>
      <c r="C440" s="68"/>
      <c r="D440" s="68"/>
      <c r="E440" s="299"/>
      <c r="F440" s="323" t="str">
        <f t="shared" si="4"/>
        <v/>
      </c>
      <c r="G440" s="86"/>
      <c r="H440" s="44"/>
      <c r="I440" s="44"/>
      <c r="J440" s="46"/>
      <c r="K440" s="46"/>
    </row>
    <row r="441" spans="1:11" ht="20.100000000000001" customHeight="1" x14ac:dyDescent="0.3">
      <c r="A441" s="68"/>
      <c r="B441" s="68"/>
      <c r="C441" s="68"/>
      <c r="D441" s="68"/>
      <c r="E441" s="299"/>
      <c r="F441" s="323" t="str">
        <f t="shared" si="4"/>
        <v/>
      </c>
      <c r="G441" s="86"/>
      <c r="H441" s="44"/>
      <c r="I441" s="44"/>
      <c r="J441" s="46"/>
      <c r="K441" s="46"/>
    </row>
    <row r="442" spans="1:11" ht="20.100000000000001" customHeight="1" x14ac:dyDescent="0.3">
      <c r="A442" s="68"/>
      <c r="B442" s="68"/>
      <c r="C442" s="68"/>
      <c r="D442" s="68"/>
      <c r="E442" s="299"/>
      <c r="F442" s="323" t="str">
        <f t="shared" si="4"/>
        <v/>
      </c>
      <c r="G442" s="86"/>
      <c r="H442" s="44"/>
      <c r="I442" s="44"/>
      <c r="J442" s="46"/>
      <c r="K442" s="46"/>
    </row>
    <row r="443" spans="1:11" ht="20.100000000000001" customHeight="1" x14ac:dyDescent="0.3">
      <c r="A443" s="68"/>
      <c r="B443" s="68"/>
      <c r="C443" s="68"/>
      <c r="D443" s="68"/>
      <c r="E443" s="299"/>
      <c r="F443" s="323" t="str">
        <f t="shared" si="4"/>
        <v/>
      </c>
      <c r="G443" s="86"/>
      <c r="H443" s="44"/>
      <c r="I443" s="44"/>
      <c r="J443" s="46"/>
      <c r="K443" s="46"/>
    </row>
    <row r="444" spans="1:11" ht="20.100000000000001" customHeight="1" x14ac:dyDescent="0.3">
      <c r="A444" s="68"/>
      <c r="B444" s="68"/>
      <c r="C444" s="68"/>
      <c r="D444" s="68"/>
      <c r="E444" s="299"/>
      <c r="F444" s="323" t="str">
        <f t="shared" si="4"/>
        <v/>
      </c>
      <c r="G444" s="86"/>
      <c r="H444" s="44"/>
      <c r="I444" s="44"/>
      <c r="J444" s="46"/>
      <c r="K444" s="46"/>
    </row>
    <row r="445" spans="1:11" ht="20.100000000000001" customHeight="1" x14ac:dyDescent="0.3">
      <c r="A445" s="68"/>
      <c r="B445" s="68"/>
      <c r="C445" s="68"/>
      <c r="D445" s="68"/>
      <c r="E445" s="299"/>
      <c r="F445" s="323" t="str">
        <f t="shared" si="4"/>
        <v/>
      </c>
      <c r="G445" s="86"/>
      <c r="H445" s="44"/>
      <c r="I445" s="44"/>
      <c r="J445" s="46"/>
      <c r="K445" s="46"/>
    </row>
    <row r="446" spans="1:11" ht="20.100000000000001" customHeight="1" x14ac:dyDescent="0.3">
      <c r="A446" s="68"/>
      <c r="B446" s="68"/>
      <c r="C446" s="68"/>
      <c r="D446" s="68"/>
      <c r="E446" s="299"/>
      <c r="F446" s="323" t="str">
        <f t="shared" si="4"/>
        <v/>
      </c>
      <c r="G446" s="86"/>
      <c r="H446" s="44"/>
      <c r="I446" s="44"/>
      <c r="J446" s="46"/>
      <c r="K446" s="46"/>
    </row>
    <row r="447" spans="1:11" ht="20.100000000000001" customHeight="1" x14ac:dyDescent="0.3">
      <c r="A447" s="68"/>
      <c r="B447" s="68"/>
      <c r="C447" s="68"/>
      <c r="D447" s="68"/>
      <c r="E447" s="299"/>
      <c r="F447" s="323" t="str">
        <f t="shared" si="4"/>
        <v/>
      </c>
      <c r="G447" s="86"/>
      <c r="H447" s="44"/>
      <c r="I447" s="44"/>
      <c r="J447" s="46"/>
      <c r="K447" s="46"/>
    </row>
    <row r="448" spans="1:11" ht="20.100000000000001" customHeight="1" x14ac:dyDescent="0.3">
      <c r="A448" s="68"/>
      <c r="B448" s="68"/>
      <c r="C448" s="68"/>
      <c r="D448" s="68"/>
      <c r="E448" s="299"/>
      <c r="F448" s="323" t="str">
        <f t="shared" si="4"/>
        <v/>
      </c>
      <c r="G448" s="86"/>
      <c r="H448" s="44"/>
      <c r="I448" s="44"/>
      <c r="J448" s="46"/>
      <c r="K448" s="46"/>
    </row>
    <row r="449" spans="1:11" ht="20.100000000000001" customHeight="1" x14ac:dyDescent="0.3">
      <c r="A449" s="68"/>
      <c r="B449" s="68"/>
      <c r="C449" s="68"/>
      <c r="D449" s="68"/>
      <c r="E449" s="299"/>
      <c r="F449" s="323" t="str">
        <f t="shared" si="4"/>
        <v/>
      </c>
      <c r="G449" s="86"/>
      <c r="H449" s="44"/>
      <c r="I449" s="44"/>
      <c r="J449" s="46"/>
      <c r="K449" s="46"/>
    </row>
    <row r="450" spans="1:11" ht="20.100000000000001" customHeight="1" x14ac:dyDescent="0.3">
      <c r="A450" s="68"/>
      <c r="B450" s="68"/>
      <c r="C450" s="68"/>
      <c r="D450" s="68"/>
      <c r="E450" s="299"/>
      <c r="F450" s="323" t="str">
        <f t="shared" si="4"/>
        <v/>
      </c>
      <c r="G450" s="86"/>
      <c r="H450" s="44"/>
      <c r="I450" s="44"/>
      <c r="J450" s="46"/>
      <c r="K450" s="46"/>
    </row>
    <row r="451" spans="1:11" ht="20.100000000000001" customHeight="1" x14ac:dyDescent="0.3">
      <c r="A451" s="68"/>
      <c r="B451" s="68"/>
      <c r="C451" s="68"/>
      <c r="D451" s="68"/>
      <c r="E451" s="299"/>
      <c r="F451" s="323" t="str">
        <f t="shared" si="4"/>
        <v/>
      </c>
      <c r="G451" s="86"/>
      <c r="H451" s="44"/>
      <c r="I451" s="44"/>
      <c r="J451" s="46"/>
      <c r="K451" s="46"/>
    </row>
    <row r="452" spans="1:11" ht="20.100000000000001" customHeight="1" x14ac:dyDescent="0.3">
      <c r="A452" s="68"/>
      <c r="B452" s="68"/>
      <c r="C452" s="68"/>
      <c r="D452" s="68"/>
      <c r="E452" s="299"/>
      <c r="F452" s="323" t="str">
        <f t="shared" si="4"/>
        <v/>
      </c>
      <c r="G452" s="86"/>
      <c r="H452" s="44"/>
      <c r="I452" s="44"/>
      <c r="J452" s="46"/>
      <c r="K452" s="46"/>
    </row>
    <row r="453" spans="1:11" ht="20.100000000000001" customHeight="1" x14ac:dyDescent="0.3">
      <c r="A453" s="68"/>
      <c r="B453" s="68"/>
      <c r="C453" s="68"/>
      <c r="D453" s="68"/>
      <c r="E453" s="299"/>
      <c r="F453" s="323" t="str">
        <f t="shared" si="4"/>
        <v/>
      </c>
      <c r="G453" s="86"/>
      <c r="H453" s="44"/>
      <c r="I453" s="44"/>
      <c r="J453" s="46"/>
      <c r="K453" s="46"/>
    </row>
    <row r="454" spans="1:11" ht="20.100000000000001" customHeight="1" x14ac:dyDescent="0.3">
      <c r="A454" s="68"/>
      <c r="B454" s="68"/>
      <c r="C454" s="68"/>
      <c r="D454" s="68"/>
      <c r="E454" s="299"/>
      <c r="F454" s="323" t="str">
        <f t="shared" si="4"/>
        <v/>
      </c>
      <c r="G454" s="86"/>
      <c r="H454" s="44"/>
      <c r="I454" s="44"/>
      <c r="J454" s="46"/>
      <c r="K454" s="46"/>
    </row>
    <row r="455" spans="1:11" ht="20.100000000000001" customHeight="1" x14ac:dyDescent="0.3">
      <c r="A455" s="68"/>
      <c r="B455" s="68"/>
      <c r="C455" s="68"/>
      <c r="D455" s="68"/>
      <c r="E455" s="299"/>
      <c r="F455" s="323" t="str">
        <f t="shared" si="4"/>
        <v/>
      </c>
      <c r="G455" s="86"/>
      <c r="H455" s="44"/>
      <c r="I455" s="44"/>
      <c r="J455" s="46"/>
      <c r="K455" s="46"/>
    </row>
    <row r="456" spans="1:11" ht="20.100000000000001" customHeight="1" x14ac:dyDescent="0.3">
      <c r="A456" s="68"/>
      <c r="B456" s="68"/>
      <c r="C456" s="68"/>
      <c r="D456" s="68"/>
      <c r="E456" s="299"/>
      <c r="F456" s="323" t="str">
        <f t="shared" si="4"/>
        <v/>
      </c>
      <c r="G456" s="86"/>
      <c r="H456" s="44"/>
      <c r="I456" s="44"/>
      <c r="J456" s="46"/>
      <c r="K456" s="46"/>
    </row>
    <row r="457" spans="1:11" ht="20.100000000000001" customHeight="1" x14ac:dyDescent="0.3">
      <c r="A457" s="68"/>
      <c r="B457" s="68"/>
      <c r="C457" s="68"/>
      <c r="D457" s="68"/>
      <c r="E457" s="299"/>
      <c r="F457" s="323" t="str">
        <f t="shared" si="4"/>
        <v/>
      </c>
      <c r="G457" s="86"/>
      <c r="H457" s="44"/>
      <c r="I457" s="44"/>
      <c r="J457" s="46"/>
      <c r="K457" s="46"/>
    </row>
    <row r="458" spans="1:11" ht="20.100000000000001" customHeight="1" x14ac:dyDescent="0.3">
      <c r="A458" s="68"/>
      <c r="B458" s="68"/>
      <c r="C458" s="68"/>
      <c r="D458" s="68"/>
      <c r="E458" s="299"/>
      <c r="F458" s="323" t="str">
        <f t="shared" si="4"/>
        <v/>
      </c>
      <c r="G458" s="86"/>
      <c r="H458" s="44"/>
      <c r="I458" s="44"/>
      <c r="J458" s="46"/>
      <c r="K458" s="46"/>
    </row>
    <row r="459" spans="1:11" ht="20.100000000000001" customHeight="1" x14ac:dyDescent="0.3">
      <c r="A459" s="68"/>
      <c r="B459" s="68"/>
      <c r="C459" s="68"/>
      <c r="D459" s="68"/>
      <c r="E459" s="299"/>
      <c r="F459" s="323" t="str">
        <f t="shared" si="4"/>
        <v/>
      </c>
      <c r="G459" s="86"/>
      <c r="H459" s="44"/>
      <c r="I459" s="44"/>
      <c r="J459" s="46"/>
      <c r="K459" s="46"/>
    </row>
    <row r="460" spans="1:11" ht="20.100000000000001" customHeight="1" x14ac:dyDescent="0.3">
      <c r="A460" s="68"/>
      <c r="B460" s="68"/>
      <c r="C460" s="68"/>
      <c r="D460" s="68"/>
      <c r="E460" s="299"/>
      <c r="F460" s="323" t="str">
        <f t="shared" si="4"/>
        <v/>
      </c>
      <c r="G460" s="86"/>
      <c r="H460" s="44"/>
      <c r="I460" s="44"/>
      <c r="J460" s="46"/>
      <c r="K460" s="46"/>
    </row>
    <row r="461" spans="1:11" ht="20.100000000000001" customHeight="1" x14ac:dyDescent="0.3">
      <c r="A461" s="68"/>
      <c r="B461" s="68"/>
      <c r="C461" s="68"/>
      <c r="D461" s="68"/>
      <c r="E461" s="299"/>
      <c r="F461" s="323" t="str">
        <f t="shared" si="4"/>
        <v/>
      </c>
      <c r="G461" s="86"/>
      <c r="H461" s="44"/>
      <c r="I461" s="44"/>
      <c r="J461" s="46"/>
      <c r="K461" s="46"/>
    </row>
    <row r="462" spans="1:11" ht="20.100000000000001" customHeight="1" x14ac:dyDescent="0.3">
      <c r="A462" s="68"/>
      <c r="B462" s="68"/>
      <c r="C462" s="68"/>
      <c r="D462" s="68"/>
      <c r="E462" s="299"/>
      <c r="F462" s="323" t="str">
        <f t="shared" si="4"/>
        <v/>
      </c>
      <c r="G462" s="86"/>
      <c r="H462" s="44"/>
      <c r="I462" s="44"/>
      <c r="J462" s="46"/>
      <c r="K462" s="46"/>
    </row>
    <row r="463" spans="1:11" ht="20.100000000000001" customHeight="1" x14ac:dyDescent="0.3">
      <c r="A463" s="68"/>
      <c r="B463" s="68"/>
      <c r="C463" s="68"/>
      <c r="D463" s="68"/>
      <c r="E463" s="299"/>
      <c r="F463" s="323" t="str">
        <f t="shared" si="4"/>
        <v/>
      </c>
      <c r="G463" s="86"/>
      <c r="H463" s="44"/>
      <c r="I463" s="44"/>
      <c r="J463" s="46"/>
      <c r="K463" s="46"/>
    </row>
    <row r="464" spans="1:11" ht="19.5" customHeight="1" x14ac:dyDescent="0.3">
      <c r="A464" s="68"/>
      <c r="B464" s="68"/>
      <c r="C464" s="68"/>
      <c r="D464" s="68"/>
      <c r="E464" s="299"/>
      <c r="F464" s="323" t="str">
        <f t="shared" si="4"/>
        <v/>
      </c>
      <c r="G464" s="86"/>
      <c r="H464" s="44"/>
      <c r="I464" s="44"/>
      <c r="J464" s="46"/>
      <c r="K464" s="46"/>
    </row>
    <row r="465" spans="1:11" ht="19.5" customHeight="1" x14ac:dyDescent="0.3">
      <c r="A465" s="68"/>
      <c r="B465" s="68"/>
      <c r="C465" s="68"/>
      <c r="D465" s="68"/>
      <c r="E465" s="299"/>
      <c r="F465" s="323" t="str">
        <f t="shared" si="4"/>
        <v/>
      </c>
      <c r="G465" s="86"/>
      <c r="H465" s="44"/>
      <c r="I465" s="44"/>
      <c r="J465" s="46"/>
      <c r="K465" s="46"/>
    </row>
    <row r="466" spans="1:11" ht="19.5" customHeight="1" x14ac:dyDescent="0.3">
      <c r="A466" s="68"/>
      <c r="B466" s="68"/>
      <c r="C466" s="68"/>
      <c r="D466" s="68"/>
      <c r="E466" s="299"/>
      <c r="F466" s="323" t="str">
        <f t="shared" si="4"/>
        <v/>
      </c>
      <c r="G466" s="86"/>
      <c r="H466" s="44"/>
      <c r="I466" s="44"/>
      <c r="J466" s="46"/>
      <c r="K466" s="46"/>
    </row>
    <row r="467" spans="1:11" ht="19.5" customHeight="1" x14ac:dyDescent="0.3">
      <c r="A467" s="68"/>
      <c r="B467" s="68"/>
      <c r="C467" s="68"/>
      <c r="D467" s="68"/>
      <c r="E467" s="299"/>
      <c r="F467" s="323" t="str">
        <f t="shared" si="4"/>
        <v/>
      </c>
      <c r="G467" s="86"/>
      <c r="H467" s="44"/>
      <c r="I467" s="44"/>
      <c r="J467" s="46"/>
      <c r="K467" s="46"/>
    </row>
    <row r="468" spans="1:11" ht="19.5" customHeight="1" x14ac:dyDescent="0.3">
      <c r="A468" s="68"/>
      <c r="B468" s="68"/>
      <c r="C468" s="68"/>
      <c r="D468" s="68"/>
      <c r="E468" s="299"/>
      <c r="F468" s="323" t="str">
        <f t="shared" si="4"/>
        <v/>
      </c>
      <c r="G468" s="86"/>
      <c r="H468" s="44"/>
      <c r="I468" s="44"/>
      <c r="J468" s="46"/>
      <c r="K468" s="46"/>
    </row>
    <row r="469" spans="1:11" ht="19.5" customHeight="1" x14ac:dyDescent="0.3">
      <c r="A469" s="68"/>
      <c r="B469" s="68"/>
      <c r="C469" s="68"/>
      <c r="D469" s="68"/>
      <c r="E469" s="299"/>
      <c r="F469" s="323" t="str">
        <f t="shared" si="4"/>
        <v/>
      </c>
      <c r="G469" s="86"/>
      <c r="H469" s="44"/>
      <c r="I469" s="44"/>
      <c r="J469" s="46"/>
      <c r="K469" s="46"/>
    </row>
    <row r="470" spans="1:11" ht="19.5" customHeight="1" x14ac:dyDescent="0.3">
      <c r="A470" s="68"/>
      <c r="B470" s="68"/>
      <c r="C470" s="68"/>
      <c r="D470" s="68"/>
      <c r="E470" s="299"/>
      <c r="F470" s="323" t="str">
        <f t="shared" si="4"/>
        <v/>
      </c>
      <c r="G470" s="86"/>
      <c r="H470" s="44"/>
      <c r="I470" s="44"/>
      <c r="J470" s="46"/>
      <c r="K470" s="46"/>
    </row>
    <row r="471" spans="1:11" ht="19.5" customHeight="1" x14ac:dyDescent="0.3">
      <c r="A471" s="68"/>
      <c r="B471" s="68"/>
      <c r="C471" s="68"/>
      <c r="D471" s="68"/>
      <c r="E471" s="299"/>
      <c r="F471" s="323" t="str">
        <f t="shared" si="4"/>
        <v/>
      </c>
      <c r="G471" s="86"/>
      <c r="H471" s="44"/>
      <c r="I471" s="44"/>
      <c r="J471" s="46"/>
      <c r="K471" s="46"/>
    </row>
    <row r="472" spans="1:11" ht="19.5" customHeight="1" x14ac:dyDescent="0.3">
      <c r="A472" s="68"/>
      <c r="B472" s="68"/>
      <c r="C472" s="68"/>
      <c r="D472" s="68"/>
      <c r="E472" s="299"/>
      <c r="F472" s="323" t="str">
        <f t="shared" si="4"/>
        <v/>
      </c>
      <c r="G472" s="86"/>
      <c r="H472" s="44"/>
      <c r="I472" s="44"/>
      <c r="J472" s="46"/>
      <c r="K472" s="46"/>
    </row>
    <row r="473" spans="1:11" ht="19.5" customHeight="1" x14ac:dyDescent="0.3">
      <c r="A473" s="68"/>
      <c r="B473" s="68"/>
      <c r="C473" s="68"/>
      <c r="D473" s="68"/>
      <c r="E473" s="299"/>
      <c r="F473" s="323" t="str">
        <f t="shared" si="4"/>
        <v/>
      </c>
      <c r="G473" s="86"/>
      <c r="H473" s="44"/>
      <c r="I473" s="44"/>
      <c r="J473" s="46"/>
      <c r="K473" s="46"/>
    </row>
    <row r="474" spans="1:11" ht="19.5" customHeight="1" x14ac:dyDescent="0.3">
      <c r="A474" s="68"/>
      <c r="B474" s="68"/>
      <c r="C474" s="68"/>
      <c r="D474" s="68"/>
      <c r="E474" s="299"/>
      <c r="F474" s="323" t="str">
        <f t="shared" si="4"/>
        <v/>
      </c>
      <c r="G474" s="86"/>
      <c r="H474" s="44"/>
      <c r="I474" s="44"/>
      <c r="J474" s="46"/>
      <c r="K474" s="46"/>
    </row>
    <row r="475" spans="1:11" ht="19.5" customHeight="1" x14ac:dyDescent="0.3">
      <c r="A475" s="68"/>
      <c r="B475" s="68"/>
      <c r="C475" s="68"/>
      <c r="D475" s="68"/>
      <c r="E475" s="299"/>
      <c r="F475" s="323" t="str">
        <f t="shared" si="4"/>
        <v/>
      </c>
      <c r="G475" s="86"/>
      <c r="H475" s="44"/>
      <c r="I475" s="44"/>
      <c r="J475" s="46"/>
      <c r="K475" s="46"/>
    </row>
    <row r="476" spans="1:11" ht="19.5" customHeight="1" x14ac:dyDescent="0.3">
      <c r="A476" s="68"/>
      <c r="B476" s="68"/>
      <c r="C476" s="68"/>
      <c r="D476" s="68"/>
      <c r="E476" s="299"/>
      <c r="F476" s="323" t="str">
        <f t="shared" si="4"/>
        <v/>
      </c>
      <c r="G476" s="86"/>
      <c r="H476" s="44"/>
      <c r="I476" s="44"/>
      <c r="J476" s="46"/>
      <c r="K476" s="46"/>
    </row>
    <row r="477" spans="1:11" ht="19.5" customHeight="1" x14ac:dyDescent="0.3">
      <c r="A477" s="68"/>
      <c r="B477" s="68"/>
      <c r="C477" s="68"/>
      <c r="D477" s="68"/>
      <c r="E477" s="299"/>
      <c r="F477" s="323" t="str">
        <f t="shared" ref="F477:F500" si="5">IF(ISBLANK($E477),"",VLOOKUP($E477,참여인력_개요,2,FALSE))</f>
        <v/>
      </c>
      <c r="G477" s="86"/>
      <c r="H477" s="44"/>
      <c r="I477" s="44"/>
      <c r="J477" s="46"/>
      <c r="K477" s="46"/>
    </row>
    <row r="478" spans="1:11" ht="19.5" customHeight="1" x14ac:dyDescent="0.3">
      <c r="A478" s="68"/>
      <c r="B478" s="68"/>
      <c r="C478" s="68"/>
      <c r="D478" s="68"/>
      <c r="E478" s="299"/>
      <c r="F478" s="323" t="str">
        <f t="shared" si="5"/>
        <v/>
      </c>
      <c r="G478" s="86"/>
      <c r="H478" s="44"/>
      <c r="I478" s="44"/>
      <c r="J478" s="46"/>
      <c r="K478" s="46"/>
    </row>
    <row r="479" spans="1:11" ht="19.5" customHeight="1" x14ac:dyDescent="0.3">
      <c r="A479" s="68"/>
      <c r="B479" s="68"/>
      <c r="C479" s="68"/>
      <c r="D479" s="68"/>
      <c r="E479" s="299"/>
      <c r="F479" s="323" t="str">
        <f t="shared" si="5"/>
        <v/>
      </c>
      <c r="G479" s="86"/>
      <c r="H479" s="44"/>
      <c r="I479" s="44"/>
      <c r="J479" s="46"/>
      <c r="K479" s="46"/>
    </row>
    <row r="480" spans="1:11" ht="19.5" customHeight="1" x14ac:dyDescent="0.3">
      <c r="A480" s="68"/>
      <c r="B480" s="68"/>
      <c r="C480" s="68"/>
      <c r="D480" s="68"/>
      <c r="E480" s="299"/>
      <c r="F480" s="323" t="str">
        <f t="shared" si="5"/>
        <v/>
      </c>
      <c r="G480" s="86"/>
      <c r="H480" s="44"/>
      <c r="I480" s="44"/>
      <c r="J480" s="46"/>
      <c r="K480" s="46"/>
    </row>
    <row r="481" spans="1:11" ht="19.5" customHeight="1" x14ac:dyDescent="0.3">
      <c r="A481" s="68"/>
      <c r="B481" s="68"/>
      <c r="C481" s="68"/>
      <c r="D481" s="68"/>
      <c r="E481" s="299"/>
      <c r="F481" s="323" t="str">
        <f t="shared" si="5"/>
        <v/>
      </c>
      <c r="G481" s="86"/>
      <c r="H481" s="44"/>
      <c r="I481" s="44"/>
      <c r="J481" s="46"/>
      <c r="K481" s="46"/>
    </row>
    <row r="482" spans="1:11" ht="19.5" customHeight="1" x14ac:dyDescent="0.3">
      <c r="A482" s="68"/>
      <c r="B482" s="68"/>
      <c r="C482" s="68"/>
      <c r="D482" s="68"/>
      <c r="E482" s="299"/>
      <c r="F482" s="323" t="str">
        <f t="shared" si="5"/>
        <v/>
      </c>
      <c r="G482" s="86"/>
      <c r="H482" s="44"/>
      <c r="I482" s="44"/>
      <c r="J482" s="46"/>
      <c r="K482" s="46"/>
    </row>
    <row r="483" spans="1:11" ht="19.5" customHeight="1" x14ac:dyDescent="0.3">
      <c r="A483" s="68"/>
      <c r="B483" s="68"/>
      <c r="C483" s="68"/>
      <c r="D483" s="68"/>
      <c r="E483" s="299"/>
      <c r="F483" s="323" t="str">
        <f t="shared" si="5"/>
        <v/>
      </c>
      <c r="G483" s="86"/>
      <c r="H483" s="44"/>
      <c r="I483" s="44"/>
      <c r="J483" s="46"/>
      <c r="K483" s="46"/>
    </row>
    <row r="484" spans="1:11" ht="19.5" customHeight="1" x14ac:dyDescent="0.3">
      <c r="A484" s="68"/>
      <c r="B484" s="68"/>
      <c r="C484" s="68"/>
      <c r="D484" s="68"/>
      <c r="E484" s="299"/>
      <c r="F484" s="323" t="str">
        <f t="shared" si="5"/>
        <v/>
      </c>
      <c r="G484" s="86"/>
      <c r="H484" s="44"/>
      <c r="I484" s="44"/>
      <c r="J484" s="46"/>
      <c r="K484" s="46"/>
    </row>
    <row r="485" spans="1:11" ht="19.5" customHeight="1" x14ac:dyDescent="0.3">
      <c r="A485" s="68"/>
      <c r="B485" s="68"/>
      <c r="C485" s="68"/>
      <c r="D485" s="68"/>
      <c r="E485" s="299"/>
      <c r="F485" s="323" t="str">
        <f t="shared" si="5"/>
        <v/>
      </c>
      <c r="G485" s="86"/>
      <c r="H485" s="44"/>
      <c r="I485" s="44"/>
      <c r="J485" s="46"/>
      <c r="K485" s="46"/>
    </row>
    <row r="486" spans="1:11" ht="19.5" customHeight="1" x14ac:dyDescent="0.3">
      <c r="A486" s="68"/>
      <c r="B486" s="68"/>
      <c r="C486" s="68"/>
      <c r="D486" s="68"/>
      <c r="E486" s="299"/>
      <c r="F486" s="323" t="str">
        <f t="shared" si="5"/>
        <v/>
      </c>
      <c r="G486" s="86"/>
      <c r="H486" s="44"/>
      <c r="I486" s="44"/>
      <c r="J486" s="46"/>
      <c r="K486" s="46"/>
    </row>
    <row r="487" spans="1:11" ht="19.5" customHeight="1" x14ac:dyDescent="0.3">
      <c r="A487" s="68"/>
      <c r="B487" s="68"/>
      <c r="C487" s="68"/>
      <c r="D487" s="68"/>
      <c r="E487" s="299"/>
      <c r="F487" s="323" t="str">
        <f t="shared" si="5"/>
        <v/>
      </c>
      <c r="G487" s="86"/>
      <c r="H487" s="44"/>
      <c r="I487" s="44"/>
      <c r="J487" s="46"/>
      <c r="K487" s="46"/>
    </row>
    <row r="488" spans="1:11" ht="19.5" customHeight="1" x14ac:dyDescent="0.3">
      <c r="A488" s="68"/>
      <c r="B488" s="68"/>
      <c r="C488" s="68"/>
      <c r="D488" s="68"/>
      <c r="E488" s="299"/>
      <c r="F488" s="323" t="str">
        <f t="shared" si="5"/>
        <v/>
      </c>
      <c r="G488" s="86"/>
      <c r="H488" s="44"/>
      <c r="I488" s="44"/>
      <c r="J488" s="46"/>
      <c r="K488" s="46"/>
    </row>
    <row r="489" spans="1:11" ht="19.5" customHeight="1" x14ac:dyDescent="0.3">
      <c r="A489" s="68"/>
      <c r="B489" s="68"/>
      <c r="C489" s="68"/>
      <c r="D489" s="68"/>
      <c r="E489" s="299"/>
      <c r="F489" s="323" t="str">
        <f t="shared" si="5"/>
        <v/>
      </c>
      <c r="G489" s="86"/>
      <c r="H489" s="44"/>
      <c r="I489" s="44"/>
      <c r="J489" s="46"/>
      <c r="K489" s="46"/>
    </row>
    <row r="490" spans="1:11" ht="19.5" customHeight="1" x14ac:dyDescent="0.3">
      <c r="A490" s="68"/>
      <c r="B490" s="68"/>
      <c r="C490" s="68"/>
      <c r="D490" s="68"/>
      <c r="E490" s="299"/>
      <c r="F490" s="323" t="str">
        <f t="shared" si="5"/>
        <v/>
      </c>
      <c r="G490" s="86"/>
      <c r="H490" s="44"/>
      <c r="I490" s="44"/>
      <c r="J490" s="46"/>
      <c r="K490" s="46"/>
    </row>
    <row r="491" spans="1:11" ht="19.5" customHeight="1" x14ac:dyDescent="0.3">
      <c r="A491" s="68"/>
      <c r="B491" s="68"/>
      <c r="C491" s="68"/>
      <c r="D491" s="68"/>
      <c r="E491" s="299"/>
      <c r="F491" s="323" t="str">
        <f t="shared" si="5"/>
        <v/>
      </c>
      <c r="G491" s="86"/>
      <c r="H491" s="44"/>
      <c r="I491" s="44"/>
      <c r="J491" s="46"/>
      <c r="K491" s="46"/>
    </row>
    <row r="492" spans="1:11" ht="19.5" customHeight="1" x14ac:dyDescent="0.3">
      <c r="A492" s="68"/>
      <c r="B492" s="68"/>
      <c r="C492" s="68"/>
      <c r="D492" s="68"/>
      <c r="E492" s="299"/>
      <c r="F492" s="323" t="str">
        <f t="shared" si="5"/>
        <v/>
      </c>
      <c r="G492" s="86"/>
      <c r="H492" s="44"/>
      <c r="I492" s="44"/>
      <c r="J492" s="46"/>
      <c r="K492" s="46"/>
    </row>
    <row r="493" spans="1:11" ht="19.5" customHeight="1" x14ac:dyDescent="0.3">
      <c r="A493" s="68"/>
      <c r="B493" s="68"/>
      <c r="C493" s="68"/>
      <c r="D493" s="68"/>
      <c r="E493" s="299"/>
      <c r="F493" s="323" t="str">
        <f t="shared" si="5"/>
        <v/>
      </c>
      <c r="G493" s="86"/>
      <c r="H493" s="44"/>
      <c r="I493" s="44"/>
      <c r="J493" s="46"/>
      <c r="K493" s="46"/>
    </row>
    <row r="494" spans="1:11" ht="19.5" customHeight="1" x14ac:dyDescent="0.3">
      <c r="A494" s="68"/>
      <c r="B494" s="68"/>
      <c r="C494" s="68"/>
      <c r="D494" s="68"/>
      <c r="E494" s="299"/>
      <c r="F494" s="323" t="str">
        <f t="shared" si="5"/>
        <v/>
      </c>
      <c r="G494" s="86"/>
      <c r="H494" s="44"/>
      <c r="I494" s="44"/>
      <c r="J494" s="46"/>
      <c r="K494" s="46"/>
    </row>
    <row r="495" spans="1:11" ht="19.5" customHeight="1" x14ac:dyDescent="0.3">
      <c r="A495" s="68"/>
      <c r="B495" s="68"/>
      <c r="C495" s="68"/>
      <c r="D495" s="68"/>
      <c r="E495" s="299"/>
      <c r="F495" s="323" t="str">
        <f t="shared" si="5"/>
        <v/>
      </c>
      <c r="G495" s="86"/>
      <c r="H495" s="44"/>
      <c r="I495" s="44"/>
      <c r="J495" s="46"/>
      <c r="K495" s="46"/>
    </row>
    <row r="496" spans="1:11" ht="19.5" customHeight="1" x14ac:dyDescent="0.3">
      <c r="A496" s="68"/>
      <c r="B496" s="68"/>
      <c r="C496" s="68"/>
      <c r="D496" s="68"/>
      <c r="E496" s="299"/>
      <c r="F496" s="323" t="str">
        <f t="shared" si="5"/>
        <v/>
      </c>
      <c r="G496" s="86"/>
      <c r="H496" s="44"/>
      <c r="I496" s="44"/>
      <c r="J496" s="46"/>
      <c r="K496" s="46"/>
    </row>
    <row r="497" spans="1:11" ht="19.5" customHeight="1" x14ac:dyDescent="0.3">
      <c r="A497" s="68"/>
      <c r="B497" s="68"/>
      <c r="C497" s="68"/>
      <c r="D497" s="68"/>
      <c r="E497" s="299"/>
      <c r="F497" s="323" t="str">
        <f t="shared" si="5"/>
        <v/>
      </c>
      <c r="G497" s="86"/>
      <c r="H497" s="44"/>
      <c r="I497" s="44"/>
      <c r="J497" s="46"/>
      <c r="K497" s="46"/>
    </row>
    <row r="498" spans="1:11" ht="19.5" customHeight="1" x14ac:dyDescent="0.3">
      <c r="A498" s="68"/>
      <c r="B498" s="68"/>
      <c r="C498" s="68"/>
      <c r="D498" s="68"/>
      <c r="E498" s="299"/>
      <c r="F498" s="323" t="str">
        <f t="shared" si="5"/>
        <v/>
      </c>
      <c r="G498" s="86"/>
      <c r="H498" s="44"/>
      <c r="I498" s="44"/>
      <c r="J498" s="46"/>
      <c r="K498" s="46"/>
    </row>
    <row r="499" spans="1:11" ht="19.5" customHeight="1" x14ac:dyDescent="0.3">
      <c r="A499" s="68"/>
      <c r="B499" s="68"/>
      <c r="C499" s="68"/>
      <c r="D499" s="68"/>
      <c r="E499" s="299"/>
      <c r="F499" s="323" t="str">
        <f t="shared" si="5"/>
        <v/>
      </c>
      <c r="G499" s="86"/>
      <c r="H499" s="44"/>
      <c r="I499" s="44"/>
      <c r="J499" s="46"/>
      <c r="K499" s="46"/>
    </row>
    <row r="500" spans="1:11" ht="19.5" customHeight="1" x14ac:dyDescent="0.3">
      <c r="A500" s="68"/>
      <c r="B500" s="68"/>
      <c r="C500" s="68"/>
      <c r="D500" s="68"/>
      <c r="E500" s="299"/>
      <c r="F500" s="323" t="str">
        <f t="shared" si="5"/>
        <v/>
      </c>
      <c r="G500" s="86"/>
      <c r="H500" s="44"/>
      <c r="I500" s="44"/>
      <c r="J500" s="46"/>
      <c r="K500" s="46"/>
    </row>
  </sheetData>
  <sheetProtection formatRows="0" insertRows="0" deleteRows="0" selectLockedCells="1"/>
  <mergeCells count="2">
    <mergeCell ref="G3:K3"/>
    <mergeCell ref="E3:F3"/>
  </mergeCells>
  <phoneticPr fontId="1" type="noConversion"/>
  <dataValidations disablePrompts="1" count="1">
    <dataValidation type="date" allowBlank="1" showInputMessage="1" showErrorMessage="1" error="연월일을 입력" sqref="G1:G1048576 SY11:SY465 ACU11:ACU465 AMQ11:AMQ465 AWM11:AWM465 BGI11:BGI465 BQE11:BQE465 CAA11:CAA465 CJW11:CJW465 CTS11:CTS465 DDO11:DDO465 DNK11:DNK465 DXG11:DXG465 EHC11:EHC465 EQY11:EQY465 FAU11:FAU465 FKQ11:FKQ465 FUM11:FUM465 GEI11:GEI465 GOE11:GOE465 GYA11:GYA465 HHW11:HHW465 HRS11:HRS465 IBO11:IBO465 ILK11:ILK465 IVG11:IVG465 JFC11:JFC465 JOY11:JOY465 JYU11:JYU465 KIQ11:KIQ465 KSM11:KSM465 LCI11:LCI465 LME11:LME465 LWA11:LWA465 MFW11:MFW465 MPS11:MPS465 MZO11:MZO465 NJK11:NJK465 NTG11:NTG465 ODC11:ODC465 OMY11:OMY465 OWU11:OWU465 PGQ11:PGQ465 PQM11:PQM465 QAI11:QAI465 QKE11:QKE465 QUA11:QUA465 RDW11:RDW465 RNS11:RNS465 RXO11:RXO465 SHK11:SHK465 SRG11:SRG465 TBC11:TBC465 TKY11:TKY465 TUU11:TUU465 UEQ11:UEQ465 UOM11:UOM465 UYI11:UYI465 VIE11:VIE465 VSA11:VSA465 WBW11:WBW465 WLS11:WLS465 WVO11:WVO465 JC11:JC465">
      <formula1>1</formula1>
      <formula2>2958465</formula2>
    </dataValidation>
  </dataValidations>
  <pageMargins left="1.1023622047244095" right="0.19685039370078741" top="1.1023622047244095" bottom="0.19685039370078741" header="0.78740157480314965" footer="0.19685039370078741"/>
  <pageSetup paperSize="9" scale="75" orientation="landscape" r:id="rId1"/>
  <headerFooter>
    <oddHeader>&amp;L&amp;"-,굵게"&amp;18 3.3&amp;K000000. 참여인력 학력 (&amp;P쪽/&amp;N쪽)</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Q500"/>
  <sheetViews>
    <sheetView showGridLines="0" topLeftCell="E1" zoomScale="70" zoomScaleNormal="70" zoomScaleSheetLayoutView="75" workbookViewId="0">
      <pane xSplit="1" ySplit="10" topLeftCell="F11" activePane="bottomRight" state="frozen"/>
      <selection activeCell="A8" sqref="A8:F8"/>
      <selection pane="topRight" activeCell="A8" sqref="A8:F8"/>
      <selection pane="bottomLeft" activeCell="A8" sqref="A8:F8"/>
      <selection pane="bottomRight" activeCell="M15" sqref="M15"/>
    </sheetView>
  </sheetViews>
  <sheetFormatPr defaultColWidth="9" defaultRowHeight="13.5" x14ac:dyDescent="0.3"/>
  <cols>
    <col min="1" max="1" width="9.625" style="132" hidden="1" customWidth="1"/>
    <col min="2" max="2" width="8" style="132" hidden="1" customWidth="1"/>
    <col min="3" max="3" width="9.625" style="132" hidden="1" customWidth="1"/>
    <col min="4" max="4" width="4.75" style="132" hidden="1" customWidth="1"/>
    <col min="5" max="5" width="10.625" style="2" customWidth="1"/>
    <col min="6" max="6" width="12.625" style="164" customWidth="1"/>
    <col min="7" max="7" width="11.5" style="164" bestFit="1" customWidth="1"/>
    <col min="8" max="8" width="36.875" style="30" bestFit="1" customWidth="1"/>
    <col min="9" max="9" width="9.125" style="30" bestFit="1" customWidth="1"/>
    <col min="10" max="10" width="12.125" style="30" bestFit="1" customWidth="1"/>
    <col min="11" max="11" width="11.625" style="30" bestFit="1" customWidth="1"/>
    <col min="12" max="13" width="12.625" style="166" customWidth="1"/>
    <col min="14" max="14" width="8.625" style="166" customWidth="1"/>
    <col min="15" max="15" width="10.625" style="166" customWidth="1"/>
    <col min="16" max="36" width="9" style="30"/>
    <col min="37" max="37" width="5.5" style="30" customWidth="1"/>
    <col min="38" max="38" width="4.875" style="30" customWidth="1"/>
    <col min="39" max="39" width="9" style="30"/>
    <col min="40" max="41" width="5" style="30" customWidth="1"/>
    <col min="42" max="16384" width="9" style="30"/>
  </cols>
  <sheetData>
    <row r="1" spans="1:17" ht="13.5" hidden="1" customHeight="1" x14ac:dyDescent="0.3">
      <c r="A1" s="80" t="s">
        <v>135</v>
      </c>
      <c r="B1" s="80" t="s">
        <v>176</v>
      </c>
      <c r="C1" s="80" t="s">
        <v>281</v>
      </c>
      <c r="D1" s="80" t="s">
        <v>169</v>
      </c>
      <c r="E1" s="76" t="s">
        <v>282</v>
      </c>
      <c r="F1" s="163" t="s">
        <v>283</v>
      </c>
      <c r="G1" s="163"/>
      <c r="H1" s="78" t="s">
        <v>308</v>
      </c>
      <c r="I1" s="78" t="s">
        <v>286</v>
      </c>
      <c r="J1" s="78" t="s">
        <v>287</v>
      </c>
      <c r="K1" s="78" t="s">
        <v>324</v>
      </c>
      <c r="L1" s="165" t="s">
        <v>309</v>
      </c>
      <c r="M1" s="165" t="s">
        <v>310</v>
      </c>
      <c r="N1" s="165" t="s">
        <v>325</v>
      </c>
      <c r="O1" s="165" t="s">
        <v>326</v>
      </c>
    </row>
    <row r="2" spans="1:17" ht="13.5" hidden="1" customHeight="1" x14ac:dyDescent="0.3">
      <c r="A2" s="80"/>
      <c r="B2" s="80"/>
      <c r="C2" s="80"/>
      <c r="D2" s="80"/>
      <c r="E2" s="76"/>
      <c r="F2" s="163"/>
      <c r="G2" s="163"/>
      <c r="H2" s="78"/>
      <c r="I2" s="78"/>
      <c r="J2" s="78"/>
      <c r="K2" s="78"/>
      <c r="L2" s="165"/>
      <c r="M2" s="165"/>
      <c r="N2" s="165"/>
      <c r="O2" s="165"/>
    </row>
    <row r="3" spans="1:17" ht="30" customHeight="1" x14ac:dyDescent="0.3">
      <c r="A3" s="80"/>
      <c r="B3" s="80"/>
      <c r="C3" s="80"/>
      <c r="D3" s="167"/>
      <c r="E3" s="412" t="s">
        <v>506</v>
      </c>
      <c r="F3" s="413"/>
      <c r="G3" s="402" t="s">
        <v>488</v>
      </c>
      <c r="H3" s="389"/>
      <c r="I3" s="389"/>
      <c r="J3" s="389"/>
      <c r="K3" s="390"/>
      <c r="L3" s="412" t="s">
        <v>87</v>
      </c>
      <c r="M3" s="414"/>
      <c r="N3" s="414"/>
      <c r="O3" s="415" t="s">
        <v>642</v>
      </c>
    </row>
    <row r="4" spans="1:17" ht="45" customHeight="1" x14ac:dyDescent="0.3">
      <c r="A4" s="80" t="s">
        <v>130</v>
      </c>
      <c r="B4" s="80" t="s">
        <v>131</v>
      </c>
      <c r="C4" s="80" t="s">
        <v>132</v>
      </c>
      <c r="D4" s="80" t="s">
        <v>133</v>
      </c>
      <c r="E4" s="27" t="s">
        <v>54</v>
      </c>
      <c r="F4" s="101" t="s">
        <v>639</v>
      </c>
      <c r="G4" s="101" t="s">
        <v>489</v>
      </c>
      <c r="H4" s="27" t="s">
        <v>55</v>
      </c>
      <c r="I4" s="27" t="s">
        <v>0</v>
      </c>
      <c r="J4" s="255" t="s">
        <v>14</v>
      </c>
      <c r="K4" s="27" t="s">
        <v>19</v>
      </c>
      <c r="L4" s="18" t="s">
        <v>56</v>
      </c>
      <c r="M4" s="18" t="s">
        <v>57</v>
      </c>
      <c r="N4" s="114" t="s">
        <v>58</v>
      </c>
      <c r="O4" s="416"/>
    </row>
    <row r="5" spans="1:17" ht="13.5" hidden="1" customHeight="1" x14ac:dyDescent="0.3">
      <c r="O5" s="168"/>
    </row>
    <row r="6" spans="1:17" ht="13.5" hidden="1" customHeight="1" x14ac:dyDescent="0.3">
      <c r="O6" s="168"/>
    </row>
    <row r="7" spans="1:17" ht="13.5" hidden="1" customHeight="1" x14ac:dyDescent="0.3">
      <c r="O7" s="168"/>
    </row>
    <row r="8" spans="1:17" ht="13.5" hidden="1" customHeight="1" x14ac:dyDescent="0.3">
      <c r="F8" s="163"/>
      <c r="O8" s="168"/>
    </row>
    <row r="9" spans="1:17" ht="13.5" hidden="1" customHeight="1" x14ac:dyDescent="0.3">
      <c r="F9" s="163"/>
      <c r="O9" s="168"/>
    </row>
    <row r="10" spans="1:17" ht="13.5" hidden="1" customHeight="1" x14ac:dyDescent="0.3">
      <c r="F10" s="163"/>
      <c r="O10" s="168"/>
    </row>
    <row r="11" spans="1:17" s="5" customFormat="1" ht="37.5" customHeight="1" x14ac:dyDescent="0.3">
      <c r="A11" s="70"/>
      <c r="B11" s="70"/>
      <c r="C11" s="70"/>
      <c r="D11" s="68"/>
      <c r="E11" s="46" t="s">
        <v>593</v>
      </c>
      <c r="F11" s="323">
        <f t="shared" ref="F11:F220" si="0">IF(ISBLANK($E11),"",VLOOKUP($E11,참여인력_개요,2,FALSE))</f>
        <v>25569</v>
      </c>
      <c r="G11" s="210" t="s">
        <v>552</v>
      </c>
      <c r="H11" s="89" t="s">
        <v>605</v>
      </c>
      <c r="I11" s="44" t="s">
        <v>542</v>
      </c>
      <c r="J11" s="44" t="s">
        <v>553</v>
      </c>
      <c r="K11" s="43" t="s">
        <v>663</v>
      </c>
      <c r="L11" s="86">
        <v>39448</v>
      </c>
      <c r="M11" s="86">
        <f>제안서작성기준일</f>
        <v>42825</v>
      </c>
      <c r="N11" s="186">
        <f>DATEDIF(L11,M11,"d")/365</f>
        <v>9.2520547945205482</v>
      </c>
      <c r="O11" s="238" t="s">
        <v>648</v>
      </c>
      <c r="Q11" s="344"/>
    </row>
    <row r="12" spans="1:17" s="5" customFormat="1" ht="37.5" customHeight="1" x14ac:dyDescent="0.3">
      <c r="A12" s="68"/>
      <c r="B12" s="68"/>
      <c r="C12" s="68"/>
      <c r="D12" s="68"/>
      <c r="E12" s="46" t="s">
        <v>593</v>
      </c>
      <c r="F12" s="323">
        <f t="shared" si="0"/>
        <v>25569</v>
      </c>
      <c r="G12" s="210" t="s">
        <v>552</v>
      </c>
      <c r="H12" s="89" t="s">
        <v>660</v>
      </c>
      <c r="I12" s="44" t="s">
        <v>662</v>
      </c>
      <c r="J12" s="44" t="s">
        <v>553</v>
      </c>
      <c r="K12" s="43" t="s">
        <v>661</v>
      </c>
      <c r="L12" s="86">
        <v>38353</v>
      </c>
      <c r="M12" s="86">
        <v>39447</v>
      </c>
      <c r="N12" s="186">
        <f t="shared" ref="N12:N75" si="1">DATEDIF(L12,M12,"d")/365</f>
        <v>2.9972602739726026</v>
      </c>
      <c r="O12" s="238" t="s">
        <v>649</v>
      </c>
      <c r="Q12" s="344"/>
    </row>
    <row r="13" spans="1:17" s="5" customFormat="1" ht="37.5" customHeight="1" x14ac:dyDescent="0.3">
      <c r="A13" s="68"/>
      <c r="B13" s="68"/>
      <c r="C13" s="68"/>
      <c r="D13" s="68"/>
      <c r="E13" s="46" t="s">
        <v>593</v>
      </c>
      <c r="F13" s="323">
        <f t="shared" si="0"/>
        <v>25569</v>
      </c>
      <c r="G13" s="210" t="s">
        <v>618</v>
      </c>
      <c r="H13" s="89" t="s">
        <v>607</v>
      </c>
      <c r="I13" s="44" t="s">
        <v>664</v>
      </c>
      <c r="J13" s="44" t="s">
        <v>553</v>
      </c>
      <c r="K13" s="43" t="s">
        <v>663</v>
      </c>
      <c r="L13" s="86">
        <v>37622</v>
      </c>
      <c r="M13" s="86">
        <v>38352</v>
      </c>
      <c r="N13" s="186">
        <f t="shared" si="1"/>
        <v>2</v>
      </c>
      <c r="O13" s="238" t="s">
        <v>648</v>
      </c>
      <c r="Q13" s="344"/>
    </row>
    <row r="14" spans="1:17" s="5" customFormat="1" ht="37.5" customHeight="1" x14ac:dyDescent="0.3">
      <c r="A14" s="68"/>
      <c r="B14" s="68"/>
      <c r="C14" s="68"/>
      <c r="D14" s="68"/>
      <c r="E14" s="46" t="s">
        <v>601</v>
      </c>
      <c r="F14" s="323">
        <f t="shared" si="0"/>
        <v>31705</v>
      </c>
      <c r="G14" s="210" t="s">
        <v>552</v>
      </c>
      <c r="H14" s="89" t="s">
        <v>605</v>
      </c>
      <c r="I14" s="44" t="s">
        <v>668</v>
      </c>
      <c r="J14" s="44" t="s">
        <v>667</v>
      </c>
      <c r="K14" s="43" t="s">
        <v>666</v>
      </c>
      <c r="L14" s="86">
        <v>39814</v>
      </c>
      <c r="M14" s="86">
        <f>제안서작성기준일</f>
        <v>42825</v>
      </c>
      <c r="N14" s="186">
        <f t="shared" si="1"/>
        <v>8.24931506849315</v>
      </c>
      <c r="O14" s="238" t="s">
        <v>650</v>
      </c>
    </row>
    <row r="15" spans="1:17" s="5" customFormat="1" ht="37.5" customHeight="1" x14ac:dyDescent="0.3">
      <c r="A15" s="68"/>
      <c r="B15" s="68"/>
      <c r="C15" s="68"/>
      <c r="D15" s="68"/>
      <c r="E15" s="46"/>
      <c r="F15" s="323" t="str">
        <f t="shared" si="0"/>
        <v/>
      </c>
      <c r="G15" s="210"/>
      <c r="H15" s="89"/>
      <c r="I15" s="44"/>
      <c r="J15" s="44"/>
      <c r="K15" s="43"/>
      <c r="L15" s="86"/>
      <c r="M15" s="86"/>
      <c r="N15" s="186">
        <f t="shared" si="1"/>
        <v>0</v>
      </c>
      <c r="O15" s="238"/>
    </row>
    <row r="16" spans="1:17" s="5" customFormat="1" ht="37.5" customHeight="1" x14ac:dyDescent="0.3">
      <c r="A16" s="68"/>
      <c r="B16" s="68"/>
      <c r="C16" s="68"/>
      <c r="D16" s="68"/>
      <c r="E16" s="46"/>
      <c r="F16" s="323" t="str">
        <f t="shared" si="0"/>
        <v/>
      </c>
      <c r="G16" s="210"/>
      <c r="H16" s="89"/>
      <c r="I16" s="44"/>
      <c r="J16" s="44"/>
      <c r="K16" s="43"/>
      <c r="L16" s="86"/>
      <c r="M16" s="86"/>
      <c r="N16" s="186">
        <f t="shared" si="1"/>
        <v>0</v>
      </c>
      <c r="O16" s="238"/>
    </row>
    <row r="17" spans="1:15" s="5" customFormat="1" ht="37.5" customHeight="1" x14ac:dyDescent="0.3">
      <c r="A17" s="68"/>
      <c r="B17" s="68"/>
      <c r="C17" s="68"/>
      <c r="D17" s="68"/>
      <c r="E17" s="46"/>
      <c r="F17" s="323" t="str">
        <f t="shared" si="0"/>
        <v/>
      </c>
      <c r="G17" s="210"/>
      <c r="H17" s="89"/>
      <c r="I17" s="44"/>
      <c r="J17" s="44"/>
      <c r="K17" s="43"/>
      <c r="L17" s="86"/>
      <c r="M17" s="86"/>
      <c r="N17" s="186">
        <f t="shared" si="1"/>
        <v>0</v>
      </c>
      <c r="O17" s="238"/>
    </row>
    <row r="18" spans="1:15" s="5" customFormat="1" ht="37.5" customHeight="1" x14ac:dyDescent="0.3">
      <c r="A18" s="68"/>
      <c r="B18" s="68"/>
      <c r="C18" s="68"/>
      <c r="D18" s="68"/>
      <c r="E18" s="46"/>
      <c r="F18" s="323" t="str">
        <f t="shared" si="0"/>
        <v/>
      </c>
      <c r="G18" s="210"/>
      <c r="H18" s="89"/>
      <c r="I18" s="44"/>
      <c r="J18" s="44"/>
      <c r="K18" s="43"/>
      <c r="L18" s="86"/>
      <c r="M18" s="86"/>
      <c r="N18" s="186">
        <f t="shared" si="1"/>
        <v>0</v>
      </c>
      <c r="O18" s="238"/>
    </row>
    <row r="19" spans="1:15" s="5" customFormat="1" ht="37.5" customHeight="1" x14ac:dyDescent="0.3">
      <c r="A19" s="68"/>
      <c r="B19" s="68"/>
      <c r="C19" s="68"/>
      <c r="D19" s="68"/>
      <c r="E19" s="46"/>
      <c r="F19" s="323" t="str">
        <f t="shared" si="0"/>
        <v/>
      </c>
      <c r="G19" s="210"/>
      <c r="H19" s="89"/>
      <c r="I19" s="44"/>
      <c r="J19" s="44"/>
      <c r="K19" s="43"/>
      <c r="L19" s="86"/>
      <c r="M19" s="86"/>
      <c r="N19" s="186">
        <f t="shared" si="1"/>
        <v>0</v>
      </c>
      <c r="O19" s="238"/>
    </row>
    <row r="20" spans="1:15" s="5" customFormat="1" ht="37.5" customHeight="1" x14ac:dyDescent="0.3">
      <c r="A20" s="68"/>
      <c r="B20" s="68"/>
      <c r="C20" s="68"/>
      <c r="D20" s="68"/>
      <c r="E20" s="46"/>
      <c r="F20" s="323" t="str">
        <f t="shared" si="0"/>
        <v/>
      </c>
      <c r="G20" s="210"/>
      <c r="H20" s="89"/>
      <c r="I20" s="44"/>
      <c r="J20" s="44"/>
      <c r="K20" s="43"/>
      <c r="L20" s="86"/>
      <c r="M20" s="86"/>
      <c r="N20" s="186">
        <f t="shared" si="1"/>
        <v>0</v>
      </c>
      <c r="O20" s="238"/>
    </row>
    <row r="21" spans="1:15" s="5" customFormat="1" ht="37.5" customHeight="1" x14ac:dyDescent="0.3">
      <c r="A21" s="68"/>
      <c r="B21" s="68"/>
      <c r="C21" s="68"/>
      <c r="D21" s="68"/>
      <c r="E21" s="46"/>
      <c r="F21" s="323" t="str">
        <f t="shared" si="0"/>
        <v/>
      </c>
      <c r="G21" s="210"/>
      <c r="H21" s="89"/>
      <c r="I21" s="44"/>
      <c r="J21" s="44"/>
      <c r="K21" s="43"/>
      <c r="L21" s="86"/>
      <c r="M21" s="86"/>
      <c r="N21" s="186">
        <f t="shared" si="1"/>
        <v>0</v>
      </c>
      <c r="O21" s="238"/>
    </row>
    <row r="22" spans="1:15" s="5" customFormat="1" ht="37.5" customHeight="1" x14ac:dyDescent="0.3">
      <c r="A22" s="68"/>
      <c r="B22" s="68"/>
      <c r="C22" s="68"/>
      <c r="D22" s="68"/>
      <c r="E22" s="46"/>
      <c r="F22" s="323" t="str">
        <f t="shared" si="0"/>
        <v/>
      </c>
      <c r="G22" s="210"/>
      <c r="H22" s="89"/>
      <c r="I22" s="44"/>
      <c r="J22" s="44"/>
      <c r="K22" s="43"/>
      <c r="L22" s="86"/>
      <c r="M22" s="86"/>
      <c r="N22" s="186">
        <f t="shared" si="1"/>
        <v>0</v>
      </c>
      <c r="O22" s="238"/>
    </row>
    <row r="23" spans="1:15" s="5" customFormat="1" ht="37.5" customHeight="1" x14ac:dyDescent="0.3">
      <c r="A23" s="68"/>
      <c r="B23" s="68"/>
      <c r="C23" s="68"/>
      <c r="D23" s="68"/>
      <c r="E23" s="46"/>
      <c r="F23" s="323" t="str">
        <f t="shared" si="0"/>
        <v/>
      </c>
      <c r="G23" s="210"/>
      <c r="H23" s="89"/>
      <c r="I23" s="44"/>
      <c r="J23" s="44"/>
      <c r="K23" s="43"/>
      <c r="L23" s="86"/>
      <c r="M23" s="86"/>
      <c r="N23" s="186">
        <f t="shared" si="1"/>
        <v>0</v>
      </c>
      <c r="O23" s="238"/>
    </row>
    <row r="24" spans="1:15" s="5" customFormat="1" ht="37.5" customHeight="1" x14ac:dyDescent="0.3">
      <c r="A24" s="68"/>
      <c r="B24" s="68"/>
      <c r="C24" s="68"/>
      <c r="D24" s="68"/>
      <c r="E24" s="46"/>
      <c r="F24" s="323" t="str">
        <f t="shared" si="0"/>
        <v/>
      </c>
      <c r="G24" s="210"/>
      <c r="H24" s="89"/>
      <c r="I24" s="44"/>
      <c r="J24" s="44"/>
      <c r="K24" s="43"/>
      <c r="L24" s="86"/>
      <c r="M24" s="86"/>
      <c r="N24" s="186">
        <f t="shared" si="1"/>
        <v>0</v>
      </c>
      <c r="O24" s="238"/>
    </row>
    <row r="25" spans="1:15" s="5" customFormat="1" ht="37.5" customHeight="1" x14ac:dyDescent="0.3">
      <c r="A25" s="68"/>
      <c r="B25" s="68"/>
      <c r="C25" s="68"/>
      <c r="D25" s="68"/>
      <c r="E25" s="46"/>
      <c r="F25" s="323" t="str">
        <f t="shared" si="0"/>
        <v/>
      </c>
      <c r="G25" s="210"/>
      <c r="H25" s="89"/>
      <c r="I25" s="44"/>
      <c r="J25" s="44"/>
      <c r="K25" s="43"/>
      <c r="L25" s="86"/>
      <c r="M25" s="86"/>
      <c r="N25" s="186">
        <f t="shared" si="1"/>
        <v>0</v>
      </c>
      <c r="O25" s="238"/>
    </row>
    <row r="26" spans="1:15" s="5" customFormat="1" ht="37.5" customHeight="1" x14ac:dyDescent="0.3">
      <c r="A26" s="68"/>
      <c r="B26" s="68"/>
      <c r="C26" s="68"/>
      <c r="D26" s="68"/>
      <c r="E26" s="46"/>
      <c r="F26" s="323" t="str">
        <f t="shared" si="0"/>
        <v/>
      </c>
      <c r="G26" s="210"/>
      <c r="H26" s="89"/>
      <c r="I26" s="44"/>
      <c r="J26" s="44"/>
      <c r="K26" s="43"/>
      <c r="L26" s="86"/>
      <c r="M26" s="86"/>
      <c r="N26" s="186">
        <f t="shared" si="1"/>
        <v>0</v>
      </c>
      <c r="O26" s="238"/>
    </row>
    <row r="27" spans="1:15" s="5" customFormat="1" ht="37.5" customHeight="1" x14ac:dyDescent="0.3">
      <c r="A27" s="68"/>
      <c r="B27" s="68"/>
      <c r="C27" s="68"/>
      <c r="D27" s="68"/>
      <c r="E27" s="46"/>
      <c r="F27" s="323" t="str">
        <f t="shared" si="0"/>
        <v/>
      </c>
      <c r="G27" s="210"/>
      <c r="H27" s="89"/>
      <c r="I27" s="44"/>
      <c r="J27" s="44"/>
      <c r="K27" s="43"/>
      <c r="L27" s="86"/>
      <c r="M27" s="86"/>
      <c r="N27" s="186">
        <f t="shared" si="1"/>
        <v>0</v>
      </c>
      <c r="O27" s="238"/>
    </row>
    <row r="28" spans="1:15" s="5" customFormat="1" ht="37.5" customHeight="1" x14ac:dyDescent="0.3">
      <c r="A28" s="68"/>
      <c r="B28" s="68"/>
      <c r="C28" s="68"/>
      <c r="D28" s="68"/>
      <c r="E28" s="46"/>
      <c r="F28" s="323" t="str">
        <f t="shared" si="0"/>
        <v/>
      </c>
      <c r="G28" s="210"/>
      <c r="H28" s="89"/>
      <c r="I28" s="44"/>
      <c r="J28" s="44"/>
      <c r="K28" s="43"/>
      <c r="L28" s="86"/>
      <c r="M28" s="86"/>
      <c r="N28" s="186">
        <f t="shared" si="1"/>
        <v>0</v>
      </c>
      <c r="O28" s="238"/>
    </row>
    <row r="29" spans="1:15" s="5" customFormat="1" ht="37.5" customHeight="1" x14ac:dyDescent="0.3">
      <c r="A29" s="68"/>
      <c r="B29" s="68"/>
      <c r="C29" s="68"/>
      <c r="D29" s="68"/>
      <c r="E29" s="46"/>
      <c r="F29" s="323" t="str">
        <f t="shared" si="0"/>
        <v/>
      </c>
      <c r="G29" s="210"/>
      <c r="H29" s="89"/>
      <c r="I29" s="44"/>
      <c r="J29" s="44"/>
      <c r="K29" s="43"/>
      <c r="L29" s="86"/>
      <c r="M29" s="86"/>
      <c r="N29" s="186">
        <f t="shared" si="1"/>
        <v>0</v>
      </c>
      <c r="O29" s="238"/>
    </row>
    <row r="30" spans="1:15" s="5" customFormat="1" ht="37.5" customHeight="1" x14ac:dyDescent="0.3">
      <c r="A30" s="68"/>
      <c r="B30" s="68"/>
      <c r="C30" s="68"/>
      <c r="D30" s="68"/>
      <c r="E30" s="46"/>
      <c r="F30" s="323" t="str">
        <f t="shared" si="0"/>
        <v/>
      </c>
      <c r="G30" s="210"/>
      <c r="H30" s="89"/>
      <c r="I30" s="44"/>
      <c r="J30" s="44"/>
      <c r="K30" s="43"/>
      <c r="L30" s="86"/>
      <c r="M30" s="86"/>
      <c r="N30" s="186">
        <f t="shared" si="1"/>
        <v>0</v>
      </c>
      <c r="O30" s="238"/>
    </row>
    <row r="31" spans="1:15" s="5" customFormat="1" ht="37.5" customHeight="1" x14ac:dyDescent="0.3">
      <c r="A31" s="68"/>
      <c r="B31" s="68"/>
      <c r="C31" s="68"/>
      <c r="D31" s="68"/>
      <c r="E31" s="46"/>
      <c r="F31" s="323" t="str">
        <f t="shared" si="0"/>
        <v/>
      </c>
      <c r="G31" s="210"/>
      <c r="H31" s="89"/>
      <c r="I31" s="44"/>
      <c r="J31" s="44"/>
      <c r="K31" s="43"/>
      <c r="L31" s="86"/>
      <c r="M31" s="86"/>
      <c r="N31" s="186">
        <f t="shared" si="1"/>
        <v>0</v>
      </c>
      <c r="O31" s="238"/>
    </row>
    <row r="32" spans="1:15" s="5" customFormat="1" ht="37.5" customHeight="1" x14ac:dyDescent="0.3">
      <c r="A32" s="68"/>
      <c r="B32" s="68"/>
      <c r="C32" s="68"/>
      <c r="D32" s="68"/>
      <c r="E32" s="46"/>
      <c r="F32" s="323" t="str">
        <f t="shared" si="0"/>
        <v/>
      </c>
      <c r="G32" s="210"/>
      <c r="H32" s="89"/>
      <c r="I32" s="44"/>
      <c r="J32" s="44"/>
      <c r="K32" s="43"/>
      <c r="L32" s="86"/>
      <c r="M32" s="86"/>
      <c r="N32" s="186">
        <f t="shared" si="1"/>
        <v>0</v>
      </c>
      <c r="O32" s="238"/>
    </row>
    <row r="33" spans="1:15" s="5" customFormat="1" ht="37.5" customHeight="1" x14ac:dyDescent="0.3">
      <c r="A33" s="68"/>
      <c r="B33" s="68"/>
      <c r="C33" s="68"/>
      <c r="D33" s="68"/>
      <c r="E33" s="46"/>
      <c r="F33" s="323" t="str">
        <f t="shared" si="0"/>
        <v/>
      </c>
      <c r="G33" s="210"/>
      <c r="H33" s="89"/>
      <c r="I33" s="44"/>
      <c r="J33" s="44"/>
      <c r="K33" s="43"/>
      <c r="L33" s="86"/>
      <c r="M33" s="86"/>
      <c r="N33" s="186">
        <f t="shared" si="1"/>
        <v>0</v>
      </c>
      <c r="O33" s="238"/>
    </row>
    <row r="34" spans="1:15" s="5" customFormat="1" ht="37.5" customHeight="1" x14ac:dyDescent="0.3">
      <c r="A34" s="68"/>
      <c r="B34" s="68"/>
      <c r="C34" s="68"/>
      <c r="D34" s="68"/>
      <c r="E34" s="46"/>
      <c r="F34" s="323" t="str">
        <f t="shared" si="0"/>
        <v/>
      </c>
      <c r="G34" s="210"/>
      <c r="H34" s="89"/>
      <c r="I34" s="44"/>
      <c r="J34" s="44"/>
      <c r="K34" s="43"/>
      <c r="L34" s="86"/>
      <c r="M34" s="86"/>
      <c r="N34" s="186">
        <f t="shared" si="1"/>
        <v>0</v>
      </c>
      <c r="O34" s="238"/>
    </row>
    <row r="35" spans="1:15" s="5" customFormat="1" ht="37.5" customHeight="1" x14ac:dyDescent="0.3">
      <c r="A35" s="68"/>
      <c r="B35" s="68"/>
      <c r="C35" s="68"/>
      <c r="D35" s="68"/>
      <c r="E35" s="46"/>
      <c r="F35" s="323" t="str">
        <f t="shared" si="0"/>
        <v/>
      </c>
      <c r="G35" s="210"/>
      <c r="H35" s="89"/>
      <c r="I35" s="44"/>
      <c r="J35" s="44"/>
      <c r="K35" s="43"/>
      <c r="L35" s="86"/>
      <c r="M35" s="86"/>
      <c r="N35" s="186">
        <f t="shared" si="1"/>
        <v>0</v>
      </c>
      <c r="O35" s="238"/>
    </row>
    <row r="36" spans="1:15" s="5" customFormat="1" ht="37.5" customHeight="1" x14ac:dyDescent="0.3">
      <c r="A36" s="68"/>
      <c r="B36" s="68"/>
      <c r="C36" s="68"/>
      <c r="D36" s="68"/>
      <c r="E36" s="46"/>
      <c r="F36" s="323" t="str">
        <f t="shared" si="0"/>
        <v/>
      </c>
      <c r="G36" s="210"/>
      <c r="H36" s="89"/>
      <c r="I36" s="44"/>
      <c r="J36" s="44"/>
      <c r="K36" s="43"/>
      <c r="L36" s="86"/>
      <c r="M36" s="86"/>
      <c r="N36" s="186">
        <f t="shared" si="1"/>
        <v>0</v>
      </c>
      <c r="O36" s="238"/>
    </row>
    <row r="37" spans="1:15" s="5" customFormat="1" ht="37.5" customHeight="1" x14ac:dyDescent="0.3">
      <c r="A37" s="68"/>
      <c r="B37" s="68"/>
      <c r="C37" s="68"/>
      <c r="D37" s="68"/>
      <c r="E37" s="46"/>
      <c r="F37" s="323" t="str">
        <f t="shared" si="0"/>
        <v/>
      </c>
      <c r="G37" s="210"/>
      <c r="H37" s="89"/>
      <c r="I37" s="44"/>
      <c r="J37" s="44"/>
      <c r="K37" s="43"/>
      <c r="L37" s="86"/>
      <c r="M37" s="86"/>
      <c r="N37" s="186">
        <f t="shared" si="1"/>
        <v>0</v>
      </c>
      <c r="O37" s="238"/>
    </row>
    <row r="38" spans="1:15" s="5" customFormat="1" ht="37.5" customHeight="1" x14ac:dyDescent="0.3">
      <c r="A38" s="68"/>
      <c r="B38" s="68"/>
      <c r="C38" s="68"/>
      <c r="D38" s="68"/>
      <c r="E38" s="46"/>
      <c r="F38" s="323" t="str">
        <f t="shared" si="0"/>
        <v/>
      </c>
      <c r="G38" s="210"/>
      <c r="H38" s="89"/>
      <c r="I38" s="44"/>
      <c r="J38" s="44"/>
      <c r="K38" s="43"/>
      <c r="L38" s="86"/>
      <c r="M38" s="86"/>
      <c r="N38" s="186">
        <f t="shared" si="1"/>
        <v>0</v>
      </c>
      <c r="O38" s="238"/>
    </row>
    <row r="39" spans="1:15" s="5" customFormat="1" ht="37.5" customHeight="1" x14ac:dyDescent="0.3">
      <c r="A39" s="68"/>
      <c r="B39" s="68"/>
      <c r="C39" s="68"/>
      <c r="D39" s="68"/>
      <c r="E39" s="46"/>
      <c r="F39" s="323" t="str">
        <f t="shared" si="0"/>
        <v/>
      </c>
      <c r="G39" s="210"/>
      <c r="H39" s="89"/>
      <c r="I39" s="44"/>
      <c r="J39" s="44"/>
      <c r="K39" s="43"/>
      <c r="L39" s="86"/>
      <c r="M39" s="86"/>
      <c r="N39" s="186">
        <f t="shared" si="1"/>
        <v>0</v>
      </c>
      <c r="O39" s="238"/>
    </row>
    <row r="40" spans="1:15" s="5" customFormat="1" ht="37.5" customHeight="1" x14ac:dyDescent="0.3">
      <c r="A40" s="68"/>
      <c r="B40" s="68"/>
      <c r="C40" s="68"/>
      <c r="D40" s="68"/>
      <c r="E40" s="46"/>
      <c r="F40" s="323" t="str">
        <f t="shared" si="0"/>
        <v/>
      </c>
      <c r="G40" s="210"/>
      <c r="H40" s="89"/>
      <c r="I40" s="44"/>
      <c r="J40" s="44"/>
      <c r="K40" s="43"/>
      <c r="L40" s="86"/>
      <c r="M40" s="86"/>
      <c r="N40" s="186">
        <f t="shared" si="1"/>
        <v>0</v>
      </c>
      <c r="O40" s="238"/>
    </row>
    <row r="41" spans="1:15" s="5" customFormat="1" ht="37.5" customHeight="1" x14ac:dyDescent="0.3">
      <c r="A41" s="68"/>
      <c r="B41" s="68"/>
      <c r="C41" s="68"/>
      <c r="D41" s="68"/>
      <c r="E41" s="46"/>
      <c r="F41" s="323" t="str">
        <f t="shared" si="0"/>
        <v/>
      </c>
      <c r="G41" s="210"/>
      <c r="H41" s="89"/>
      <c r="I41" s="44"/>
      <c r="J41" s="44"/>
      <c r="K41" s="43"/>
      <c r="L41" s="86"/>
      <c r="M41" s="86"/>
      <c r="N41" s="186">
        <f t="shared" si="1"/>
        <v>0</v>
      </c>
      <c r="O41" s="238"/>
    </row>
    <row r="42" spans="1:15" s="5" customFormat="1" ht="37.5" customHeight="1" x14ac:dyDescent="0.3">
      <c r="A42" s="68"/>
      <c r="B42" s="68"/>
      <c r="C42" s="68"/>
      <c r="D42" s="68"/>
      <c r="E42" s="46"/>
      <c r="F42" s="323" t="str">
        <f t="shared" si="0"/>
        <v/>
      </c>
      <c r="G42" s="210"/>
      <c r="H42" s="89"/>
      <c r="I42" s="44"/>
      <c r="J42" s="44"/>
      <c r="K42" s="43"/>
      <c r="L42" s="86"/>
      <c r="M42" s="86"/>
      <c r="N42" s="186">
        <f t="shared" si="1"/>
        <v>0</v>
      </c>
      <c r="O42" s="238"/>
    </row>
    <row r="43" spans="1:15" s="5" customFormat="1" ht="37.5" customHeight="1" x14ac:dyDescent="0.3">
      <c r="A43" s="68"/>
      <c r="B43" s="68"/>
      <c r="C43" s="68"/>
      <c r="D43" s="68"/>
      <c r="E43" s="46"/>
      <c r="F43" s="323" t="str">
        <f t="shared" si="0"/>
        <v/>
      </c>
      <c r="G43" s="210"/>
      <c r="H43" s="89"/>
      <c r="I43" s="44"/>
      <c r="J43" s="44"/>
      <c r="K43" s="43"/>
      <c r="L43" s="86"/>
      <c r="M43" s="86"/>
      <c r="N43" s="186">
        <f t="shared" si="1"/>
        <v>0</v>
      </c>
      <c r="O43" s="238"/>
    </row>
    <row r="44" spans="1:15" s="5" customFormat="1" ht="37.5" customHeight="1" x14ac:dyDescent="0.3">
      <c r="A44" s="68"/>
      <c r="B44" s="68"/>
      <c r="C44" s="68"/>
      <c r="D44" s="68"/>
      <c r="E44" s="46"/>
      <c r="F44" s="323" t="str">
        <f t="shared" si="0"/>
        <v/>
      </c>
      <c r="G44" s="210"/>
      <c r="H44" s="89"/>
      <c r="I44" s="44"/>
      <c r="J44" s="44"/>
      <c r="K44" s="43"/>
      <c r="L44" s="86"/>
      <c r="M44" s="86"/>
      <c r="N44" s="186">
        <f t="shared" si="1"/>
        <v>0</v>
      </c>
      <c r="O44" s="238"/>
    </row>
    <row r="45" spans="1:15" s="5" customFormat="1" ht="37.5" customHeight="1" x14ac:dyDescent="0.3">
      <c r="A45" s="68"/>
      <c r="B45" s="68"/>
      <c r="C45" s="68"/>
      <c r="D45" s="68"/>
      <c r="E45" s="46"/>
      <c r="F45" s="323" t="str">
        <f t="shared" si="0"/>
        <v/>
      </c>
      <c r="G45" s="210"/>
      <c r="H45" s="89"/>
      <c r="I45" s="44"/>
      <c r="J45" s="44"/>
      <c r="K45" s="43"/>
      <c r="L45" s="86"/>
      <c r="M45" s="86"/>
      <c r="N45" s="186">
        <f t="shared" si="1"/>
        <v>0</v>
      </c>
      <c r="O45" s="238"/>
    </row>
    <row r="46" spans="1:15" s="5" customFormat="1" ht="37.5" customHeight="1" x14ac:dyDescent="0.3">
      <c r="A46" s="68"/>
      <c r="B46" s="68"/>
      <c r="C46" s="68"/>
      <c r="D46" s="68"/>
      <c r="E46" s="46"/>
      <c r="F46" s="323" t="str">
        <f t="shared" si="0"/>
        <v/>
      </c>
      <c r="G46" s="210"/>
      <c r="H46" s="89"/>
      <c r="I46" s="44"/>
      <c r="J46" s="44"/>
      <c r="K46" s="43"/>
      <c r="L46" s="86"/>
      <c r="M46" s="86"/>
      <c r="N46" s="186">
        <f t="shared" si="1"/>
        <v>0</v>
      </c>
      <c r="O46" s="238"/>
    </row>
    <row r="47" spans="1:15" s="5" customFormat="1" ht="37.5" customHeight="1" x14ac:dyDescent="0.3">
      <c r="A47" s="68"/>
      <c r="B47" s="68"/>
      <c r="C47" s="68"/>
      <c r="D47" s="68"/>
      <c r="E47" s="46"/>
      <c r="F47" s="323" t="str">
        <f t="shared" si="0"/>
        <v/>
      </c>
      <c r="G47" s="210"/>
      <c r="H47" s="89"/>
      <c r="I47" s="44"/>
      <c r="J47" s="44"/>
      <c r="K47" s="43"/>
      <c r="L47" s="86"/>
      <c r="M47" s="86"/>
      <c r="N47" s="186">
        <f t="shared" si="1"/>
        <v>0</v>
      </c>
      <c r="O47" s="238"/>
    </row>
    <row r="48" spans="1:15" s="5" customFormat="1" ht="37.5" customHeight="1" x14ac:dyDescent="0.3">
      <c r="A48" s="68"/>
      <c r="B48" s="68"/>
      <c r="C48" s="68"/>
      <c r="D48" s="68"/>
      <c r="E48" s="46"/>
      <c r="F48" s="323" t="str">
        <f t="shared" si="0"/>
        <v/>
      </c>
      <c r="G48" s="210"/>
      <c r="H48" s="89"/>
      <c r="I48" s="44"/>
      <c r="J48" s="44"/>
      <c r="K48" s="43"/>
      <c r="L48" s="86"/>
      <c r="M48" s="86"/>
      <c r="N48" s="186">
        <f t="shared" si="1"/>
        <v>0</v>
      </c>
      <c r="O48" s="238"/>
    </row>
    <row r="49" spans="1:15" s="5" customFormat="1" ht="37.5" customHeight="1" x14ac:dyDescent="0.3">
      <c r="A49" s="68"/>
      <c r="B49" s="68"/>
      <c r="C49" s="68"/>
      <c r="D49" s="68"/>
      <c r="E49" s="46"/>
      <c r="F49" s="323" t="str">
        <f t="shared" si="0"/>
        <v/>
      </c>
      <c r="G49" s="210"/>
      <c r="H49" s="89"/>
      <c r="I49" s="44"/>
      <c r="J49" s="44"/>
      <c r="K49" s="43"/>
      <c r="L49" s="86"/>
      <c r="M49" s="86"/>
      <c r="N49" s="186">
        <f t="shared" si="1"/>
        <v>0</v>
      </c>
      <c r="O49" s="238"/>
    </row>
    <row r="50" spans="1:15" s="5" customFormat="1" ht="37.5" customHeight="1" x14ac:dyDescent="0.3">
      <c r="A50" s="68"/>
      <c r="B50" s="68"/>
      <c r="C50" s="68"/>
      <c r="D50" s="68"/>
      <c r="E50" s="46"/>
      <c r="F50" s="323" t="str">
        <f t="shared" si="0"/>
        <v/>
      </c>
      <c r="G50" s="210"/>
      <c r="H50" s="89"/>
      <c r="I50" s="44"/>
      <c r="J50" s="44"/>
      <c r="K50" s="43"/>
      <c r="L50" s="86"/>
      <c r="M50" s="86"/>
      <c r="N50" s="186">
        <f t="shared" si="1"/>
        <v>0</v>
      </c>
      <c r="O50" s="238"/>
    </row>
    <row r="51" spans="1:15" s="5" customFormat="1" ht="37.5" customHeight="1" x14ac:dyDescent="0.3">
      <c r="A51" s="68"/>
      <c r="B51" s="68"/>
      <c r="C51" s="68"/>
      <c r="D51" s="68"/>
      <c r="E51" s="46"/>
      <c r="F51" s="323" t="str">
        <f t="shared" si="0"/>
        <v/>
      </c>
      <c r="G51" s="210"/>
      <c r="H51" s="89"/>
      <c r="I51" s="44"/>
      <c r="J51" s="44"/>
      <c r="K51" s="43"/>
      <c r="L51" s="86"/>
      <c r="M51" s="86"/>
      <c r="N51" s="186">
        <f t="shared" si="1"/>
        <v>0</v>
      </c>
      <c r="O51" s="238"/>
    </row>
    <row r="52" spans="1:15" s="5" customFormat="1" ht="37.5" customHeight="1" x14ac:dyDescent="0.3">
      <c r="A52" s="68"/>
      <c r="B52" s="68"/>
      <c r="C52" s="68"/>
      <c r="D52" s="68"/>
      <c r="E52" s="46"/>
      <c r="F52" s="323" t="str">
        <f t="shared" si="0"/>
        <v/>
      </c>
      <c r="G52" s="210"/>
      <c r="H52" s="89"/>
      <c r="I52" s="44"/>
      <c r="J52" s="44"/>
      <c r="K52" s="43"/>
      <c r="L52" s="86"/>
      <c r="M52" s="86"/>
      <c r="N52" s="186">
        <f t="shared" si="1"/>
        <v>0</v>
      </c>
      <c r="O52" s="238"/>
    </row>
    <row r="53" spans="1:15" s="5" customFormat="1" ht="37.5" customHeight="1" x14ac:dyDescent="0.3">
      <c r="A53" s="68"/>
      <c r="B53" s="68"/>
      <c r="C53" s="68"/>
      <c r="D53" s="68"/>
      <c r="E53" s="46"/>
      <c r="F53" s="323" t="str">
        <f t="shared" si="0"/>
        <v/>
      </c>
      <c r="G53" s="210"/>
      <c r="H53" s="89"/>
      <c r="I53" s="44"/>
      <c r="J53" s="44"/>
      <c r="K53" s="43"/>
      <c r="L53" s="86"/>
      <c r="M53" s="86"/>
      <c r="N53" s="186">
        <f t="shared" si="1"/>
        <v>0</v>
      </c>
      <c r="O53" s="238"/>
    </row>
    <row r="54" spans="1:15" s="5" customFormat="1" ht="37.5" customHeight="1" x14ac:dyDescent="0.3">
      <c r="A54" s="68"/>
      <c r="B54" s="68"/>
      <c r="C54" s="68"/>
      <c r="D54" s="68"/>
      <c r="E54" s="46"/>
      <c r="F54" s="323" t="str">
        <f t="shared" si="0"/>
        <v/>
      </c>
      <c r="G54" s="210"/>
      <c r="H54" s="89"/>
      <c r="I54" s="44"/>
      <c r="J54" s="44"/>
      <c r="K54" s="43"/>
      <c r="L54" s="86"/>
      <c r="M54" s="86"/>
      <c r="N54" s="186">
        <f t="shared" si="1"/>
        <v>0</v>
      </c>
      <c r="O54" s="238"/>
    </row>
    <row r="55" spans="1:15" s="5" customFormat="1" ht="37.5" customHeight="1" x14ac:dyDescent="0.3">
      <c r="A55" s="68"/>
      <c r="B55" s="68"/>
      <c r="C55" s="68"/>
      <c r="D55" s="68"/>
      <c r="E55" s="46"/>
      <c r="F55" s="323" t="str">
        <f t="shared" si="0"/>
        <v/>
      </c>
      <c r="G55" s="210"/>
      <c r="H55" s="89"/>
      <c r="I55" s="44"/>
      <c r="J55" s="44"/>
      <c r="K55" s="43"/>
      <c r="L55" s="86"/>
      <c r="M55" s="86"/>
      <c r="N55" s="186">
        <f t="shared" si="1"/>
        <v>0</v>
      </c>
      <c r="O55" s="238"/>
    </row>
    <row r="56" spans="1:15" s="5" customFormat="1" ht="37.5" customHeight="1" x14ac:dyDescent="0.3">
      <c r="A56" s="68"/>
      <c r="B56" s="68"/>
      <c r="C56" s="68"/>
      <c r="D56" s="68"/>
      <c r="E56" s="46"/>
      <c r="F56" s="323" t="str">
        <f t="shared" si="0"/>
        <v/>
      </c>
      <c r="G56" s="210"/>
      <c r="H56" s="89"/>
      <c r="I56" s="44"/>
      <c r="J56" s="44"/>
      <c r="K56" s="43"/>
      <c r="L56" s="86"/>
      <c r="M56" s="86"/>
      <c r="N56" s="186">
        <f t="shared" si="1"/>
        <v>0</v>
      </c>
      <c r="O56" s="238"/>
    </row>
    <row r="57" spans="1:15" s="5" customFormat="1" ht="37.5" customHeight="1" x14ac:dyDescent="0.3">
      <c r="A57" s="68"/>
      <c r="B57" s="68"/>
      <c r="C57" s="68"/>
      <c r="D57" s="68"/>
      <c r="E57" s="46"/>
      <c r="F57" s="323" t="str">
        <f t="shared" si="0"/>
        <v/>
      </c>
      <c r="G57" s="210"/>
      <c r="H57" s="89"/>
      <c r="I57" s="44"/>
      <c r="J57" s="44"/>
      <c r="K57" s="43"/>
      <c r="L57" s="86"/>
      <c r="M57" s="86"/>
      <c r="N57" s="186">
        <f t="shared" si="1"/>
        <v>0</v>
      </c>
      <c r="O57" s="238"/>
    </row>
    <row r="58" spans="1:15" s="5" customFormat="1" ht="37.5" customHeight="1" x14ac:dyDescent="0.3">
      <c r="A58" s="68"/>
      <c r="B58" s="68"/>
      <c r="C58" s="68"/>
      <c r="D58" s="68"/>
      <c r="E58" s="46"/>
      <c r="F58" s="323" t="str">
        <f t="shared" si="0"/>
        <v/>
      </c>
      <c r="G58" s="210"/>
      <c r="H58" s="89"/>
      <c r="I58" s="44"/>
      <c r="J58" s="44"/>
      <c r="K58" s="43"/>
      <c r="L58" s="86"/>
      <c r="M58" s="86"/>
      <c r="N58" s="186">
        <f t="shared" si="1"/>
        <v>0</v>
      </c>
      <c r="O58" s="238"/>
    </row>
    <row r="59" spans="1:15" s="5" customFormat="1" ht="37.5" customHeight="1" x14ac:dyDescent="0.3">
      <c r="A59" s="68"/>
      <c r="B59" s="68"/>
      <c r="C59" s="68"/>
      <c r="D59" s="68"/>
      <c r="E59" s="46"/>
      <c r="F59" s="323" t="str">
        <f t="shared" si="0"/>
        <v/>
      </c>
      <c r="G59" s="210"/>
      <c r="H59" s="89"/>
      <c r="I59" s="44"/>
      <c r="J59" s="44"/>
      <c r="K59" s="43"/>
      <c r="L59" s="86"/>
      <c r="M59" s="86"/>
      <c r="N59" s="186">
        <f t="shared" si="1"/>
        <v>0</v>
      </c>
      <c r="O59" s="238"/>
    </row>
    <row r="60" spans="1:15" s="5" customFormat="1" ht="37.5" customHeight="1" x14ac:dyDescent="0.3">
      <c r="A60" s="68"/>
      <c r="B60" s="68"/>
      <c r="C60" s="68"/>
      <c r="D60" s="68"/>
      <c r="E60" s="46"/>
      <c r="F60" s="323" t="str">
        <f t="shared" si="0"/>
        <v/>
      </c>
      <c r="G60" s="210"/>
      <c r="H60" s="89"/>
      <c r="I60" s="44"/>
      <c r="J60" s="44"/>
      <c r="K60" s="43"/>
      <c r="L60" s="86"/>
      <c r="M60" s="86"/>
      <c r="N60" s="186">
        <f t="shared" si="1"/>
        <v>0</v>
      </c>
      <c r="O60" s="238"/>
    </row>
    <row r="61" spans="1:15" s="5" customFormat="1" ht="37.5" customHeight="1" x14ac:dyDescent="0.3">
      <c r="A61" s="68"/>
      <c r="B61" s="68"/>
      <c r="C61" s="68"/>
      <c r="D61" s="68"/>
      <c r="E61" s="46"/>
      <c r="F61" s="323" t="str">
        <f t="shared" si="0"/>
        <v/>
      </c>
      <c r="G61" s="210"/>
      <c r="H61" s="89"/>
      <c r="I61" s="44"/>
      <c r="J61" s="44"/>
      <c r="K61" s="43"/>
      <c r="L61" s="86"/>
      <c r="M61" s="86"/>
      <c r="N61" s="186">
        <f t="shared" si="1"/>
        <v>0</v>
      </c>
      <c r="O61" s="238"/>
    </row>
    <row r="62" spans="1:15" s="5" customFormat="1" ht="37.5" customHeight="1" x14ac:dyDescent="0.3">
      <c r="A62" s="68"/>
      <c r="B62" s="68"/>
      <c r="C62" s="68"/>
      <c r="D62" s="68"/>
      <c r="E62" s="46"/>
      <c r="F62" s="323" t="str">
        <f t="shared" si="0"/>
        <v/>
      </c>
      <c r="G62" s="210"/>
      <c r="H62" s="89"/>
      <c r="I62" s="44"/>
      <c r="J62" s="44"/>
      <c r="K62" s="43"/>
      <c r="L62" s="86"/>
      <c r="M62" s="86"/>
      <c r="N62" s="186">
        <f t="shared" si="1"/>
        <v>0</v>
      </c>
      <c r="O62" s="238"/>
    </row>
    <row r="63" spans="1:15" s="5" customFormat="1" ht="37.5" customHeight="1" x14ac:dyDescent="0.3">
      <c r="A63" s="68"/>
      <c r="B63" s="68"/>
      <c r="C63" s="68"/>
      <c r="D63" s="68"/>
      <c r="E63" s="46"/>
      <c r="F63" s="323" t="str">
        <f t="shared" si="0"/>
        <v/>
      </c>
      <c r="G63" s="210"/>
      <c r="H63" s="89"/>
      <c r="I63" s="44"/>
      <c r="J63" s="44"/>
      <c r="K63" s="43"/>
      <c r="L63" s="86"/>
      <c r="M63" s="86"/>
      <c r="N63" s="186">
        <f t="shared" si="1"/>
        <v>0</v>
      </c>
      <c r="O63" s="238"/>
    </row>
    <row r="64" spans="1:15" s="5" customFormat="1" ht="37.5" customHeight="1" x14ac:dyDescent="0.3">
      <c r="A64" s="68"/>
      <c r="B64" s="68"/>
      <c r="C64" s="68"/>
      <c r="D64" s="68"/>
      <c r="E64" s="46"/>
      <c r="F64" s="323" t="str">
        <f t="shared" si="0"/>
        <v/>
      </c>
      <c r="G64" s="210"/>
      <c r="H64" s="89"/>
      <c r="I64" s="44"/>
      <c r="J64" s="44"/>
      <c r="K64" s="43"/>
      <c r="L64" s="86"/>
      <c r="M64" s="86"/>
      <c r="N64" s="186">
        <f t="shared" si="1"/>
        <v>0</v>
      </c>
      <c r="O64" s="238"/>
    </row>
    <row r="65" spans="1:15" s="5" customFormat="1" ht="37.5" customHeight="1" x14ac:dyDescent="0.3">
      <c r="A65" s="68"/>
      <c r="B65" s="68"/>
      <c r="C65" s="68"/>
      <c r="D65" s="68"/>
      <c r="E65" s="46"/>
      <c r="F65" s="323" t="str">
        <f t="shared" si="0"/>
        <v/>
      </c>
      <c r="G65" s="210"/>
      <c r="H65" s="89"/>
      <c r="I65" s="44"/>
      <c r="J65" s="44"/>
      <c r="K65" s="43"/>
      <c r="L65" s="86"/>
      <c r="M65" s="86"/>
      <c r="N65" s="186">
        <f t="shared" si="1"/>
        <v>0</v>
      </c>
      <c r="O65" s="238"/>
    </row>
    <row r="66" spans="1:15" s="5" customFormat="1" ht="37.5" customHeight="1" x14ac:dyDescent="0.3">
      <c r="A66" s="68"/>
      <c r="B66" s="68"/>
      <c r="C66" s="68"/>
      <c r="D66" s="68"/>
      <c r="E66" s="46"/>
      <c r="F66" s="323" t="str">
        <f t="shared" si="0"/>
        <v/>
      </c>
      <c r="G66" s="210"/>
      <c r="H66" s="89"/>
      <c r="I66" s="44"/>
      <c r="J66" s="44"/>
      <c r="K66" s="43"/>
      <c r="L66" s="86"/>
      <c r="M66" s="86"/>
      <c r="N66" s="186">
        <f t="shared" si="1"/>
        <v>0</v>
      </c>
      <c r="O66" s="238"/>
    </row>
    <row r="67" spans="1:15" s="5" customFormat="1" ht="37.5" customHeight="1" x14ac:dyDescent="0.3">
      <c r="A67" s="68"/>
      <c r="B67" s="68"/>
      <c r="C67" s="68"/>
      <c r="D67" s="68"/>
      <c r="E67" s="46"/>
      <c r="F67" s="323" t="str">
        <f t="shared" si="0"/>
        <v/>
      </c>
      <c r="G67" s="210"/>
      <c r="H67" s="89"/>
      <c r="I67" s="44"/>
      <c r="J67" s="44"/>
      <c r="K67" s="43"/>
      <c r="L67" s="86"/>
      <c r="M67" s="86"/>
      <c r="N67" s="186">
        <f t="shared" si="1"/>
        <v>0</v>
      </c>
      <c r="O67" s="238"/>
    </row>
    <row r="68" spans="1:15" s="5" customFormat="1" ht="37.5" customHeight="1" x14ac:dyDescent="0.3">
      <c r="A68" s="68"/>
      <c r="B68" s="68"/>
      <c r="C68" s="68"/>
      <c r="D68" s="68"/>
      <c r="E68" s="46"/>
      <c r="F68" s="323" t="str">
        <f t="shared" si="0"/>
        <v/>
      </c>
      <c r="G68" s="210"/>
      <c r="H68" s="89"/>
      <c r="I68" s="44"/>
      <c r="J68" s="44"/>
      <c r="K68" s="43"/>
      <c r="L68" s="86"/>
      <c r="M68" s="86"/>
      <c r="N68" s="186">
        <f t="shared" si="1"/>
        <v>0</v>
      </c>
      <c r="O68" s="238"/>
    </row>
    <row r="69" spans="1:15" s="5" customFormat="1" ht="37.5" customHeight="1" x14ac:dyDescent="0.3">
      <c r="A69" s="68"/>
      <c r="B69" s="68"/>
      <c r="C69" s="68"/>
      <c r="D69" s="68"/>
      <c r="E69" s="46"/>
      <c r="F69" s="323" t="str">
        <f t="shared" si="0"/>
        <v/>
      </c>
      <c r="G69" s="210"/>
      <c r="H69" s="89"/>
      <c r="I69" s="44"/>
      <c r="J69" s="44"/>
      <c r="K69" s="43"/>
      <c r="L69" s="86"/>
      <c r="M69" s="86"/>
      <c r="N69" s="186">
        <f t="shared" si="1"/>
        <v>0</v>
      </c>
      <c r="O69" s="238"/>
    </row>
    <row r="70" spans="1:15" s="5" customFormat="1" ht="37.5" customHeight="1" x14ac:dyDescent="0.3">
      <c r="A70" s="68"/>
      <c r="B70" s="68"/>
      <c r="C70" s="68"/>
      <c r="D70" s="68"/>
      <c r="E70" s="46"/>
      <c r="F70" s="323" t="str">
        <f t="shared" si="0"/>
        <v/>
      </c>
      <c r="G70" s="210"/>
      <c r="H70" s="89"/>
      <c r="I70" s="44"/>
      <c r="J70" s="44"/>
      <c r="K70" s="43"/>
      <c r="L70" s="86"/>
      <c r="M70" s="86"/>
      <c r="N70" s="186">
        <f t="shared" si="1"/>
        <v>0</v>
      </c>
      <c r="O70" s="238"/>
    </row>
    <row r="71" spans="1:15" s="5" customFormat="1" ht="37.5" customHeight="1" x14ac:dyDescent="0.3">
      <c r="A71" s="68"/>
      <c r="B71" s="68"/>
      <c r="C71" s="68"/>
      <c r="D71" s="68"/>
      <c r="E71" s="46"/>
      <c r="F71" s="323" t="str">
        <f t="shared" si="0"/>
        <v/>
      </c>
      <c r="G71" s="210"/>
      <c r="H71" s="89"/>
      <c r="I71" s="44"/>
      <c r="J71" s="44"/>
      <c r="K71" s="43"/>
      <c r="L71" s="86"/>
      <c r="M71" s="86"/>
      <c r="N71" s="186">
        <f t="shared" si="1"/>
        <v>0</v>
      </c>
      <c r="O71" s="238"/>
    </row>
    <row r="72" spans="1:15" s="5" customFormat="1" ht="37.5" customHeight="1" x14ac:dyDescent="0.3">
      <c r="A72" s="68"/>
      <c r="B72" s="68"/>
      <c r="C72" s="68"/>
      <c r="D72" s="68"/>
      <c r="E72" s="46"/>
      <c r="F72" s="323" t="str">
        <f t="shared" si="0"/>
        <v/>
      </c>
      <c r="G72" s="210"/>
      <c r="H72" s="89"/>
      <c r="I72" s="44"/>
      <c r="J72" s="44"/>
      <c r="K72" s="43"/>
      <c r="L72" s="86"/>
      <c r="M72" s="86"/>
      <c r="N72" s="186">
        <f t="shared" si="1"/>
        <v>0</v>
      </c>
      <c r="O72" s="238"/>
    </row>
    <row r="73" spans="1:15" s="5" customFormat="1" ht="37.5" customHeight="1" x14ac:dyDescent="0.3">
      <c r="A73" s="68"/>
      <c r="B73" s="68"/>
      <c r="C73" s="68"/>
      <c r="D73" s="68"/>
      <c r="E73" s="46"/>
      <c r="F73" s="323" t="str">
        <f t="shared" si="0"/>
        <v/>
      </c>
      <c r="G73" s="210"/>
      <c r="H73" s="89"/>
      <c r="I73" s="44"/>
      <c r="J73" s="44"/>
      <c r="K73" s="43"/>
      <c r="L73" s="86"/>
      <c r="M73" s="86"/>
      <c r="N73" s="186">
        <f t="shared" si="1"/>
        <v>0</v>
      </c>
      <c r="O73" s="238"/>
    </row>
    <row r="74" spans="1:15" s="5" customFormat="1" ht="37.5" customHeight="1" x14ac:dyDescent="0.3">
      <c r="A74" s="68"/>
      <c r="B74" s="68"/>
      <c r="C74" s="68"/>
      <c r="D74" s="68"/>
      <c r="E74" s="46"/>
      <c r="F74" s="323" t="str">
        <f t="shared" si="0"/>
        <v/>
      </c>
      <c r="G74" s="210"/>
      <c r="H74" s="89"/>
      <c r="I74" s="44"/>
      <c r="J74" s="44"/>
      <c r="K74" s="43"/>
      <c r="L74" s="86"/>
      <c r="M74" s="86"/>
      <c r="N74" s="186">
        <f t="shared" si="1"/>
        <v>0</v>
      </c>
      <c r="O74" s="238"/>
    </row>
    <row r="75" spans="1:15" s="5" customFormat="1" ht="37.5" customHeight="1" x14ac:dyDescent="0.3">
      <c r="A75" s="68"/>
      <c r="B75" s="68"/>
      <c r="C75" s="68"/>
      <c r="D75" s="68"/>
      <c r="E75" s="46"/>
      <c r="F75" s="323" t="str">
        <f t="shared" si="0"/>
        <v/>
      </c>
      <c r="G75" s="210"/>
      <c r="H75" s="89"/>
      <c r="I75" s="44"/>
      <c r="J75" s="44"/>
      <c r="K75" s="43"/>
      <c r="L75" s="86"/>
      <c r="M75" s="86"/>
      <c r="N75" s="186">
        <f t="shared" si="1"/>
        <v>0</v>
      </c>
      <c r="O75" s="238"/>
    </row>
    <row r="76" spans="1:15" s="5" customFormat="1" ht="37.5" customHeight="1" x14ac:dyDescent="0.3">
      <c r="A76" s="68"/>
      <c r="B76" s="68"/>
      <c r="C76" s="68"/>
      <c r="D76" s="68"/>
      <c r="E76" s="46"/>
      <c r="F76" s="323" t="str">
        <f t="shared" si="0"/>
        <v/>
      </c>
      <c r="G76" s="210"/>
      <c r="H76" s="89"/>
      <c r="I76" s="44"/>
      <c r="J76" s="44"/>
      <c r="K76" s="43"/>
      <c r="L76" s="86"/>
      <c r="M76" s="86"/>
      <c r="N76" s="186">
        <f t="shared" ref="N76:N139" si="2">DATEDIF(L76,M76,"d")/365</f>
        <v>0</v>
      </c>
      <c r="O76" s="238"/>
    </row>
    <row r="77" spans="1:15" s="5" customFormat="1" ht="37.5" customHeight="1" x14ac:dyDescent="0.3">
      <c r="A77" s="68"/>
      <c r="B77" s="68"/>
      <c r="C77" s="68"/>
      <c r="D77" s="68"/>
      <c r="E77" s="46"/>
      <c r="F77" s="323" t="str">
        <f t="shared" si="0"/>
        <v/>
      </c>
      <c r="G77" s="210"/>
      <c r="H77" s="89"/>
      <c r="I77" s="44"/>
      <c r="J77" s="44"/>
      <c r="K77" s="43"/>
      <c r="L77" s="86"/>
      <c r="M77" s="86"/>
      <c r="N77" s="186">
        <f t="shared" si="2"/>
        <v>0</v>
      </c>
      <c r="O77" s="238"/>
    </row>
    <row r="78" spans="1:15" s="5" customFormat="1" ht="37.5" customHeight="1" x14ac:dyDescent="0.3">
      <c r="A78" s="68"/>
      <c r="B78" s="68"/>
      <c r="C78" s="68"/>
      <c r="D78" s="68"/>
      <c r="E78" s="46"/>
      <c r="F78" s="323" t="str">
        <f t="shared" si="0"/>
        <v/>
      </c>
      <c r="G78" s="210"/>
      <c r="H78" s="89"/>
      <c r="I78" s="44"/>
      <c r="J78" s="44"/>
      <c r="K78" s="43"/>
      <c r="L78" s="86"/>
      <c r="M78" s="86"/>
      <c r="N78" s="186">
        <f t="shared" si="2"/>
        <v>0</v>
      </c>
      <c r="O78" s="238"/>
    </row>
    <row r="79" spans="1:15" s="5" customFormat="1" ht="37.5" customHeight="1" x14ac:dyDescent="0.3">
      <c r="A79" s="68"/>
      <c r="B79" s="68"/>
      <c r="C79" s="68"/>
      <c r="D79" s="68"/>
      <c r="E79" s="46"/>
      <c r="F79" s="323" t="str">
        <f t="shared" si="0"/>
        <v/>
      </c>
      <c r="G79" s="210"/>
      <c r="H79" s="89"/>
      <c r="I79" s="44"/>
      <c r="J79" s="44"/>
      <c r="K79" s="43"/>
      <c r="L79" s="86"/>
      <c r="M79" s="86"/>
      <c r="N79" s="186">
        <f t="shared" si="2"/>
        <v>0</v>
      </c>
      <c r="O79" s="238"/>
    </row>
    <row r="80" spans="1:15" s="5" customFormat="1" ht="37.5" customHeight="1" x14ac:dyDescent="0.3">
      <c r="A80" s="68"/>
      <c r="B80" s="68"/>
      <c r="C80" s="68"/>
      <c r="D80" s="68"/>
      <c r="E80" s="46"/>
      <c r="F80" s="323" t="str">
        <f t="shared" si="0"/>
        <v/>
      </c>
      <c r="G80" s="210"/>
      <c r="H80" s="89"/>
      <c r="I80" s="44"/>
      <c r="J80" s="44"/>
      <c r="K80" s="43"/>
      <c r="L80" s="86"/>
      <c r="M80" s="86"/>
      <c r="N80" s="186">
        <f t="shared" si="2"/>
        <v>0</v>
      </c>
      <c r="O80" s="238"/>
    </row>
    <row r="81" spans="1:15" s="5" customFormat="1" ht="37.5" customHeight="1" x14ac:dyDescent="0.3">
      <c r="A81" s="68"/>
      <c r="B81" s="68"/>
      <c r="C81" s="68"/>
      <c r="D81" s="68"/>
      <c r="E81" s="46"/>
      <c r="F81" s="323" t="str">
        <f t="shared" si="0"/>
        <v/>
      </c>
      <c r="G81" s="210"/>
      <c r="H81" s="89"/>
      <c r="I81" s="44"/>
      <c r="J81" s="44"/>
      <c r="K81" s="43"/>
      <c r="L81" s="86"/>
      <c r="M81" s="86"/>
      <c r="N81" s="186">
        <f t="shared" si="2"/>
        <v>0</v>
      </c>
      <c r="O81" s="238"/>
    </row>
    <row r="82" spans="1:15" s="5" customFormat="1" ht="37.5" customHeight="1" x14ac:dyDescent="0.3">
      <c r="A82" s="68"/>
      <c r="B82" s="68"/>
      <c r="C82" s="68"/>
      <c r="D82" s="68"/>
      <c r="E82" s="46"/>
      <c r="F82" s="323" t="str">
        <f t="shared" si="0"/>
        <v/>
      </c>
      <c r="G82" s="210"/>
      <c r="H82" s="89"/>
      <c r="I82" s="44"/>
      <c r="J82" s="44"/>
      <c r="K82" s="43"/>
      <c r="L82" s="86"/>
      <c r="M82" s="86"/>
      <c r="N82" s="186">
        <f t="shared" si="2"/>
        <v>0</v>
      </c>
      <c r="O82" s="238"/>
    </row>
    <row r="83" spans="1:15" s="5" customFormat="1" ht="37.5" customHeight="1" x14ac:dyDescent="0.3">
      <c r="A83" s="68"/>
      <c r="B83" s="68"/>
      <c r="C83" s="68"/>
      <c r="D83" s="68"/>
      <c r="E83" s="46"/>
      <c r="F83" s="323" t="str">
        <f t="shared" si="0"/>
        <v/>
      </c>
      <c r="G83" s="210"/>
      <c r="H83" s="89"/>
      <c r="I83" s="44"/>
      <c r="J83" s="44"/>
      <c r="K83" s="43"/>
      <c r="L83" s="86"/>
      <c r="M83" s="86"/>
      <c r="N83" s="186">
        <f t="shared" si="2"/>
        <v>0</v>
      </c>
      <c r="O83" s="238"/>
    </row>
    <row r="84" spans="1:15" s="5" customFormat="1" ht="37.5" customHeight="1" x14ac:dyDescent="0.3">
      <c r="A84" s="68"/>
      <c r="B84" s="68"/>
      <c r="C84" s="68"/>
      <c r="D84" s="68"/>
      <c r="E84" s="46"/>
      <c r="F84" s="323" t="str">
        <f t="shared" si="0"/>
        <v/>
      </c>
      <c r="G84" s="210"/>
      <c r="H84" s="89"/>
      <c r="I84" s="44"/>
      <c r="J84" s="44"/>
      <c r="K84" s="43"/>
      <c r="L84" s="86"/>
      <c r="M84" s="86"/>
      <c r="N84" s="186">
        <f t="shared" si="2"/>
        <v>0</v>
      </c>
      <c r="O84" s="238"/>
    </row>
    <row r="85" spans="1:15" s="5" customFormat="1" ht="37.5" customHeight="1" x14ac:dyDescent="0.3">
      <c r="A85" s="68"/>
      <c r="B85" s="68"/>
      <c r="C85" s="68"/>
      <c r="D85" s="68"/>
      <c r="E85" s="46"/>
      <c r="F85" s="323" t="str">
        <f t="shared" si="0"/>
        <v/>
      </c>
      <c r="G85" s="210"/>
      <c r="H85" s="89"/>
      <c r="I85" s="44"/>
      <c r="J85" s="44"/>
      <c r="K85" s="43"/>
      <c r="L85" s="86"/>
      <c r="M85" s="86"/>
      <c r="N85" s="186">
        <f t="shared" si="2"/>
        <v>0</v>
      </c>
      <c r="O85" s="238"/>
    </row>
    <row r="86" spans="1:15" s="5" customFormat="1" ht="37.5" customHeight="1" x14ac:dyDescent="0.3">
      <c r="A86" s="68"/>
      <c r="B86" s="68"/>
      <c r="C86" s="68"/>
      <c r="D86" s="68"/>
      <c r="E86" s="46"/>
      <c r="F86" s="323" t="str">
        <f t="shared" si="0"/>
        <v/>
      </c>
      <c r="G86" s="210"/>
      <c r="H86" s="89"/>
      <c r="I86" s="44"/>
      <c r="J86" s="44"/>
      <c r="K86" s="43"/>
      <c r="L86" s="86"/>
      <c r="M86" s="86"/>
      <c r="N86" s="186">
        <f t="shared" si="2"/>
        <v>0</v>
      </c>
      <c r="O86" s="238"/>
    </row>
    <row r="87" spans="1:15" s="5" customFormat="1" ht="37.5" customHeight="1" x14ac:dyDescent="0.3">
      <c r="A87" s="68"/>
      <c r="B87" s="68"/>
      <c r="C87" s="68"/>
      <c r="D87" s="68"/>
      <c r="E87" s="46"/>
      <c r="F87" s="323" t="str">
        <f t="shared" si="0"/>
        <v/>
      </c>
      <c r="G87" s="210"/>
      <c r="H87" s="89"/>
      <c r="I87" s="44"/>
      <c r="J87" s="44"/>
      <c r="K87" s="43"/>
      <c r="L87" s="86"/>
      <c r="M87" s="86"/>
      <c r="N87" s="186">
        <f t="shared" si="2"/>
        <v>0</v>
      </c>
      <c r="O87" s="238"/>
    </row>
    <row r="88" spans="1:15" s="5" customFormat="1" ht="37.5" customHeight="1" x14ac:dyDescent="0.3">
      <c r="A88" s="68"/>
      <c r="B88" s="68"/>
      <c r="C88" s="68"/>
      <c r="D88" s="68"/>
      <c r="E88" s="46"/>
      <c r="F88" s="323" t="str">
        <f t="shared" si="0"/>
        <v/>
      </c>
      <c r="G88" s="210"/>
      <c r="H88" s="89"/>
      <c r="I88" s="44"/>
      <c r="J88" s="44"/>
      <c r="K88" s="43"/>
      <c r="L88" s="86"/>
      <c r="M88" s="86"/>
      <c r="N88" s="186">
        <f t="shared" si="2"/>
        <v>0</v>
      </c>
      <c r="O88" s="238"/>
    </row>
    <row r="89" spans="1:15" s="5" customFormat="1" ht="37.5" customHeight="1" x14ac:dyDescent="0.3">
      <c r="A89" s="68"/>
      <c r="B89" s="68"/>
      <c r="C89" s="68"/>
      <c r="D89" s="68"/>
      <c r="E89" s="46"/>
      <c r="F89" s="323" t="str">
        <f t="shared" si="0"/>
        <v/>
      </c>
      <c r="G89" s="210"/>
      <c r="H89" s="89"/>
      <c r="I89" s="44"/>
      <c r="J89" s="44"/>
      <c r="K89" s="43"/>
      <c r="L89" s="86"/>
      <c r="M89" s="86"/>
      <c r="N89" s="186">
        <f t="shared" si="2"/>
        <v>0</v>
      </c>
      <c r="O89" s="238"/>
    </row>
    <row r="90" spans="1:15" s="5" customFormat="1" ht="37.5" customHeight="1" x14ac:dyDescent="0.3">
      <c r="A90" s="68"/>
      <c r="B90" s="68"/>
      <c r="C90" s="68"/>
      <c r="D90" s="68"/>
      <c r="E90" s="46"/>
      <c r="F90" s="323" t="str">
        <f t="shared" si="0"/>
        <v/>
      </c>
      <c r="G90" s="210"/>
      <c r="H90" s="89"/>
      <c r="I90" s="44"/>
      <c r="J90" s="44"/>
      <c r="K90" s="43"/>
      <c r="L90" s="86"/>
      <c r="M90" s="86"/>
      <c r="N90" s="186">
        <f t="shared" si="2"/>
        <v>0</v>
      </c>
      <c r="O90" s="238"/>
    </row>
    <row r="91" spans="1:15" s="5" customFormat="1" ht="37.5" customHeight="1" x14ac:dyDescent="0.3">
      <c r="A91" s="68"/>
      <c r="B91" s="68"/>
      <c r="C91" s="68"/>
      <c r="D91" s="68"/>
      <c r="E91" s="46"/>
      <c r="F91" s="323" t="str">
        <f t="shared" si="0"/>
        <v/>
      </c>
      <c r="G91" s="210"/>
      <c r="H91" s="89"/>
      <c r="I91" s="44"/>
      <c r="J91" s="44"/>
      <c r="K91" s="43"/>
      <c r="L91" s="86"/>
      <c r="M91" s="86"/>
      <c r="N91" s="186">
        <f t="shared" si="2"/>
        <v>0</v>
      </c>
      <c r="O91" s="238"/>
    </row>
    <row r="92" spans="1:15" s="5" customFormat="1" ht="37.5" customHeight="1" x14ac:dyDescent="0.3">
      <c r="A92" s="68"/>
      <c r="B92" s="68"/>
      <c r="C92" s="68"/>
      <c r="D92" s="68"/>
      <c r="E92" s="46"/>
      <c r="F92" s="323" t="str">
        <f t="shared" si="0"/>
        <v/>
      </c>
      <c r="G92" s="210"/>
      <c r="H92" s="89"/>
      <c r="I92" s="44"/>
      <c r="J92" s="44"/>
      <c r="K92" s="43"/>
      <c r="L92" s="86"/>
      <c r="M92" s="86"/>
      <c r="N92" s="186">
        <f t="shared" si="2"/>
        <v>0</v>
      </c>
      <c r="O92" s="238"/>
    </row>
    <row r="93" spans="1:15" s="5" customFormat="1" ht="37.5" customHeight="1" x14ac:dyDescent="0.3">
      <c r="A93" s="68"/>
      <c r="B93" s="68"/>
      <c r="C93" s="68"/>
      <c r="D93" s="68"/>
      <c r="E93" s="46"/>
      <c r="F93" s="323" t="str">
        <f t="shared" si="0"/>
        <v/>
      </c>
      <c r="G93" s="210"/>
      <c r="H93" s="89"/>
      <c r="I93" s="44"/>
      <c r="J93" s="44"/>
      <c r="K93" s="43"/>
      <c r="L93" s="86"/>
      <c r="M93" s="86"/>
      <c r="N93" s="186">
        <f t="shared" si="2"/>
        <v>0</v>
      </c>
      <c r="O93" s="238"/>
    </row>
    <row r="94" spans="1:15" s="5" customFormat="1" ht="37.5" customHeight="1" x14ac:dyDescent="0.3">
      <c r="A94" s="68"/>
      <c r="B94" s="68"/>
      <c r="C94" s="68"/>
      <c r="D94" s="68"/>
      <c r="E94" s="46"/>
      <c r="F94" s="323" t="str">
        <f t="shared" si="0"/>
        <v/>
      </c>
      <c r="G94" s="210"/>
      <c r="H94" s="89"/>
      <c r="I94" s="44"/>
      <c r="J94" s="44"/>
      <c r="K94" s="43"/>
      <c r="L94" s="86"/>
      <c r="M94" s="86"/>
      <c r="N94" s="186">
        <f t="shared" si="2"/>
        <v>0</v>
      </c>
      <c r="O94" s="238"/>
    </row>
    <row r="95" spans="1:15" s="5" customFormat="1" ht="37.5" customHeight="1" x14ac:dyDescent="0.3">
      <c r="A95" s="68"/>
      <c r="B95" s="68"/>
      <c r="C95" s="68"/>
      <c r="D95" s="68"/>
      <c r="E95" s="46"/>
      <c r="F95" s="323" t="str">
        <f t="shared" si="0"/>
        <v/>
      </c>
      <c r="G95" s="210"/>
      <c r="H95" s="89"/>
      <c r="I95" s="44"/>
      <c r="J95" s="44"/>
      <c r="K95" s="43"/>
      <c r="L95" s="86"/>
      <c r="M95" s="86"/>
      <c r="N95" s="186">
        <f t="shared" si="2"/>
        <v>0</v>
      </c>
      <c r="O95" s="238"/>
    </row>
    <row r="96" spans="1:15" s="5" customFormat="1" ht="37.5" customHeight="1" x14ac:dyDescent="0.3">
      <c r="A96" s="68"/>
      <c r="B96" s="68"/>
      <c r="C96" s="68"/>
      <c r="D96" s="68"/>
      <c r="E96" s="46"/>
      <c r="F96" s="323" t="str">
        <f t="shared" si="0"/>
        <v/>
      </c>
      <c r="G96" s="210"/>
      <c r="H96" s="89"/>
      <c r="I96" s="44"/>
      <c r="J96" s="44"/>
      <c r="K96" s="43"/>
      <c r="L96" s="86"/>
      <c r="M96" s="86"/>
      <c r="N96" s="186">
        <f t="shared" si="2"/>
        <v>0</v>
      </c>
      <c r="O96" s="238"/>
    </row>
    <row r="97" spans="1:15" s="5" customFormat="1" ht="37.5" customHeight="1" x14ac:dyDescent="0.3">
      <c r="A97" s="68"/>
      <c r="B97" s="68"/>
      <c r="C97" s="68"/>
      <c r="D97" s="68"/>
      <c r="E97" s="46"/>
      <c r="F97" s="323" t="str">
        <f t="shared" si="0"/>
        <v/>
      </c>
      <c r="G97" s="210"/>
      <c r="H97" s="89"/>
      <c r="I97" s="44"/>
      <c r="J97" s="44"/>
      <c r="K97" s="43"/>
      <c r="L97" s="86"/>
      <c r="M97" s="86"/>
      <c r="N97" s="186">
        <f t="shared" si="2"/>
        <v>0</v>
      </c>
      <c r="O97" s="238"/>
    </row>
    <row r="98" spans="1:15" s="5" customFormat="1" ht="37.5" customHeight="1" x14ac:dyDescent="0.3">
      <c r="A98" s="68"/>
      <c r="B98" s="68"/>
      <c r="C98" s="68"/>
      <c r="D98" s="68"/>
      <c r="E98" s="46"/>
      <c r="F98" s="323" t="str">
        <f t="shared" si="0"/>
        <v/>
      </c>
      <c r="G98" s="210"/>
      <c r="H98" s="89"/>
      <c r="I98" s="44"/>
      <c r="J98" s="44"/>
      <c r="K98" s="43"/>
      <c r="L98" s="86"/>
      <c r="M98" s="86"/>
      <c r="N98" s="186">
        <f t="shared" si="2"/>
        <v>0</v>
      </c>
      <c r="O98" s="238"/>
    </row>
    <row r="99" spans="1:15" s="5" customFormat="1" ht="37.5" customHeight="1" x14ac:dyDescent="0.3">
      <c r="A99" s="68"/>
      <c r="B99" s="68"/>
      <c r="C99" s="68"/>
      <c r="D99" s="68"/>
      <c r="E99" s="46"/>
      <c r="F99" s="323" t="str">
        <f t="shared" si="0"/>
        <v/>
      </c>
      <c r="G99" s="210"/>
      <c r="H99" s="89"/>
      <c r="I99" s="44"/>
      <c r="J99" s="44"/>
      <c r="K99" s="43"/>
      <c r="L99" s="86"/>
      <c r="M99" s="86"/>
      <c r="N99" s="186">
        <f t="shared" si="2"/>
        <v>0</v>
      </c>
      <c r="O99" s="238"/>
    </row>
    <row r="100" spans="1:15" s="5" customFormat="1" ht="37.5" customHeight="1" x14ac:dyDescent="0.3">
      <c r="A100" s="68"/>
      <c r="B100" s="68"/>
      <c r="C100" s="68"/>
      <c r="D100" s="68"/>
      <c r="E100" s="46"/>
      <c r="F100" s="323" t="str">
        <f t="shared" si="0"/>
        <v/>
      </c>
      <c r="G100" s="210"/>
      <c r="H100" s="89"/>
      <c r="I100" s="44"/>
      <c r="J100" s="44"/>
      <c r="K100" s="43"/>
      <c r="L100" s="86"/>
      <c r="M100" s="86"/>
      <c r="N100" s="186">
        <f t="shared" si="2"/>
        <v>0</v>
      </c>
      <c r="O100" s="238"/>
    </row>
    <row r="101" spans="1:15" s="5" customFormat="1" ht="37.5" customHeight="1" x14ac:dyDescent="0.3">
      <c r="A101" s="68"/>
      <c r="B101" s="68"/>
      <c r="C101" s="68"/>
      <c r="D101" s="68"/>
      <c r="E101" s="46"/>
      <c r="F101" s="323" t="str">
        <f t="shared" si="0"/>
        <v/>
      </c>
      <c r="G101" s="210"/>
      <c r="H101" s="89"/>
      <c r="I101" s="44"/>
      <c r="J101" s="44"/>
      <c r="K101" s="43"/>
      <c r="L101" s="86"/>
      <c r="M101" s="86"/>
      <c r="N101" s="186">
        <f t="shared" si="2"/>
        <v>0</v>
      </c>
      <c r="O101" s="238"/>
    </row>
    <row r="102" spans="1:15" s="5" customFormat="1" ht="37.5" customHeight="1" x14ac:dyDescent="0.3">
      <c r="A102" s="68"/>
      <c r="B102" s="68"/>
      <c r="C102" s="68"/>
      <c r="D102" s="68"/>
      <c r="E102" s="46"/>
      <c r="F102" s="323" t="str">
        <f t="shared" si="0"/>
        <v/>
      </c>
      <c r="G102" s="210"/>
      <c r="H102" s="89"/>
      <c r="I102" s="44"/>
      <c r="J102" s="44"/>
      <c r="K102" s="43"/>
      <c r="L102" s="86"/>
      <c r="M102" s="86"/>
      <c r="N102" s="186">
        <f t="shared" si="2"/>
        <v>0</v>
      </c>
      <c r="O102" s="238"/>
    </row>
    <row r="103" spans="1:15" s="5" customFormat="1" ht="37.5" customHeight="1" x14ac:dyDescent="0.3">
      <c r="A103" s="68"/>
      <c r="B103" s="68"/>
      <c r="C103" s="68"/>
      <c r="D103" s="68"/>
      <c r="E103" s="46"/>
      <c r="F103" s="323" t="str">
        <f t="shared" si="0"/>
        <v/>
      </c>
      <c r="G103" s="210"/>
      <c r="H103" s="89"/>
      <c r="I103" s="44"/>
      <c r="J103" s="44"/>
      <c r="K103" s="43"/>
      <c r="L103" s="86"/>
      <c r="M103" s="86"/>
      <c r="N103" s="186">
        <f t="shared" si="2"/>
        <v>0</v>
      </c>
      <c r="O103" s="238"/>
    </row>
    <row r="104" spans="1:15" s="5" customFormat="1" ht="37.5" customHeight="1" x14ac:dyDescent="0.3">
      <c r="A104" s="68"/>
      <c r="B104" s="68"/>
      <c r="C104" s="68"/>
      <c r="D104" s="68"/>
      <c r="E104" s="46"/>
      <c r="F104" s="323" t="str">
        <f t="shared" si="0"/>
        <v/>
      </c>
      <c r="G104" s="210"/>
      <c r="H104" s="89"/>
      <c r="I104" s="44"/>
      <c r="J104" s="44"/>
      <c r="K104" s="43"/>
      <c r="L104" s="86"/>
      <c r="M104" s="86"/>
      <c r="N104" s="186">
        <f t="shared" si="2"/>
        <v>0</v>
      </c>
      <c r="O104" s="238"/>
    </row>
    <row r="105" spans="1:15" s="5" customFormat="1" ht="37.5" customHeight="1" x14ac:dyDescent="0.3">
      <c r="A105" s="68"/>
      <c r="B105" s="68"/>
      <c r="C105" s="68"/>
      <c r="D105" s="68"/>
      <c r="E105" s="46"/>
      <c r="F105" s="323" t="str">
        <f t="shared" si="0"/>
        <v/>
      </c>
      <c r="G105" s="210"/>
      <c r="H105" s="89"/>
      <c r="I105" s="44"/>
      <c r="J105" s="44"/>
      <c r="K105" s="43"/>
      <c r="L105" s="86"/>
      <c r="M105" s="86"/>
      <c r="N105" s="186">
        <f t="shared" si="2"/>
        <v>0</v>
      </c>
      <c r="O105" s="238"/>
    </row>
    <row r="106" spans="1:15" s="5" customFormat="1" ht="37.5" customHeight="1" x14ac:dyDescent="0.3">
      <c r="A106" s="68"/>
      <c r="B106" s="68"/>
      <c r="C106" s="68"/>
      <c r="D106" s="68"/>
      <c r="E106" s="46"/>
      <c r="F106" s="323" t="str">
        <f t="shared" si="0"/>
        <v/>
      </c>
      <c r="G106" s="210"/>
      <c r="H106" s="89"/>
      <c r="I106" s="44"/>
      <c r="J106" s="44"/>
      <c r="K106" s="43"/>
      <c r="L106" s="86"/>
      <c r="M106" s="86"/>
      <c r="N106" s="186">
        <f t="shared" si="2"/>
        <v>0</v>
      </c>
      <c r="O106" s="238"/>
    </row>
    <row r="107" spans="1:15" s="5" customFormat="1" ht="37.5" customHeight="1" x14ac:dyDescent="0.3">
      <c r="A107" s="68"/>
      <c r="B107" s="68"/>
      <c r="C107" s="68"/>
      <c r="D107" s="68"/>
      <c r="E107" s="46"/>
      <c r="F107" s="323" t="str">
        <f t="shared" si="0"/>
        <v/>
      </c>
      <c r="G107" s="210"/>
      <c r="H107" s="89"/>
      <c r="I107" s="44"/>
      <c r="J107" s="44"/>
      <c r="K107" s="43"/>
      <c r="L107" s="86"/>
      <c r="M107" s="86"/>
      <c r="N107" s="186">
        <f t="shared" si="2"/>
        <v>0</v>
      </c>
      <c r="O107" s="238"/>
    </row>
    <row r="108" spans="1:15" s="5" customFormat="1" ht="37.5" customHeight="1" x14ac:dyDescent="0.3">
      <c r="A108" s="68"/>
      <c r="B108" s="68"/>
      <c r="C108" s="68"/>
      <c r="D108" s="68"/>
      <c r="E108" s="46"/>
      <c r="F108" s="323" t="str">
        <f t="shared" si="0"/>
        <v/>
      </c>
      <c r="G108" s="210"/>
      <c r="H108" s="89"/>
      <c r="I108" s="44"/>
      <c r="J108" s="44"/>
      <c r="K108" s="43"/>
      <c r="L108" s="86"/>
      <c r="M108" s="86"/>
      <c r="N108" s="186">
        <f t="shared" si="2"/>
        <v>0</v>
      </c>
      <c r="O108" s="238"/>
    </row>
    <row r="109" spans="1:15" s="5" customFormat="1" ht="37.5" customHeight="1" x14ac:dyDescent="0.3">
      <c r="A109" s="68"/>
      <c r="B109" s="68"/>
      <c r="C109" s="68"/>
      <c r="D109" s="68"/>
      <c r="E109" s="46"/>
      <c r="F109" s="323" t="str">
        <f t="shared" si="0"/>
        <v/>
      </c>
      <c r="G109" s="210"/>
      <c r="H109" s="89"/>
      <c r="I109" s="44"/>
      <c r="J109" s="44"/>
      <c r="K109" s="43"/>
      <c r="L109" s="86"/>
      <c r="M109" s="86"/>
      <c r="N109" s="186">
        <f t="shared" si="2"/>
        <v>0</v>
      </c>
      <c r="O109" s="238"/>
    </row>
    <row r="110" spans="1:15" s="5" customFormat="1" ht="37.5" customHeight="1" x14ac:dyDescent="0.3">
      <c r="A110" s="68"/>
      <c r="B110" s="68"/>
      <c r="C110" s="68"/>
      <c r="D110" s="68"/>
      <c r="E110" s="46"/>
      <c r="F110" s="323" t="str">
        <f t="shared" si="0"/>
        <v/>
      </c>
      <c r="G110" s="210"/>
      <c r="H110" s="89"/>
      <c r="I110" s="44"/>
      <c r="J110" s="44"/>
      <c r="K110" s="43"/>
      <c r="L110" s="86"/>
      <c r="M110" s="86"/>
      <c r="N110" s="186">
        <f t="shared" si="2"/>
        <v>0</v>
      </c>
      <c r="O110" s="238"/>
    </row>
    <row r="111" spans="1:15" s="5" customFormat="1" ht="37.5" customHeight="1" x14ac:dyDescent="0.3">
      <c r="A111" s="68"/>
      <c r="B111" s="68"/>
      <c r="C111" s="68"/>
      <c r="D111" s="68"/>
      <c r="E111" s="46"/>
      <c r="F111" s="323" t="str">
        <f t="shared" si="0"/>
        <v/>
      </c>
      <c r="G111" s="210"/>
      <c r="H111" s="89"/>
      <c r="I111" s="44"/>
      <c r="J111" s="44"/>
      <c r="K111" s="43"/>
      <c r="L111" s="86"/>
      <c r="M111" s="86"/>
      <c r="N111" s="186">
        <f t="shared" si="2"/>
        <v>0</v>
      </c>
      <c r="O111" s="238"/>
    </row>
    <row r="112" spans="1:15" s="5" customFormat="1" ht="37.5" customHeight="1" x14ac:dyDescent="0.3">
      <c r="A112" s="68"/>
      <c r="B112" s="68"/>
      <c r="C112" s="68"/>
      <c r="D112" s="68"/>
      <c r="E112" s="46"/>
      <c r="F112" s="323" t="str">
        <f t="shared" si="0"/>
        <v/>
      </c>
      <c r="G112" s="210"/>
      <c r="H112" s="89"/>
      <c r="I112" s="44"/>
      <c r="J112" s="44"/>
      <c r="K112" s="43"/>
      <c r="L112" s="86"/>
      <c r="M112" s="86"/>
      <c r="N112" s="186">
        <f t="shared" si="2"/>
        <v>0</v>
      </c>
      <c r="O112" s="238"/>
    </row>
    <row r="113" spans="1:15" s="5" customFormat="1" ht="37.5" customHeight="1" x14ac:dyDescent="0.3">
      <c r="A113" s="68"/>
      <c r="B113" s="68"/>
      <c r="C113" s="68"/>
      <c r="D113" s="68"/>
      <c r="E113" s="46"/>
      <c r="F113" s="323" t="str">
        <f t="shared" si="0"/>
        <v/>
      </c>
      <c r="G113" s="210"/>
      <c r="H113" s="89"/>
      <c r="I113" s="44"/>
      <c r="J113" s="44"/>
      <c r="K113" s="43"/>
      <c r="L113" s="86"/>
      <c r="M113" s="86"/>
      <c r="N113" s="186">
        <f t="shared" si="2"/>
        <v>0</v>
      </c>
      <c r="O113" s="238"/>
    </row>
    <row r="114" spans="1:15" s="5" customFormat="1" ht="37.5" customHeight="1" x14ac:dyDescent="0.3">
      <c r="A114" s="68"/>
      <c r="B114" s="68"/>
      <c r="C114" s="68"/>
      <c r="D114" s="68"/>
      <c r="E114" s="46"/>
      <c r="F114" s="323" t="str">
        <f t="shared" si="0"/>
        <v/>
      </c>
      <c r="G114" s="210"/>
      <c r="H114" s="89"/>
      <c r="I114" s="44"/>
      <c r="J114" s="44"/>
      <c r="K114" s="43"/>
      <c r="L114" s="86"/>
      <c r="M114" s="86"/>
      <c r="N114" s="186">
        <f t="shared" si="2"/>
        <v>0</v>
      </c>
      <c r="O114" s="238"/>
    </row>
    <row r="115" spans="1:15" s="5" customFormat="1" ht="37.5" customHeight="1" x14ac:dyDescent="0.3">
      <c r="A115" s="68"/>
      <c r="B115" s="68"/>
      <c r="C115" s="68"/>
      <c r="D115" s="68"/>
      <c r="E115" s="46"/>
      <c r="F115" s="323" t="str">
        <f t="shared" si="0"/>
        <v/>
      </c>
      <c r="G115" s="210"/>
      <c r="H115" s="89"/>
      <c r="I115" s="44"/>
      <c r="J115" s="44"/>
      <c r="K115" s="43"/>
      <c r="L115" s="86"/>
      <c r="M115" s="86"/>
      <c r="N115" s="186">
        <f t="shared" si="2"/>
        <v>0</v>
      </c>
      <c r="O115" s="238"/>
    </row>
    <row r="116" spans="1:15" s="5" customFormat="1" ht="37.5" customHeight="1" x14ac:dyDescent="0.3">
      <c r="A116" s="68"/>
      <c r="B116" s="68"/>
      <c r="C116" s="68"/>
      <c r="D116" s="68"/>
      <c r="E116" s="46"/>
      <c r="F116" s="323" t="str">
        <f t="shared" si="0"/>
        <v/>
      </c>
      <c r="G116" s="210"/>
      <c r="H116" s="89"/>
      <c r="I116" s="44"/>
      <c r="J116" s="44"/>
      <c r="K116" s="43"/>
      <c r="L116" s="86"/>
      <c r="M116" s="86"/>
      <c r="N116" s="186">
        <f t="shared" si="2"/>
        <v>0</v>
      </c>
      <c r="O116" s="238"/>
    </row>
    <row r="117" spans="1:15" s="5" customFormat="1" ht="37.5" customHeight="1" x14ac:dyDescent="0.3">
      <c r="A117" s="68"/>
      <c r="B117" s="68"/>
      <c r="C117" s="68"/>
      <c r="D117" s="68"/>
      <c r="E117" s="46"/>
      <c r="F117" s="323" t="str">
        <f t="shared" si="0"/>
        <v/>
      </c>
      <c r="G117" s="210"/>
      <c r="H117" s="89"/>
      <c r="I117" s="44"/>
      <c r="J117" s="44"/>
      <c r="K117" s="43"/>
      <c r="L117" s="86"/>
      <c r="M117" s="86"/>
      <c r="N117" s="186">
        <f t="shared" si="2"/>
        <v>0</v>
      </c>
      <c r="O117" s="238"/>
    </row>
    <row r="118" spans="1:15" s="5" customFormat="1" ht="37.5" customHeight="1" x14ac:dyDescent="0.3">
      <c r="A118" s="68"/>
      <c r="B118" s="68"/>
      <c r="C118" s="68"/>
      <c r="D118" s="68"/>
      <c r="E118" s="46"/>
      <c r="F118" s="323" t="str">
        <f t="shared" si="0"/>
        <v/>
      </c>
      <c r="G118" s="210"/>
      <c r="H118" s="89"/>
      <c r="I118" s="44"/>
      <c r="J118" s="44"/>
      <c r="K118" s="43"/>
      <c r="L118" s="86"/>
      <c r="M118" s="86"/>
      <c r="N118" s="186">
        <f t="shared" si="2"/>
        <v>0</v>
      </c>
      <c r="O118" s="238"/>
    </row>
    <row r="119" spans="1:15" s="5" customFormat="1" ht="37.5" customHeight="1" x14ac:dyDescent="0.3">
      <c r="A119" s="68"/>
      <c r="B119" s="68"/>
      <c r="C119" s="68"/>
      <c r="D119" s="68"/>
      <c r="E119" s="46"/>
      <c r="F119" s="323" t="str">
        <f t="shared" si="0"/>
        <v/>
      </c>
      <c r="G119" s="210"/>
      <c r="H119" s="89"/>
      <c r="I119" s="44"/>
      <c r="J119" s="44"/>
      <c r="K119" s="43"/>
      <c r="L119" s="86"/>
      <c r="M119" s="86"/>
      <c r="N119" s="186">
        <f t="shared" si="2"/>
        <v>0</v>
      </c>
      <c r="O119" s="238"/>
    </row>
    <row r="120" spans="1:15" s="5" customFormat="1" ht="37.5" customHeight="1" x14ac:dyDescent="0.3">
      <c r="A120" s="68"/>
      <c r="B120" s="68"/>
      <c r="C120" s="68"/>
      <c r="D120" s="68"/>
      <c r="E120" s="46"/>
      <c r="F120" s="323" t="str">
        <f t="shared" si="0"/>
        <v/>
      </c>
      <c r="G120" s="210"/>
      <c r="H120" s="89"/>
      <c r="I120" s="44"/>
      <c r="J120" s="44"/>
      <c r="K120" s="43"/>
      <c r="L120" s="86"/>
      <c r="M120" s="86"/>
      <c r="N120" s="186">
        <f t="shared" si="2"/>
        <v>0</v>
      </c>
      <c r="O120" s="238"/>
    </row>
    <row r="121" spans="1:15" s="5" customFormat="1" ht="37.5" customHeight="1" x14ac:dyDescent="0.3">
      <c r="A121" s="68"/>
      <c r="B121" s="68"/>
      <c r="C121" s="68"/>
      <c r="D121" s="68"/>
      <c r="E121" s="46"/>
      <c r="F121" s="323" t="str">
        <f t="shared" si="0"/>
        <v/>
      </c>
      <c r="G121" s="210"/>
      <c r="H121" s="89"/>
      <c r="I121" s="44"/>
      <c r="J121" s="44"/>
      <c r="K121" s="43"/>
      <c r="L121" s="86"/>
      <c r="M121" s="86"/>
      <c r="N121" s="186">
        <f t="shared" si="2"/>
        <v>0</v>
      </c>
      <c r="O121" s="238"/>
    </row>
    <row r="122" spans="1:15" s="5" customFormat="1" ht="37.5" customHeight="1" x14ac:dyDescent="0.3">
      <c r="A122" s="68"/>
      <c r="B122" s="68"/>
      <c r="C122" s="68"/>
      <c r="D122" s="68"/>
      <c r="E122" s="46"/>
      <c r="F122" s="323" t="str">
        <f t="shared" si="0"/>
        <v/>
      </c>
      <c r="G122" s="210"/>
      <c r="H122" s="89"/>
      <c r="I122" s="44"/>
      <c r="J122" s="44"/>
      <c r="K122" s="43"/>
      <c r="L122" s="86"/>
      <c r="M122" s="86"/>
      <c r="N122" s="186">
        <f t="shared" si="2"/>
        <v>0</v>
      </c>
      <c r="O122" s="238"/>
    </row>
    <row r="123" spans="1:15" s="5" customFormat="1" ht="37.5" customHeight="1" x14ac:dyDescent="0.3">
      <c r="A123" s="68"/>
      <c r="B123" s="68"/>
      <c r="C123" s="68"/>
      <c r="D123" s="68"/>
      <c r="E123" s="46"/>
      <c r="F123" s="323" t="str">
        <f t="shared" si="0"/>
        <v/>
      </c>
      <c r="G123" s="210"/>
      <c r="H123" s="89"/>
      <c r="I123" s="44"/>
      <c r="J123" s="44"/>
      <c r="K123" s="43"/>
      <c r="L123" s="86"/>
      <c r="M123" s="86"/>
      <c r="N123" s="186">
        <f t="shared" si="2"/>
        <v>0</v>
      </c>
      <c r="O123" s="238"/>
    </row>
    <row r="124" spans="1:15" s="5" customFormat="1" ht="37.5" customHeight="1" x14ac:dyDescent="0.3">
      <c r="A124" s="68"/>
      <c r="B124" s="68"/>
      <c r="C124" s="68"/>
      <c r="D124" s="68"/>
      <c r="E124" s="46"/>
      <c r="F124" s="323" t="str">
        <f t="shared" si="0"/>
        <v/>
      </c>
      <c r="G124" s="210"/>
      <c r="H124" s="89"/>
      <c r="I124" s="44"/>
      <c r="J124" s="44"/>
      <c r="K124" s="43"/>
      <c r="L124" s="86"/>
      <c r="M124" s="86"/>
      <c r="N124" s="186">
        <f t="shared" si="2"/>
        <v>0</v>
      </c>
      <c r="O124" s="238"/>
    </row>
    <row r="125" spans="1:15" s="5" customFormat="1" ht="37.5" customHeight="1" x14ac:dyDescent="0.3">
      <c r="A125" s="68"/>
      <c r="B125" s="68"/>
      <c r="C125" s="68"/>
      <c r="D125" s="68"/>
      <c r="E125" s="46"/>
      <c r="F125" s="323" t="str">
        <f t="shared" si="0"/>
        <v/>
      </c>
      <c r="G125" s="210"/>
      <c r="H125" s="89"/>
      <c r="I125" s="44"/>
      <c r="J125" s="44"/>
      <c r="K125" s="43"/>
      <c r="L125" s="86"/>
      <c r="M125" s="86"/>
      <c r="N125" s="186">
        <f t="shared" si="2"/>
        <v>0</v>
      </c>
      <c r="O125" s="238"/>
    </row>
    <row r="126" spans="1:15" s="5" customFormat="1" ht="37.5" customHeight="1" x14ac:dyDescent="0.3">
      <c r="A126" s="68"/>
      <c r="B126" s="68"/>
      <c r="C126" s="68"/>
      <c r="D126" s="68"/>
      <c r="E126" s="46"/>
      <c r="F126" s="323" t="str">
        <f t="shared" si="0"/>
        <v/>
      </c>
      <c r="G126" s="210"/>
      <c r="H126" s="89"/>
      <c r="I126" s="44"/>
      <c r="J126" s="44"/>
      <c r="K126" s="43"/>
      <c r="L126" s="86"/>
      <c r="M126" s="86"/>
      <c r="N126" s="186">
        <f t="shared" si="2"/>
        <v>0</v>
      </c>
      <c r="O126" s="238"/>
    </row>
    <row r="127" spans="1:15" s="5" customFormat="1" ht="37.5" customHeight="1" x14ac:dyDescent="0.3">
      <c r="A127" s="68"/>
      <c r="B127" s="68"/>
      <c r="C127" s="68"/>
      <c r="D127" s="68"/>
      <c r="E127" s="46"/>
      <c r="F127" s="323" t="str">
        <f t="shared" si="0"/>
        <v/>
      </c>
      <c r="G127" s="210"/>
      <c r="H127" s="89"/>
      <c r="I127" s="44"/>
      <c r="J127" s="44"/>
      <c r="K127" s="43"/>
      <c r="L127" s="86"/>
      <c r="M127" s="86"/>
      <c r="N127" s="186">
        <f t="shared" si="2"/>
        <v>0</v>
      </c>
      <c r="O127" s="238"/>
    </row>
    <row r="128" spans="1:15" s="5" customFormat="1" ht="37.5" customHeight="1" x14ac:dyDescent="0.3">
      <c r="A128" s="68"/>
      <c r="B128" s="68"/>
      <c r="C128" s="68"/>
      <c r="D128" s="68"/>
      <c r="E128" s="46"/>
      <c r="F128" s="323" t="str">
        <f t="shared" si="0"/>
        <v/>
      </c>
      <c r="G128" s="210"/>
      <c r="H128" s="89"/>
      <c r="I128" s="44"/>
      <c r="J128" s="44"/>
      <c r="K128" s="43"/>
      <c r="L128" s="86"/>
      <c r="M128" s="86"/>
      <c r="N128" s="186">
        <f t="shared" si="2"/>
        <v>0</v>
      </c>
      <c r="O128" s="238"/>
    </row>
    <row r="129" spans="1:15" s="5" customFormat="1" ht="37.5" customHeight="1" x14ac:dyDescent="0.3">
      <c r="A129" s="68"/>
      <c r="B129" s="68"/>
      <c r="C129" s="68"/>
      <c r="D129" s="68"/>
      <c r="E129" s="46"/>
      <c r="F129" s="323" t="str">
        <f t="shared" si="0"/>
        <v/>
      </c>
      <c r="G129" s="210"/>
      <c r="H129" s="89"/>
      <c r="I129" s="44"/>
      <c r="J129" s="44"/>
      <c r="K129" s="43"/>
      <c r="L129" s="86"/>
      <c r="M129" s="86"/>
      <c r="N129" s="186">
        <f t="shared" si="2"/>
        <v>0</v>
      </c>
      <c r="O129" s="238"/>
    </row>
    <row r="130" spans="1:15" s="5" customFormat="1" ht="37.5" customHeight="1" x14ac:dyDescent="0.3">
      <c r="A130" s="68"/>
      <c r="B130" s="68"/>
      <c r="C130" s="68"/>
      <c r="D130" s="68"/>
      <c r="E130" s="46"/>
      <c r="F130" s="323" t="str">
        <f t="shared" si="0"/>
        <v/>
      </c>
      <c r="G130" s="210"/>
      <c r="H130" s="89"/>
      <c r="I130" s="44"/>
      <c r="J130" s="44"/>
      <c r="K130" s="43"/>
      <c r="L130" s="86"/>
      <c r="M130" s="86"/>
      <c r="N130" s="186">
        <f t="shared" si="2"/>
        <v>0</v>
      </c>
      <c r="O130" s="238"/>
    </row>
    <row r="131" spans="1:15" s="5" customFormat="1" ht="37.5" customHeight="1" x14ac:dyDescent="0.3">
      <c r="A131" s="68"/>
      <c r="B131" s="68"/>
      <c r="C131" s="68"/>
      <c r="D131" s="68"/>
      <c r="E131" s="46"/>
      <c r="F131" s="323" t="str">
        <f t="shared" si="0"/>
        <v/>
      </c>
      <c r="G131" s="210"/>
      <c r="H131" s="89"/>
      <c r="I131" s="44"/>
      <c r="J131" s="44"/>
      <c r="K131" s="43"/>
      <c r="L131" s="86"/>
      <c r="M131" s="86"/>
      <c r="N131" s="186">
        <f t="shared" si="2"/>
        <v>0</v>
      </c>
      <c r="O131" s="238"/>
    </row>
    <row r="132" spans="1:15" s="5" customFormat="1" ht="37.5" customHeight="1" x14ac:dyDescent="0.3">
      <c r="A132" s="68"/>
      <c r="B132" s="68"/>
      <c r="C132" s="68"/>
      <c r="D132" s="68"/>
      <c r="E132" s="46"/>
      <c r="F132" s="323" t="str">
        <f t="shared" si="0"/>
        <v/>
      </c>
      <c r="G132" s="210"/>
      <c r="H132" s="89"/>
      <c r="I132" s="44"/>
      <c r="J132" s="44"/>
      <c r="K132" s="43"/>
      <c r="L132" s="86"/>
      <c r="M132" s="86"/>
      <c r="N132" s="186">
        <f t="shared" si="2"/>
        <v>0</v>
      </c>
      <c r="O132" s="238"/>
    </row>
    <row r="133" spans="1:15" s="5" customFormat="1" ht="37.5" customHeight="1" x14ac:dyDescent="0.3">
      <c r="A133" s="68"/>
      <c r="B133" s="68"/>
      <c r="C133" s="68"/>
      <c r="D133" s="68"/>
      <c r="E133" s="46"/>
      <c r="F133" s="323" t="str">
        <f t="shared" si="0"/>
        <v/>
      </c>
      <c r="G133" s="210"/>
      <c r="H133" s="89"/>
      <c r="I133" s="44"/>
      <c r="J133" s="44"/>
      <c r="K133" s="43"/>
      <c r="L133" s="86"/>
      <c r="M133" s="86"/>
      <c r="N133" s="186">
        <f t="shared" si="2"/>
        <v>0</v>
      </c>
      <c r="O133" s="238"/>
    </row>
    <row r="134" spans="1:15" s="5" customFormat="1" ht="37.5" customHeight="1" x14ac:dyDescent="0.3">
      <c r="A134" s="68"/>
      <c r="B134" s="68"/>
      <c r="C134" s="68"/>
      <c r="D134" s="68"/>
      <c r="E134" s="46"/>
      <c r="F134" s="323" t="str">
        <f t="shared" si="0"/>
        <v/>
      </c>
      <c r="G134" s="210"/>
      <c r="H134" s="89"/>
      <c r="I134" s="44"/>
      <c r="J134" s="44"/>
      <c r="K134" s="43"/>
      <c r="L134" s="86"/>
      <c r="M134" s="86"/>
      <c r="N134" s="186">
        <f t="shared" si="2"/>
        <v>0</v>
      </c>
      <c r="O134" s="238"/>
    </row>
    <row r="135" spans="1:15" s="5" customFormat="1" ht="37.5" customHeight="1" x14ac:dyDescent="0.3">
      <c r="A135" s="68"/>
      <c r="B135" s="68"/>
      <c r="C135" s="68"/>
      <c r="D135" s="68"/>
      <c r="E135" s="46"/>
      <c r="F135" s="323" t="str">
        <f t="shared" si="0"/>
        <v/>
      </c>
      <c r="G135" s="210"/>
      <c r="H135" s="89"/>
      <c r="I135" s="44"/>
      <c r="J135" s="44"/>
      <c r="K135" s="43"/>
      <c r="L135" s="86"/>
      <c r="M135" s="86"/>
      <c r="N135" s="186">
        <f t="shared" si="2"/>
        <v>0</v>
      </c>
      <c r="O135" s="238"/>
    </row>
    <row r="136" spans="1:15" s="5" customFormat="1" ht="37.5" customHeight="1" x14ac:dyDescent="0.3">
      <c r="A136" s="68"/>
      <c r="B136" s="68"/>
      <c r="C136" s="68"/>
      <c r="D136" s="68"/>
      <c r="E136" s="46"/>
      <c r="F136" s="323" t="str">
        <f t="shared" si="0"/>
        <v/>
      </c>
      <c r="G136" s="210"/>
      <c r="H136" s="89"/>
      <c r="I136" s="44"/>
      <c r="J136" s="44"/>
      <c r="K136" s="43"/>
      <c r="L136" s="86"/>
      <c r="M136" s="86"/>
      <c r="N136" s="186">
        <f t="shared" si="2"/>
        <v>0</v>
      </c>
      <c r="O136" s="238"/>
    </row>
    <row r="137" spans="1:15" s="5" customFormat="1" ht="37.5" customHeight="1" x14ac:dyDescent="0.3">
      <c r="A137" s="68"/>
      <c r="B137" s="68"/>
      <c r="C137" s="68"/>
      <c r="D137" s="68"/>
      <c r="E137" s="46"/>
      <c r="F137" s="323" t="str">
        <f t="shared" si="0"/>
        <v/>
      </c>
      <c r="G137" s="210"/>
      <c r="H137" s="89"/>
      <c r="I137" s="44"/>
      <c r="J137" s="44"/>
      <c r="K137" s="43"/>
      <c r="L137" s="86"/>
      <c r="M137" s="86"/>
      <c r="N137" s="186">
        <f t="shared" si="2"/>
        <v>0</v>
      </c>
      <c r="O137" s="238"/>
    </row>
    <row r="138" spans="1:15" s="5" customFormat="1" ht="37.5" customHeight="1" x14ac:dyDescent="0.3">
      <c r="A138" s="68"/>
      <c r="B138" s="68"/>
      <c r="C138" s="68"/>
      <c r="D138" s="68"/>
      <c r="E138" s="46"/>
      <c r="F138" s="323" t="str">
        <f t="shared" si="0"/>
        <v/>
      </c>
      <c r="G138" s="210"/>
      <c r="H138" s="89"/>
      <c r="I138" s="44"/>
      <c r="J138" s="44"/>
      <c r="K138" s="43"/>
      <c r="L138" s="86"/>
      <c r="M138" s="86"/>
      <c r="N138" s="186">
        <f t="shared" si="2"/>
        <v>0</v>
      </c>
      <c r="O138" s="238"/>
    </row>
    <row r="139" spans="1:15" s="5" customFormat="1" ht="37.5" customHeight="1" x14ac:dyDescent="0.3">
      <c r="A139" s="68"/>
      <c r="B139" s="68"/>
      <c r="C139" s="68"/>
      <c r="D139" s="68"/>
      <c r="E139" s="46"/>
      <c r="F139" s="323" t="str">
        <f t="shared" si="0"/>
        <v/>
      </c>
      <c r="G139" s="210"/>
      <c r="H139" s="89"/>
      <c r="I139" s="44"/>
      <c r="J139" s="44"/>
      <c r="K139" s="43"/>
      <c r="L139" s="86"/>
      <c r="M139" s="86"/>
      <c r="N139" s="186">
        <f t="shared" si="2"/>
        <v>0</v>
      </c>
      <c r="O139" s="238"/>
    </row>
    <row r="140" spans="1:15" s="5" customFormat="1" ht="37.5" customHeight="1" x14ac:dyDescent="0.3">
      <c r="A140" s="68"/>
      <c r="B140" s="68"/>
      <c r="C140" s="68"/>
      <c r="D140" s="68"/>
      <c r="E140" s="46"/>
      <c r="F140" s="323" t="str">
        <f t="shared" si="0"/>
        <v/>
      </c>
      <c r="G140" s="210"/>
      <c r="H140" s="89"/>
      <c r="I140" s="44"/>
      <c r="J140" s="44"/>
      <c r="K140" s="43"/>
      <c r="L140" s="86"/>
      <c r="M140" s="86"/>
      <c r="N140" s="186">
        <f t="shared" ref="N140:N203" si="3">DATEDIF(L140,M140,"d")/365</f>
        <v>0</v>
      </c>
      <c r="O140" s="238"/>
    </row>
    <row r="141" spans="1:15" s="5" customFormat="1" ht="37.5" customHeight="1" x14ac:dyDescent="0.3">
      <c r="A141" s="68"/>
      <c r="B141" s="68"/>
      <c r="C141" s="68"/>
      <c r="D141" s="68"/>
      <c r="E141" s="46"/>
      <c r="F141" s="323" t="str">
        <f t="shared" si="0"/>
        <v/>
      </c>
      <c r="G141" s="210"/>
      <c r="H141" s="89"/>
      <c r="I141" s="44"/>
      <c r="J141" s="44"/>
      <c r="K141" s="43"/>
      <c r="L141" s="86"/>
      <c r="M141" s="86"/>
      <c r="N141" s="186">
        <f t="shared" si="3"/>
        <v>0</v>
      </c>
      <c r="O141" s="238"/>
    </row>
    <row r="142" spans="1:15" s="5" customFormat="1" ht="37.5" customHeight="1" x14ac:dyDescent="0.3">
      <c r="A142" s="68"/>
      <c r="B142" s="68"/>
      <c r="C142" s="68"/>
      <c r="D142" s="68"/>
      <c r="E142" s="46"/>
      <c r="F142" s="323" t="str">
        <f t="shared" si="0"/>
        <v/>
      </c>
      <c r="G142" s="210"/>
      <c r="H142" s="89"/>
      <c r="I142" s="44"/>
      <c r="J142" s="44"/>
      <c r="K142" s="43"/>
      <c r="L142" s="86"/>
      <c r="M142" s="86"/>
      <c r="N142" s="186">
        <f t="shared" si="3"/>
        <v>0</v>
      </c>
      <c r="O142" s="238"/>
    </row>
    <row r="143" spans="1:15" s="5" customFormat="1" ht="37.5" customHeight="1" x14ac:dyDescent="0.3">
      <c r="A143" s="68"/>
      <c r="B143" s="68"/>
      <c r="C143" s="68"/>
      <c r="D143" s="68"/>
      <c r="E143" s="46"/>
      <c r="F143" s="323" t="str">
        <f t="shared" si="0"/>
        <v/>
      </c>
      <c r="G143" s="210"/>
      <c r="H143" s="89"/>
      <c r="I143" s="44"/>
      <c r="J143" s="44"/>
      <c r="K143" s="43"/>
      <c r="L143" s="86"/>
      <c r="M143" s="86"/>
      <c r="N143" s="186">
        <f t="shared" si="3"/>
        <v>0</v>
      </c>
      <c r="O143" s="238"/>
    </row>
    <row r="144" spans="1:15" s="5" customFormat="1" ht="37.5" customHeight="1" x14ac:dyDescent="0.3">
      <c r="A144" s="68"/>
      <c r="B144" s="68"/>
      <c r="C144" s="68"/>
      <c r="D144" s="68"/>
      <c r="E144" s="46"/>
      <c r="F144" s="323" t="str">
        <f t="shared" si="0"/>
        <v/>
      </c>
      <c r="G144" s="210"/>
      <c r="H144" s="89"/>
      <c r="I144" s="44"/>
      <c r="J144" s="44"/>
      <c r="K144" s="43"/>
      <c r="L144" s="86"/>
      <c r="M144" s="86"/>
      <c r="N144" s="186">
        <f t="shared" si="3"/>
        <v>0</v>
      </c>
      <c r="O144" s="238"/>
    </row>
    <row r="145" spans="1:15" s="5" customFormat="1" ht="37.5" customHeight="1" x14ac:dyDescent="0.3">
      <c r="A145" s="68"/>
      <c r="B145" s="68"/>
      <c r="C145" s="68"/>
      <c r="D145" s="68"/>
      <c r="E145" s="46"/>
      <c r="F145" s="323" t="str">
        <f t="shared" si="0"/>
        <v/>
      </c>
      <c r="G145" s="210"/>
      <c r="H145" s="89"/>
      <c r="I145" s="44"/>
      <c r="J145" s="44"/>
      <c r="K145" s="43"/>
      <c r="L145" s="86"/>
      <c r="M145" s="86"/>
      <c r="N145" s="186">
        <f t="shared" si="3"/>
        <v>0</v>
      </c>
      <c r="O145" s="238"/>
    </row>
    <row r="146" spans="1:15" s="5" customFormat="1" ht="37.5" customHeight="1" x14ac:dyDescent="0.3">
      <c r="A146" s="68"/>
      <c r="B146" s="68"/>
      <c r="C146" s="68"/>
      <c r="D146" s="68"/>
      <c r="E146" s="46"/>
      <c r="F146" s="323" t="str">
        <f t="shared" si="0"/>
        <v/>
      </c>
      <c r="G146" s="210"/>
      <c r="H146" s="89"/>
      <c r="I146" s="44"/>
      <c r="J146" s="44"/>
      <c r="K146" s="43"/>
      <c r="L146" s="86"/>
      <c r="M146" s="86"/>
      <c r="N146" s="186">
        <f t="shared" si="3"/>
        <v>0</v>
      </c>
      <c r="O146" s="238"/>
    </row>
    <row r="147" spans="1:15" s="5" customFormat="1" ht="37.5" customHeight="1" x14ac:dyDescent="0.3">
      <c r="A147" s="68"/>
      <c r="B147" s="68"/>
      <c r="C147" s="68"/>
      <c r="D147" s="68"/>
      <c r="E147" s="46"/>
      <c r="F147" s="323" t="str">
        <f t="shared" si="0"/>
        <v/>
      </c>
      <c r="G147" s="210"/>
      <c r="H147" s="89"/>
      <c r="I147" s="44"/>
      <c r="J147" s="44"/>
      <c r="K147" s="43"/>
      <c r="L147" s="86"/>
      <c r="M147" s="86"/>
      <c r="N147" s="186">
        <f t="shared" si="3"/>
        <v>0</v>
      </c>
      <c r="O147" s="238"/>
    </row>
    <row r="148" spans="1:15" s="5" customFormat="1" ht="37.5" customHeight="1" x14ac:dyDescent="0.3">
      <c r="A148" s="68"/>
      <c r="B148" s="68"/>
      <c r="C148" s="68"/>
      <c r="D148" s="68"/>
      <c r="E148" s="46"/>
      <c r="F148" s="323" t="str">
        <f t="shared" si="0"/>
        <v/>
      </c>
      <c r="G148" s="210"/>
      <c r="H148" s="89"/>
      <c r="I148" s="44"/>
      <c r="J148" s="44"/>
      <c r="K148" s="43"/>
      <c r="L148" s="86"/>
      <c r="M148" s="86"/>
      <c r="N148" s="186">
        <f t="shared" si="3"/>
        <v>0</v>
      </c>
      <c r="O148" s="238"/>
    </row>
    <row r="149" spans="1:15" s="5" customFormat="1" ht="37.5" customHeight="1" x14ac:dyDescent="0.3">
      <c r="A149" s="68"/>
      <c r="B149" s="68"/>
      <c r="C149" s="68"/>
      <c r="D149" s="68"/>
      <c r="E149" s="46"/>
      <c r="F149" s="323" t="str">
        <f t="shared" si="0"/>
        <v/>
      </c>
      <c r="G149" s="210"/>
      <c r="H149" s="89"/>
      <c r="I149" s="44"/>
      <c r="J149" s="44"/>
      <c r="K149" s="43"/>
      <c r="L149" s="86"/>
      <c r="M149" s="86"/>
      <c r="N149" s="186">
        <f t="shared" si="3"/>
        <v>0</v>
      </c>
      <c r="O149" s="238"/>
    </row>
    <row r="150" spans="1:15" s="5" customFormat="1" ht="37.5" customHeight="1" x14ac:dyDescent="0.3">
      <c r="A150" s="68"/>
      <c r="B150" s="68"/>
      <c r="C150" s="68"/>
      <c r="D150" s="68"/>
      <c r="E150" s="46"/>
      <c r="F150" s="323" t="str">
        <f t="shared" si="0"/>
        <v/>
      </c>
      <c r="G150" s="210"/>
      <c r="H150" s="89"/>
      <c r="I150" s="44"/>
      <c r="J150" s="44"/>
      <c r="K150" s="43"/>
      <c r="L150" s="86"/>
      <c r="M150" s="86"/>
      <c r="N150" s="186">
        <f t="shared" si="3"/>
        <v>0</v>
      </c>
      <c r="O150" s="238"/>
    </row>
    <row r="151" spans="1:15" s="5" customFormat="1" ht="37.5" customHeight="1" x14ac:dyDescent="0.3">
      <c r="A151" s="68"/>
      <c r="B151" s="68"/>
      <c r="C151" s="68"/>
      <c r="D151" s="68"/>
      <c r="E151" s="46"/>
      <c r="F151" s="323" t="str">
        <f t="shared" si="0"/>
        <v/>
      </c>
      <c r="G151" s="210"/>
      <c r="H151" s="89"/>
      <c r="I151" s="44"/>
      <c r="J151" s="44"/>
      <c r="K151" s="43"/>
      <c r="L151" s="86"/>
      <c r="M151" s="86"/>
      <c r="N151" s="186">
        <f t="shared" si="3"/>
        <v>0</v>
      </c>
      <c r="O151" s="238"/>
    </row>
    <row r="152" spans="1:15" s="5" customFormat="1" ht="37.5" customHeight="1" x14ac:dyDescent="0.3">
      <c r="A152" s="68"/>
      <c r="B152" s="68"/>
      <c r="C152" s="68"/>
      <c r="D152" s="68"/>
      <c r="E152" s="46"/>
      <c r="F152" s="323" t="str">
        <f t="shared" si="0"/>
        <v/>
      </c>
      <c r="G152" s="210"/>
      <c r="H152" s="89"/>
      <c r="I152" s="44"/>
      <c r="J152" s="44"/>
      <c r="K152" s="43"/>
      <c r="L152" s="86"/>
      <c r="M152" s="86"/>
      <c r="N152" s="186">
        <f t="shared" si="3"/>
        <v>0</v>
      </c>
      <c r="O152" s="238"/>
    </row>
    <row r="153" spans="1:15" s="5" customFormat="1" ht="37.5" customHeight="1" x14ac:dyDescent="0.3">
      <c r="A153" s="68"/>
      <c r="B153" s="68"/>
      <c r="C153" s="68"/>
      <c r="D153" s="68"/>
      <c r="E153" s="46"/>
      <c r="F153" s="323" t="str">
        <f t="shared" si="0"/>
        <v/>
      </c>
      <c r="G153" s="210"/>
      <c r="H153" s="89"/>
      <c r="I153" s="44"/>
      <c r="J153" s="44"/>
      <c r="K153" s="43"/>
      <c r="L153" s="86"/>
      <c r="M153" s="86"/>
      <c r="N153" s="186">
        <f t="shared" si="3"/>
        <v>0</v>
      </c>
      <c r="O153" s="238"/>
    </row>
    <row r="154" spans="1:15" s="5" customFormat="1" ht="37.5" customHeight="1" x14ac:dyDescent="0.3">
      <c r="A154" s="68"/>
      <c r="B154" s="68"/>
      <c r="C154" s="68"/>
      <c r="D154" s="68"/>
      <c r="E154" s="46"/>
      <c r="F154" s="323" t="str">
        <f t="shared" si="0"/>
        <v/>
      </c>
      <c r="G154" s="210"/>
      <c r="H154" s="89"/>
      <c r="I154" s="44"/>
      <c r="J154" s="44"/>
      <c r="K154" s="43"/>
      <c r="L154" s="86"/>
      <c r="M154" s="86"/>
      <c r="N154" s="186">
        <f t="shared" si="3"/>
        <v>0</v>
      </c>
      <c r="O154" s="238"/>
    </row>
    <row r="155" spans="1:15" s="5" customFormat="1" ht="37.5" customHeight="1" x14ac:dyDescent="0.3">
      <c r="A155" s="68"/>
      <c r="B155" s="68"/>
      <c r="C155" s="68"/>
      <c r="D155" s="68"/>
      <c r="E155" s="46"/>
      <c r="F155" s="323" t="str">
        <f t="shared" si="0"/>
        <v/>
      </c>
      <c r="G155" s="210"/>
      <c r="H155" s="89"/>
      <c r="I155" s="44"/>
      <c r="J155" s="44"/>
      <c r="K155" s="43"/>
      <c r="L155" s="86"/>
      <c r="M155" s="86"/>
      <c r="N155" s="186">
        <f t="shared" si="3"/>
        <v>0</v>
      </c>
      <c r="O155" s="238"/>
    </row>
    <row r="156" spans="1:15" s="5" customFormat="1" ht="37.5" customHeight="1" x14ac:dyDescent="0.3">
      <c r="A156" s="68"/>
      <c r="B156" s="68"/>
      <c r="C156" s="68"/>
      <c r="D156" s="68"/>
      <c r="E156" s="46"/>
      <c r="F156" s="323" t="str">
        <f t="shared" si="0"/>
        <v/>
      </c>
      <c r="G156" s="210"/>
      <c r="H156" s="89"/>
      <c r="I156" s="44"/>
      <c r="J156" s="44"/>
      <c r="K156" s="43"/>
      <c r="L156" s="86"/>
      <c r="M156" s="86"/>
      <c r="N156" s="186">
        <f t="shared" si="3"/>
        <v>0</v>
      </c>
      <c r="O156" s="238"/>
    </row>
    <row r="157" spans="1:15" s="5" customFormat="1" ht="37.5" customHeight="1" x14ac:dyDescent="0.3">
      <c r="A157" s="68"/>
      <c r="B157" s="68"/>
      <c r="C157" s="68"/>
      <c r="D157" s="68"/>
      <c r="E157" s="46"/>
      <c r="F157" s="323" t="str">
        <f t="shared" si="0"/>
        <v/>
      </c>
      <c r="G157" s="210"/>
      <c r="H157" s="89"/>
      <c r="I157" s="44"/>
      <c r="J157" s="44"/>
      <c r="K157" s="43"/>
      <c r="L157" s="86"/>
      <c r="M157" s="86"/>
      <c r="N157" s="186">
        <f t="shared" si="3"/>
        <v>0</v>
      </c>
      <c r="O157" s="238"/>
    </row>
    <row r="158" spans="1:15" s="5" customFormat="1" ht="37.5" customHeight="1" x14ac:dyDescent="0.3">
      <c r="A158" s="68"/>
      <c r="B158" s="68"/>
      <c r="C158" s="68"/>
      <c r="D158" s="68"/>
      <c r="E158" s="46"/>
      <c r="F158" s="323" t="str">
        <f t="shared" si="0"/>
        <v/>
      </c>
      <c r="G158" s="210"/>
      <c r="H158" s="89"/>
      <c r="I158" s="44"/>
      <c r="J158" s="44"/>
      <c r="K158" s="43"/>
      <c r="L158" s="86"/>
      <c r="M158" s="86"/>
      <c r="N158" s="186">
        <f t="shared" si="3"/>
        <v>0</v>
      </c>
      <c r="O158" s="238"/>
    </row>
    <row r="159" spans="1:15" s="5" customFormat="1" ht="37.5" customHeight="1" x14ac:dyDescent="0.3">
      <c r="A159" s="68"/>
      <c r="B159" s="68"/>
      <c r="C159" s="68"/>
      <c r="D159" s="68"/>
      <c r="E159" s="46"/>
      <c r="F159" s="323" t="str">
        <f t="shared" si="0"/>
        <v/>
      </c>
      <c r="G159" s="210"/>
      <c r="H159" s="89"/>
      <c r="I159" s="44"/>
      <c r="J159" s="44"/>
      <c r="K159" s="43"/>
      <c r="L159" s="86"/>
      <c r="M159" s="86"/>
      <c r="N159" s="186">
        <f t="shared" si="3"/>
        <v>0</v>
      </c>
      <c r="O159" s="238"/>
    </row>
    <row r="160" spans="1:15" s="5" customFormat="1" ht="37.5" customHeight="1" x14ac:dyDescent="0.3">
      <c r="A160" s="68"/>
      <c r="B160" s="68"/>
      <c r="C160" s="68"/>
      <c r="D160" s="68"/>
      <c r="E160" s="46"/>
      <c r="F160" s="323" t="str">
        <f t="shared" si="0"/>
        <v/>
      </c>
      <c r="G160" s="210"/>
      <c r="H160" s="89"/>
      <c r="I160" s="44"/>
      <c r="J160" s="44"/>
      <c r="K160" s="43"/>
      <c r="L160" s="86"/>
      <c r="M160" s="86"/>
      <c r="N160" s="186">
        <f t="shared" si="3"/>
        <v>0</v>
      </c>
      <c r="O160" s="238"/>
    </row>
    <row r="161" spans="1:15" s="5" customFormat="1" ht="37.5" customHeight="1" x14ac:dyDescent="0.3">
      <c r="A161" s="68"/>
      <c r="B161" s="68"/>
      <c r="C161" s="68"/>
      <c r="D161" s="68"/>
      <c r="E161" s="46"/>
      <c r="F161" s="323" t="str">
        <f t="shared" si="0"/>
        <v/>
      </c>
      <c r="G161" s="210"/>
      <c r="H161" s="89"/>
      <c r="I161" s="44"/>
      <c r="J161" s="44"/>
      <c r="K161" s="43"/>
      <c r="L161" s="86"/>
      <c r="M161" s="86"/>
      <c r="N161" s="186">
        <f t="shared" si="3"/>
        <v>0</v>
      </c>
      <c r="O161" s="238"/>
    </row>
    <row r="162" spans="1:15" s="5" customFormat="1" ht="37.5" customHeight="1" x14ac:dyDescent="0.3">
      <c r="A162" s="68"/>
      <c r="B162" s="68"/>
      <c r="C162" s="68"/>
      <c r="D162" s="68"/>
      <c r="E162" s="46"/>
      <c r="F162" s="323" t="str">
        <f t="shared" si="0"/>
        <v/>
      </c>
      <c r="G162" s="210"/>
      <c r="H162" s="89"/>
      <c r="I162" s="44"/>
      <c r="J162" s="44"/>
      <c r="K162" s="43"/>
      <c r="L162" s="86"/>
      <c r="M162" s="86"/>
      <c r="N162" s="186">
        <f t="shared" si="3"/>
        <v>0</v>
      </c>
      <c r="O162" s="238"/>
    </row>
    <row r="163" spans="1:15" s="5" customFormat="1" ht="37.5" customHeight="1" x14ac:dyDescent="0.3">
      <c r="A163" s="68"/>
      <c r="B163" s="68"/>
      <c r="C163" s="68"/>
      <c r="D163" s="68"/>
      <c r="E163" s="46"/>
      <c r="F163" s="323" t="str">
        <f t="shared" si="0"/>
        <v/>
      </c>
      <c r="G163" s="210"/>
      <c r="H163" s="89"/>
      <c r="I163" s="44"/>
      <c r="J163" s="44"/>
      <c r="K163" s="43"/>
      <c r="L163" s="86"/>
      <c r="M163" s="86"/>
      <c r="N163" s="186">
        <f t="shared" si="3"/>
        <v>0</v>
      </c>
      <c r="O163" s="238"/>
    </row>
    <row r="164" spans="1:15" s="5" customFormat="1" ht="37.5" customHeight="1" x14ac:dyDescent="0.3">
      <c r="A164" s="68"/>
      <c r="B164" s="68"/>
      <c r="C164" s="68"/>
      <c r="D164" s="68"/>
      <c r="E164" s="46"/>
      <c r="F164" s="323" t="str">
        <f t="shared" si="0"/>
        <v/>
      </c>
      <c r="G164" s="210"/>
      <c r="H164" s="89"/>
      <c r="I164" s="44"/>
      <c r="J164" s="44"/>
      <c r="K164" s="43"/>
      <c r="L164" s="86"/>
      <c r="M164" s="86"/>
      <c r="N164" s="186">
        <f t="shared" si="3"/>
        <v>0</v>
      </c>
      <c r="O164" s="238"/>
    </row>
    <row r="165" spans="1:15" s="5" customFormat="1" ht="37.5" customHeight="1" x14ac:dyDescent="0.3">
      <c r="A165" s="68"/>
      <c r="B165" s="68"/>
      <c r="C165" s="68"/>
      <c r="D165" s="68"/>
      <c r="E165" s="46"/>
      <c r="F165" s="323" t="str">
        <f t="shared" si="0"/>
        <v/>
      </c>
      <c r="G165" s="210"/>
      <c r="H165" s="89"/>
      <c r="I165" s="44"/>
      <c r="J165" s="44"/>
      <c r="K165" s="43"/>
      <c r="L165" s="86"/>
      <c r="M165" s="86"/>
      <c r="N165" s="186">
        <f t="shared" si="3"/>
        <v>0</v>
      </c>
      <c r="O165" s="238"/>
    </row>
    <row r="166" spans="1:15" s="5" customFormat="1" ht="37.5" customHeight="1" x14ac:dyDescent="0.3">
      <c r="A166" s="68"/>
      <c r="B166" s="68"/>
      <c r="C166" s="68"/>
      <c r="D166" s="68"/>
      <c r="E166" s="46"/>
      <c r="F166" s="323" t="str">
        <f t="shared" si="0"/>
        <v/>
      </c>
      <c r="G166" s="210"/>
      <c r="H166" s="89"/>
      <c r="I166" s="44"/>
      <c r="J166" s="44"/>
      <c r="K166" s="43"/>
      <c r="L166" s="86"/>
      <c r="M166" s="86"/>
      <c r="N166" s="186">
        <f t="shared" si="3"/>
        <v>0</v>
      </c>
      <c r="O166" s="238"/>
    </row>
    <row r="167" spans="1:15" s="5" customFormat="1" ht="37.5" customHeight="1" x14ac:dyDescent="0.3">
      <c r="A167" s="68"/>
      <c r="B167" s="68"/>
      <c r="C167" s="68"/>
      <c r="D167" s="68"/>
      <c r="E167" s="46"/>
      <c r="F167" s="323" t="str">
        <f t="shared" si="0"/>
        <v/>
      </c>
      <c r="G167" s="210"/>
      <c r="H167" s="89"/>
      <c r="I167" s="44"/>
      <c r="J167" s="44"/>
      <c r="K167" s="43"/>
      <c r="L167" s="86"/>
      <c r="M167" s="86"/>
      <c r="N167" s="186">
        <f t="shared" si="3"/>
        <v>0</v>
      </c>
      <c r="O167" s="238"/>
    </row>
    <row r="168" spans="1:15" s="5" customFormat="1" ht="37.5" customHeight="1" x14ac:dyDescent="0.3">
      <c r="A168" s="68"/>
      <c r="B168" s="68"/>
      <c r="C168" s="68"/>
      <c r="D168" s="68"/>
      <c r="E168" s="46"/>
      <c r="F168" s="323" t="str">
        <f t="shared" si="0"/>
        <v/>
      </c>
      <c r="G168" s="210"/>
      <c r="H168" s="89"/>
      <c r="I168" s="44"/>
      <c r="J168" s="44"/>
      <c r="K168" s="43"/>
      <c r="L168" s="86"/>
      <c r="M168" s="86"/>
      <c r="N168" s="186">
        <f t="shared" si="3"/>
        <v>0</v>
      </c>
      <c r="O168" s="238"/>
    </row>
    <row r="169" spans="1:15" s="5" customFormat="1" ht="37.5" customHeight="1" x14ac:dyDescent="0.3">
      <c r="A169" s="68"/>
      <c r="B169" s="68"/>
      <c r="C169" s="68"/>
      <c r="D169" s="68"/>
      <c r="E169" s="46"/>
      <c r="F169" s="323" t="str">
        <f t="shared" si="0"/>
        <v/>
      </c>
      <c r="G169" s="210"/>
      <c r="H169" s="89"/>
      <c r="I169" s="44"/>
      <c r="J169" s="44"/>
      <c r="K169" s="43"/>
      <c r="L169" s="86"/>
      <c r="M169" s="86"/>
      <c r="N169" s="186">
        <f t="shared" si="3"/>
        <v>0</v>
      </c>
      <c r="O169" s="238"/>
    </row>
    <row r="170" spans="1:15" s="5" customFormat="1" ht="37.5" customHeight="1" x14ac:dyDescent="0.3">
      <c r="A170" s="68"/>
      <c r="B170" s="68"/>
      <c r="C170" s="68"/>
      <c r="D170" s="68"/>
      <c r="E170" s="46"/>
      <c r="F170" s="323" t="str">
        <f t="shared" si="0"/>
        <v/>
      </c>
      <c r="G170" s="210"/>
      <c r="H170" s="89"/>
      <c r="I170" s="44"/>
      <c r="J170" s="44"/>
      <c r="K170" s="43"/>
      <c r="L170" s="86"/>
      <c r="M170" s="86"/>
      <c r="N170" s="186">
        <f t="shared" si="3"/>
        <v>0</v>
      </c>
      <c r="O170" s="238"/>
    </row>
    <row r="171" spans="1:15" s="5" customFormat="1" ht="37.5" customHeight="1" x14ac:dyDescent="0.3">
      <c r="A171" s="68"/>
      <c r="B171" s="68"/>
      <c r="C171" s="68"/>
      <c r="D171" s="68"/>
      <c r="E171" s="46"/>
      <c r="F171" s="323" t="str">
        <f t="shared" si="0"/>
        <v/>
      </c>
      <c r="G171" s="210"/>
      <c r="H171" s="89"/>
      <c r="I171" s="44"/>
      <c r="J171" s="44"/>
      <c r="K171" s="43"/>
      <c r="L171" s="86"/>
      <c r="M171" s="86"/>
      <c r="N171" s="186">
        <f t="shared" si="3"/>
        <v>0</v>
      </c>
      <c r="O171" s="238"/>
    </row>
    <row r="172" spans="1:15" s="5" customFormat="1" ht="37.5" customHeight="1" x14ac:dyDescent="0.3">
      <c r="A172" s="68"/>
      <c r="B172" s="68"/>
      <c r="C172" s="68"/>
      <c r="D172" s="68"/>
      <c r="E172" s="46"/>
      <c r="F172" s="323" t="str">
        <f t="shared" si="0"/>
        <v/>
      </c>
      <c r="G172" s="210"/>
      <c r="H172" s="89"/>
      <c r="I172" s="44"/>
      <c r="J172" s="44"/>
      <c r="K172" s="43"/>
      <c r="L172" s="86"/>
      <c r="M172" s="86"/>
      <c r="N172" s="186">
        <f t="shared" si="3"/>
        <v>0</v>
      </c>
      <c r="O172" s="238"/>
    </row>
    <row r="173" spans="1:15" s="5" customFormat="1" ht="37.5" customHeight="1" x14ac:dyDescent="0.3">
      <c r="A173" s="68"/>
      <c r="B173" s="68"/>
      <c r="C173" s="68"/>
      <c r="D173" s="68"/>
      <c r="E173" s="46"/>
      <c r="F173" s="323" t="str">
        <f t="shared" si="0"/>
        <v/>
      </c>
      <c r="G173" s="210"/>
      <c r="H173" s="89"/>
      <c r="I173" s="44"/>
      <c r="J173" s="44"/>
      <c r="K173" s="43"/>
      <c r="L173" s="86"/>
      <c r="M173" s="86"/>
      <c r="N173" s="186">
        <f t="shared" si="3"/>
        <v>0</v>
      </c>
      <c r="O173" s="238"/>
    </row>
    <row r="174" spans="1:15" s="5" customFormat="1" ht="37.5" customHeight="1" x14ac:dyDescent="0.3">
      <c r="A174" s="68"/>
      <c r="B174" s="68"/>
      <c r="C174" s="68"/>
      <c r="D174" s="68"/>
      <c r="E174" s="46"/>
      <c r="F174" s="323" t="str">
        <f t="shared" si="0"/>
        <v/>
      </c>
      <c r="G174" s="210"/>
      <c r="H174" s="89"/>
      <c r="I174" s="44"/>
      <c r="J174" s="44"/>
      <c r="K174" s="43"/>
      <c r="L174" s="86"/>
      <c r="M174" s="86"/>
      <c r="N174" s="186">
        <f t="shared" si="3"/>
        <v>0</v>
      </c>
      <c r="O174" s="238"/>
    </row>
    <row r="175" spans="1:15" s="5" customFormat="1" ht="37.5" customHeight="1" x14ac:dyDescent="0.3">
      <c r="A175" s="68"/>
      <c r="B175" s="68"/>
      <c r="C175" s="68"/>
      <c r="D175" s="68"/>
      <c r="E175" s="46"/>
      <c r="F175" s="323" t="str">
        <f t="shared" si="0"/>
        <v/>
      </c>
      <c r="G175" s="210"/>
      <c r="H175" s="89"/>
      <c r="I175" s="44"/>
      <c r="J175" s="44"/>
      <c r="K175" s="43"/>
      <c r="L175" s="86"/>
      <c r="M175" s="86"/>
      <c r="N175" s="186">
        <f t="shared" si="3"/>
        <v>0</v>
      </c>
      <c r="O175" s="238"/>
    </row>
    <row r="176" spans="1:15" s="5" customFormat="1" ht="37.5" customHeight="1" x14ac:dyDescent="0.3">
      <c r="A176" s="68"/>
      <c r="B176" s="68"/>
      <c r="C176" s="68"/>
      <c r="D176" s="68"/>
      <c r="E176" s="46"/>
      <c r="F176" s="323" t="str">
        <f t="shared" si="0"/>
        <v/>
      </c>
      <c r="G176" s="210"/>
      <c r="H176" s="89"/>
      <c r="I176" s="44"/>
      <c r="J176" s="44"/>
      <c r="K176" s="43"/>
      <c r="L176" s="86"/>
      <c r="M176" s="86"/>
      <c r="N176" s="186">
        <f t="shared" si="3"/>
        <v>0</v>
      </c>
      <c r="O176" s="238"/>
    </row>
    <row r="177" spans="1:15" s="5" customFormat="1" ht="37.5" customHeight="1" x14ac:dyDescent="0.3">
      <c r="A177" s="68"/>
      <c r="B177" s="68"/>
      <c r="C177" s="68"/>
      <c r="D177" s="68"/>
      <c r="E177" s="46"/>
      <c r="F177" s="323" t="str">
        <f t="shared" si="0"/>
        <v/>
      </c>
      <c r="G177" s="210"/>
      <c r="H177" s="89"/>
      <c r="I177" s="44"/>
      <c r="J177" s="44"/>
      <c r="K177" s="43"/>
      <c r="L177" s="86"/>
      <c r="M177" s="86"/>
      <c r="N177" s="186">
        <f t="shared" si="3"/>
        <v>0</v>
      </c>
      <c r="O177" s="238"/>
    </row>
    <row r="178" spans="1:15" s="5" customFormat="1" ht="37.5" customHeight="1" x14ac:dyDescent="0.3">
      <c r="A178" s="68"/>
      <c r="B178" s="68"/>
      <c r="C178" s="68"/>
      <c r="D178" s="68"/>
      <c r="E178" s="46"/>
      <c r="F178" s="323" t="str">
        <f t="shared" si="0"/>
        <v/>
      </c>
      <c r="G178" s="210"/>
      <c r="H178" s="89"/>
      <c r="I178" s="44"/>
      <c r="J178" s="44"/>
      <c r="K178" s="43"/>
      <c r="L178" s="86"/>
      <c r="M178" s="86"/>
      <c r="N178" s="186">
        <f t="shared" si="3"/>
        <v>0</v>
      </c>
      <c r="O178" s="238"/>
    </row>
    <row r="179" spans="1:15" s="5" customFormat="1" ht="37.5" customHeight="1" x14ac:dyDescent="0.3">
      <c r="A179" s="68"/>
      <c r="B179" s="68"/>
      <c r="C179" s="68"/>
      <c r="D179" s="68"/>
      <c r="E179" s="46"/>
      <c r="F179" s="323" t="str">
        <f t="shared" si="0"/>
        <v/>
      </c>
      <c r="G179" s="210"/>
      <c r="H179" s="89"/>
      <c r="I179" s="44"/>
      <c r="J179" s="44"/>
      <c r="K179" s="43"/>
      <c r="L179" s="86"/>
      <c r="M179" s="86"/>
      <c r="N179" s="186">
        <f t="shared" si="3"/>
        <v>0</v>
      </c>
      <c r="O179" s="238"/>
    </row>
    <row r="180" spans="1:15" s="5" customFormat="1" ht="37.5" customHeight="1" x14ac:dyDescent="0.3">
      <c r="A180" s="68"/>
      <c r="B180" s="68"/>
      <c r="C180" s="68"/>
      <c r="D180" s="68"/>
      <c r="E180" s="46"/>
      <c r="F180" s="323" t="str">
        <f t="shared" si="0"/>
        <v/>
      </c>
      <c r="G180" s="210"/>
      <c r="H180" s="89"/>
      <c r="I180" s="44"/>
      <c r="J180" s="44"/>
      <c r="K180" s="43"/>
      <c r="L180" s="86"/>
      <c r="M180" s="86"/>
      <c r="N180" s="186">
        <f t="shared" si="3"/>
        <v>0</v>
      </c>
      <c r="O180" s="238"/>
    </row>
    <row r="181" spans="1:15" s="5" customFormat="1" ht="37.5" customHeight="1" x14ac:dyDescent="0.3">
      <c r="A181" s="68"/>
      <c r="B181" s="68"/>
      <c r="C181" s="68"/>
      <c r="D181" s="68"/>
      <c r="E181" s="46"/>
      <c r="F181" s="323" t="str">
        <f t="shared" si="0"/>
        <v/>
      </c>
      <c r="G181" s="210"/>
      <c r="H181" s="89"/>
      <c r="I181" s="44"/>
      <c r="J181" s="44"/>
      <c r="K181" s="43"/>
      <c r="L181" s="86"/>
      <c r="M181" s="86"/>
      <c r="N181" s="186">
        <f t="shared" si="3"/>
        <v>0</v>
      </c>
      <c r="O181" s="238"/>
    </row>
    <row r="182" spans="1:15" s="5" customFormat="1" ht="37.5" customHeight="1" x14ac:dyDescent="0.3">
      <c r="A182" s="68"/>
      <c r="B182" s="68"/>
      <c r="C182" s="68"/>
      <c r="D182" s="68"/>
      <c r="E182" s="46"/>
      <c r="F182" s="323" t="str">
        <f t="shared" si="0"/>
        <v/>
      </c>
      <c r="G182" s="210"/>
      <c r="H182" s="89"/>
      <c r="I182" s="44"/>
      <c r="J182" s="44"/>
      <c r="K182" s="43"/>
      <c r="L182" s="86"/>
      <c r="M182" s="86"/>
      <c r="N182" s="186">
        <f t="shared" si="3"/>
        <v>0</v>
      </c>
      <c r="O182" s="238"/>
    </row>
    <row r="183" spans="1:15" s="5" customFormat="1" ht="37.5" customHeight="1" x14ac:dyDescent="0.3">
      <c r="A183" s="68"/>
      <c r="B183" s="68"/>
      <c r="C183" s="68"/>
      <c r="D183" s="68"/>
      <c r="E183" s="46"/>
      <c r="F183" s="323" t="str">
        <f t="shared" si="0"/>
        <v/>
      </c>
      <c r="G183" s="210"/>
      <c r="H183" s="89"/>
      <c r="I183" s="44"/>
      <c r="J183" s="44"/>
      <c r="K183" s="43"/>
      <c r="L183" s="86"/>
      <c r="M183" s="86"/>
      <c r="N183" s="186">
        <f t="shared" si="3"/>
        <v>0</v>
      </c>
      <c r="O183" s="238"/>
    </row>
    <row r="184" spans="1:15" s="5" customFormat="1" ht="37.5" customHeight="1" x14ac:dyDescent="0.3">
      <c r="A184" s="68"/>
      <c r="B184" s="68"/>
      <c r="C184" s="68"/>
      <c r="D184" s="68"/>
      <c r="E184" s="46"/>
      <c r="F184" s="323" t="str">
        <f t="shared" si="0"/>
        <v/>
      </c>
      <c r="G184" s="210"/>
      <c r="H184" s="89"/>
      <c r="I184" s="44"/>
      <c r="J184" s="44"/>
      <c r="K184" s="43"/>
      <c r="L184" s="86"/>
      <c r="M184" s="86"/>
      <c r="N184" s="186">
        <f t="shared" si="3"/>
        <v>0</v>
      </c>
      <c r="O184" s="238"/>
    </row>
    <row r="185" spans="1:15" s="5" customFormat="1" ht="37.5" customHeight="1" x14ac:dyDescent="0.3">
      <c r="A185" s="68"/>
      <c r="B185" s="68"/>
      <c r="C185" s="68"/>
      <c r="D185" s="68"/>
      <c r="E185" s="46"/>
      <c r="F185" s="323" t="str">
        <f t="shared" si="0"/>
        <v/>
      </c>
      <c r="G185" s="210"/>
      <c r="H185" s="89"/>
      <c r="I185" s="44"/>
      <c r="J185" s="44"/>
      <c r="K185" s="43"/>
      <c r="L185" s="86"/>
      <c r="M185" s="86"/>
      <c r="N185" s="186">
        <f t="shared" si="3"/>
        <v>0</v>
      </c>
      <c r="O185" s="238"/>
    </row>
    <row r="186" spans="1:15" s="5" customFormat="1" ht="37.5" customHeight="1" x14ac:dyDescent="0.3">
      <c r="A186" s="68"/>
      <c r="B186" s="68"/>
      <c r="C186" s="68"/>
      <c r="D186" s="68"/>
      <c r="E186" s="46"/>
      <c r="F186" s="323" t="str">
        <f t="shared" si="0"/>
        <v/>
      </c>
      <c r="G186" s="210"/>
      <c r="H186" s="89"/>
      <c r="I186" s="44"/>
      <c r="J186" s="44"/>
      <c r="K186" s="43"/>
      <c r="L186" s="86"/>
      <c r="M186" s="86"/>
      <c r="N186" s="186">
        <f t="shared" si="3"/>
        <v>0</v>
      </c>
      <c r="O186" s="238"/>
    </row>
    <row r="187" spans="1:15" s="5" customFormat="1" ht="37.5" customHeight="1" x14ac:dyDescent="0.3">
      <c r="A187" s="68"/>
      <c r="B187" s="68"/>
      <c r="C187" s="68"/>
      <c r="D187" s="68"/>
      <c r="E187" s="46"/>
      <c r="F187" s="323" t="str">
        <f t="shared" si="0"/>
        <v/>
      </c>
      <c r="G187" s="210"/>
      <c r="H187" s="89"/>
      <c r="I187" s="44"/>
      <c r="J187" s="44"/>
      <c r="K187" s="43"/>
      <c r="L187" s="86"/>
      <c r="M187" s="86"/>
      <c r="N187" s="186">
        <f t="shared" si="3"/>
        <v>0</v>
      </c>
      <c r="O187" s="238"/>
    </row>
    <row r="188" spans="1:15" s="5" customFormat="1" ht="37.5" customHeight="1" x14ac:dyDescent="0.3">
      <c r="A188" s="68"/>
      <c r="B188" s="68"/>
      <c r="C188" s="68"/>
      <c r="D188" s="68"/>
      <c r="E188" s="46"/>
      <c r="F188" s="323" t="str">
        <f t="shared" si="0"/>
        <v/>
      </c>
      <c r="G188" s="210"/>
      <c r="H188" s="89"/>
      <c r="I188" s="44"/>
      <c r="J188" s="44"/>
      <c r="K188" s="43"/>
      <c r="L188" s="86"/>
      <c r="M188" s="86"/>
      <c r="N188" s="186">
        <f t="shared" si="3"/>
        <v>0</v>
      </c>
      <c r="O188" s="238"/>
    </row>
    <row r="189" spans="1:15" s="5" customFormat="1" ht="37.5" customHeight="1" x14ac:dyDescent="0.3">
      <c r="A189" s="68"/>
      <c r="B189" s="68"/>
      <c r="C189" s="68"/>
      <c r="D189" s="68"/>
      <c r="E189" s="46"/>
      <c r="F189" s="323" t="str">
        <f t="shared" si="0"/>
        <v/>
      </c>
      <c r="G189" s="210"/>
      <c r="H189" s="89"/>
      <c r="I189" s="44"/>
      <c r="J189" s="44"/>
      <c r="K189" s="43"/>
      <c r="L189" s="86"/>
      <c r="M189" s="86"/>
      <c r="N189" s="186">
        <f t="shared" si="3"/>
        <v>0</v>
      </c>
      <c r="O189" s="238"/>
    </row>
    <row r="190" spans="1:15" s="5" customFormat="1" ht="37.5" customHeight="1" x14ac:dyDescent="0.3">
      <c r="A190" s="68"/>
      <c r="B190" s="68"/>
      <c r="C190" s="68"/>
      <c r="D190" s="68"/>
      <c r="E190" s="46"/>
      <c r="F190" s="323" t="str">
        <f t="shared" si="0"/>
        <v/>
      </c>
      <c r="G190" s="210"/>
      <c r="H190" s="89"/>
      <c r="I190" s="44"/>
      <c r="J190" s="44"/>
      <c r="K190" s="43"/>
      <c r="L190" s="86"/>
      <c r="M190" s="86"/>
      <c r="N190" s="186">
        <f t="shared" si="3"/>
        <v>0</v>
      </c>
      <c r="O190" s="238"/>
    </row>
    <row r="191" spans="1:15" s="5" customFormat="1" ht="37.5" customHeight="1" x14ac:dyDescent="0.3">
      <c r="A191" s="68"/>
      <c r="B191" s="68"/>
      <c r="C191" s="68"/>
      <c r="D191" s="68"/>
      <c r="E191" s="46"/>
      <c r="F191" s="323" t="str">
        <f t="shared" si="0"/>
        <v/>
      </c>
      <c r="G191" s="210"/>
      <c r="H191" s="89"/>
      <c r="I191" s="44"/>
      <c r="J191" s="44"/>
      <c r="K191" s="43"/>
      <c r="L191" s="86"/>
      <c r="M191" s="86"/>
      <c r="N191" s="186">
        <f t="shared" si="3"/>
        <v>0</v>
      </c>
      <c r="O191" s="238"/>
    </row>
    <row r="192" spans="1:15" s="5" customFormat="1" ht="37.5" customHeight="1" x14ac:dyDescent="0.3">
      <c r="A192" s="68"/>
      <c r="B192" s="68"/>
      <c r="C192" s="68"/>
      <c r="D192" s="68"/>
      <c r="E192" s="46"/>
      <c r="F192" s="323" t="str">
        <f t="shared" si="0"/>
        <v/>
      </c>
      <c r="G192" s="210"/>
      <c r="H192" s="89"/>
      <c r="I192" s="44"/>
      <c r="J192" s="44"/>
      <c r="K192" s="43"/>
      <c r="L192" s="86"/>
      <c r="M192" s="86"/>
      <c r="N192" s="186">
        <f t="shared" si="3"/>
        <v>0</v>
      </c>
      <c r="O192" s="238"/>
    </row>
    <row r="193" spans="1:15" s="5" customFormat="1" ht="37.5" customHeight="1" x14ac:dyDescent="0.3">
      <c r="A193" s="68"/>
      <c r="B193" s="68"/>
      <c r="C193" s="68"/>
      <c r="D193" s="68"/>
      <c r="E193" s="46"/>
      <c r="F193" s="323" t="str">
        <f t="shared" si="0"/>
        <v/>
      </c>
      <c r="G193" s="210"/>
      <c r="H193" s="89"/>
      <c r="I193" s="44"/>
      <c r="J193" s="44"/>
      <c r="K193" s="43"/>
      <c r="L193" s="86"/>
      <c r="M193" s="86"/>
      <c r="N193" s="186">
        <f t="shared" si="3"/>
        <v>0</v>
      </c>
      <c r="O193" s="238"/>
    </row>
    <row r="194" spans="1:15" s="5" customFormat="1" ht="37.5" customHeight="1" x14ac:dyDescent="0.3">
      <c r="A194" s="68"/>
      <c r="B194" s="68"/>
      <c r="C194" s="68"/>
      <c r="D194" s="68"/>
      <c r="E194" s="46"/>
      <c r="F194" s="323" t="str">
        <f t="shared" si="0"/>
        <v/>
      </c>
      <c r="G194" s="210"/>
      <c r="H194" s="89"/>
      <c r="I194" s="44"/>
      <c r="J194" s="44"/>
      <c r="K194" s="43"/>
      <c r="L194" s="86"/>
      <c r="M194" s="86"/>
      <c r="N194" s="186">
        <f t="shared" si="3"/>
        <v>0</v>
      </c>
      <c r="O194" s="238"/>
    </row>
    <row r="195" spans="1:15" s="5" customFormat="1" ht="37.5" customHeight="1" x14ac:dyDescent="0.3">
      <c r="A195" s="68"/>
      <c r="B195" s="68"/>
      <c r="C195" s="68"/>
      <c r="D195" s="68"/>
      <c r="E195" s="46"/>
      <c r="F195" s="323" t="str">
        <f t="shared" si="0"/>
        <v/>
      </c>
      <c r="G195" s="210"/>
      <c r="H195" s="89"/>
      <c r="I195" s="44"/>
      <c r="J195" s="44"/>
      <c r="K195" s="43"/>
      <c r="L195" s="86"/>
      <c r="M195" s="86"/>
      <c r="N195" s="186">
        <f t="shared" si="3"/>
        <v>0</v>
      </c>
      <c r="O195" s="238"/>
    </row>
    <row r="196" spans="1:15" s="5" customFormat="1" ht="37.5" customHeight="1" x14ac:dyDescent="0.3">
      <c r="A196" s="68"/>
      <c r="B196" s="68"/>
      <c r="C196" s="68"/>
      <c r="D196" s="68"/>
      <c r="E196" s="46"/>
      <c r="F196" s="323" t="str">
        <f t="shared" si="0"/>
        <v/>
      </c>
      <c r="G196" s="210"/>
      <c r="H196" s="89"/>
      <c r="I196" s="44"/>
      <c r="J196" s="44"/>
      <c r="K196" s="43"/>
      <c r="L196" s="86"/>
      <c r="M196" s="86"/>
      <c r="N196" s="186">
        <f t="shared" si="3"/>
        <v>0</v>
      </c>
      <c r="O196" s="238"/>
    </row>
    <row r="197" spans="1:15" s="5" customFormat="1" ht="37.5" customHeight="1" x14ac:dyDescent="0.3">
      <c r="A197" s="68"/>
      <c r="B197" s="68"/>
      <c r="C197" s="68"/>
      <c r="D197" s="68"/>
      <c r="E197" s="46"/>
      <c r="F197" s="323" t="str">
        <f t="shared" si="0"/>
        <v/>
      </c>
      <c r="G197" s="210"/>
      <c r="H197" s="89"/>
      <c r="I197" s="44"/>
      <c r="J197" s="44"/>
      <c r="K197" s="43"/>
      <c r="L197" s="86"/>
      <c r="M197" s="86"/>
      <c r="N197" s="186">
        <f t="shared" si="3"/>
        <v>0</v>
      </c>
      <c r="O197" s="238"/>
    </row>
    <row r="198" spans="1:15" s="5" customFormat="1" ht="37.5" customHeight="1" x14ac:dyDescent="0.3">
      <c r="A198" s="68"/>
      <c r="B198" s="68"/>
      <c r="C198" s="68"/>
      <c r="D198" s="68"/>
      <c r="E198" s="46"/>
      <c r="F198" s="323" t="str">
        <f t="shared" si="0"/>
        <v/>
      </c>
      <c r="G198" s="210"/>
      <c r="H198" s="89"/>
      <c r="I198" s="44"/>
      <c r="J198" s="44"/>
      <c r="K198" s="43"/>
      <c r="L198" s="86"/>
      <c r="M198" s="86"/>
      <c r="N198" s="186">
        <f t="shared" si="3"/>
        <v>0</v>
      </c>
      <c r="O198" s="238"/>
    </row>
    <row r="199" spans="1:15" s="5" customFormat="1" ht="37.5" customHeight="1" x14ac:dyDescent="0.3">
      <c r="A199" s="68"/>
      <c r="B199" s="68"/>
      <c r="C199" s="68"/>
      <c r="D199" s="68"/>
      <c r="E199" s="46"/>
      <c r="F199" s="323" t="str">
        <f t="shared" si="0"/>
        <v/>
      </c>
      <c r="G199" s="210"/>
      <c r="H199" s="89"/>
      <c r="I199" s="44"/>
      <c r="J199" s="44"/>
      <c r="K199" s="43"/>
      <c r="L199" s="86"/>
      <c r="M199" s="86"/>
      <c r="N199" s="186">
        <f t="shared" si="3"/>
        <v>0</v>
      </c>
      <c r="O199" s="238"/>
    </row>
    <row r="200" spans="1:15" s="5" customFormat="1" ht="37.5" customHeight="1" x14ac:dyDescent="0.3">
      <c r="A200" s="68"/>
      <c r="B200" s="68"/>
      <c r="C200" s="68"/>
      <c r="D200" s="68"/>
      <c r="E200" s="46"/>
      <c r="F200" s="323" t="str">
        <f t="shared" si="0"/>
        <v/>
      </c>
      <c r="G200" s="210"/>
      <c r="H200" s="89"/>
      <c r="I200" s="44"/>
      <c r="J200" s="44"/>
      <c r="K200" s="43"/>
      <c r="L200" s="86"/>
      <c r="M200" s="86"/>
      <c r="N200" s="186">
        <f t="shared" si="3"/>
        <v>0</v>
      </c>
      <c r="O200" s="238"/>
    </row>
    <row r="201" spans="1:15" s="5" customFormat="1" ht="37.5" customHeight="1" x14ac:dyDescent="0.3">
      <c r="A201" s="68"/>
      <c r="B201" s="68"/>
      <c r="C201" s="68"/>
      <c r="D201" s="68"/>
      <c r="E201" s="46"/>
      <c r="F201" s="323" t="str">
        <f t="shared" si="0"/>
        <v/>
      </c>
      <c r="G201" s="210"/>
      <c r="H201" s="89"/>
      <c r="I201" s="44"/>
      <c r="J201" s="44"/>
      <c r="K201" s="43"/>
      <c r="L201" s="86"/>
      <c r="M201" s="86"/>
      <c r="N201" s="186">
        <f t="shared" si="3"/>
        <v>0</v>
      </c>
      <c r="O201" s="238"/>
    </row>
    <row r="202" spans="1:15" s="5" customFormat="1" ht="37.5" customHeight="1" x14ac:dyDescent="0.3">
      <c r="A202" s="68"/>
      <c r="B202" s="68"/>
      <c r="C202" s="68"/>
      <c r="D202" s="68"/>
      <c r="E202" s="46"/>
      <c r="F202" s="323" t="str">
        <f t="shared" si="0"/>
        <v/>
      </c>
      <c r="G202" s="210"/>
      <c r="H202" s="89"/>
      <c r="I202" s="44"/>
      <c r="J202" s="44"/>
      <c r="K202" s="43"/>
      <c r="L202" s="86"/>
      <c r="M202" s="86"/>
      <c r="N202" s="186">
        <f t="shared" si="3"/>
        <v>0</v>
      </c>
      <c r="O202" s="238"/>
    </row>
    <row r="203" spans="1:15" s="5" customFormat="1" ht="37.5" customHeight="1" x14ac:dyDescent="0.3">
      <c r="A203" s="68"/>
      <c r="B203" s="68"/>
      <c r="C203" s="68"/>
      <c r="D203" s="68"/>
      <c r="E203" s="46"/>
      <c r="F203" s="323" t="str">
        <f t="shared" si="0"/>
        <v/>
      </c>
      <c r="G203" s="210"/>
      <c r="H203" s="89"/>
      <c r="I203" s="44"/>
      <c r="J203" s="44"/>
      <c r="K203" s="43"/>
      <c r="L203" s="86"/>
      <c r="M203" s="86"/>
      <c r="N203" s="186">
        <f t="shared" si="3"/>
        <v>0</v>
      </c>
      <c r="O203" s="238"/>
    </row>
    <row r="204" spans="1:15" s="5" customFormat="1" ht="37.5" customHeight="1" x14ac:dyDescent="0.3">
      <c r="A204" s="68"/>
      <c r="B204" s="68"/>
      <c r="C204" s="68"/>
      <c r="D204" s="68"/>
      <c r="E204" s="46"/>
      <c r="F204" s="323" t="str">
        <f t="shared" si="0"/>
        <v/>
      </c>
      <c r="G204" s="210"/>
      <c r="H204" s="89"/>
      <c r="I204" s="44"/>
      <c r="J204" s="44"/>
      <c r="K204" s="43"/>
      <c r="L204" s="86"/>
      <c r="M204" s="86"/>
      <c r="N204" s="186">
        <f t="shared" ref="N204:N267" si="4">DATEDIF(L204,M204,"d")/365</f>
        <v>0</v>
      </c>
      <c r="O204" s="238"/>
    </row>
    <row r="205" spans="1:15" s="5" customFormat="1" ht="37.5" customHeight="1" x14ac:dyDescent="0.3">
      <c r="A205" s="68"/>
      <c r="B205" s="68"/>
      <c r="C205" s="68"/>
      <c r="D205" s="68"/>
      <c r="E205" s="46"/>
      <c r="F205" s="323" t="str">
        <f t="shared" si="0"/>
        <v/>
      </c>
      <c r="G205" s="210"/>
      <c r="H205" s="89"/>
      <c r="I205" s="44"/>
      <c r="J205" s="44"/>
      <c r="K205" s="43"/>
      <c r="L205" s="86"/>
      <c r="M205" s="86"/>
      <c r="N205" s="186">
        <f t="shared" si="4"/>
        <v>0</v>
      </c>
      <c r="O205" s="238"/>
    </row>
    <row r="206" spans="1:15" s="5" customFormat="1" ht="37.5" customHeight="1" x14ac:dyDescent="0.3">
      <c r="A206" s="68"/>
      <c r="B206" s="68"/>
      <c r="C206" s="68"/>
      <c r="D206" s="68"/>
      <c r="E206" s="46"/>
      <c r="F206" s="323" t="str">
        <f t="shared" si="0"/>
        <v/>
      </c>
      <c r="G206" s="210"/>
      <c r="H206" s="89"/>
      <c r="I206" s="44"/>
      <c r="J206" s="44"/>
      <c r="K206" s="43"/>
      <c r="L206" s="86"/>
      <c r="M206" s="86"/>
      <c r="N206" s="186">
        <f t="shared" si="4"/>
        <v>0</v>
      </c>
      <c r="O206" s="238"/>
    </row>
    <row r="207" spans="1:15" s="5" customFormat="1" ht="37.5" customHeight="1" x14ac:dyDescent="0.3">
      <c r="A207" s="68"/>
      <c r="B207" s="68"/>
      <c r="C207" s="68"/>
      <c r="D207" s="68"/>
      <c r="E207" s="46"/>
      <c r="F207" s="323" t="str">
        <f t="shared" si="0"/>
        <v/>
      </c>
      <c r="G207" s="210"/>
      <c r="H207" s="89"/>
      <c r="I207" s="44"/>
      <c r="J207" s="44"/>
      <c r="K207" s="43"/>
      <c r="L207" s="86"/>
      <c r="M207" s="86"/>
      <c r="N207" s="186">
        <f t="shared" si="4"/>
        <v>0</v>
      </c>
      <c r="O207" s="238"/>
    </row>
    <row r="208" spans="1:15" s="5" customFormat="1" ht="37.5" customHeight="1" x14ac:dyDescent="0.3">
      <c r="A208" s="68"/>
      <c r="B208" s="68"/>
      <c r="C208" s="68"/>
      <c r="D208" s="68"/>
      <c r="E208" s="46"/>
      <c r="F208" s="323" t="str">
        <f t="shared" si="0"/>
        <v/>
      </c>
      <c r="G208" s="210"/>
      <c r="H208" s="89"/>
      <c r="I208" s="44"/>
      <c r="J208" s="44"/>
      <c r="K208" s="43"/>
      <c r="L208" s="86"/>
      <c r="M208" s="86"/>
      <c r="N208" s="186">
        <f t="shared" si="4"/>
        <v>0</v>
      </c>
      <c r="O208" s="238"/>
    </row>
    <row r="209" spans="1:15" s="5" customFormat="1" ht="37.5" customHeight="1" x14ac:dyDescent="0.3">
      <c r="A209" s="68"/>
      <c r="B209" s="68"/>
      <c r="C209" s="68"/>
      <c r="D209" s="68"/>
      <c r="E209" s="46"/>
      <c r="F209" s="323" t="str">
        <f t="shared" si="0"/>
        <v/>
      </c>
      <c r="G209" s="210"/>
      <c r="H209" s="89"/>
      <c r="I209" s="44"/>
      <c r="J209" s="44"/>
      <c r="K209" s="43"/>
      <c r="L209" s="86"/>
      <c r="M209" s="86"/>
      <c r="N209" s="186">
        <f t="shared" si="4"/>
        <v>0</v>
      </c>
      <c r="O209" s="238"/>
    </row>
    <row r="210" spans="1:15" s="5" customFormat="1" ht="37.5" customHeight="1" x14ac:dyDescent="0.3">
      <c r="A210" s="68"/>
      <c r="B210" s="68"/>
      <c r="C210" s="68"/>
      <c r="D210" s="68"/>
      <c r="E210" s="46"/>
      <c r="F210" s="323" t="str">
        <f t="shared" si="0"/>
        <v/>
      </c>
      <c r="G210" s="210"/>
      <c r="H210" s="89"/>
      <c r="I210" s="44"/>
      <c r="J210" s="44"/>
      <c r="K210" s="43"/>
      <c r="L210" s="86"/>
      <c r="M210" s="86"/>
      <c r="N210" s="186">
        <f t="shared" si="4"/>
        <v>0</v>
      </c>
      <c r="O210" s="238"/>
    </row>
    <row r="211" spans="1:15" s="5" customFormat="1" ht="37.5" customHeight="1" x14ac:dyDescent="0.3">
      <c r="A211" s="68"/>
      <c r="B211" s="68"/>
      <c r="C211" s="68"/>
      <c r="D211" s="68"/>
      <c r="E211" s="46"/>
      <c r="F211" s="323" t="str">
        <f t="shared" si="0"/>
        <v/>
      </c>
      <c r="G211" s="210"/>
      <c r="H211" s="89"/>
      <c r="I211" s="44"/>
      <c r="J211" s="44"/>
      <c r="K211" s="43"/>
      <c r="L211" s="86"/>
      <c r="M211" s="86"/>
      <c r="N211" s="186">
        <f t="shared" si="4"/>
        <v>0</v>
      </c>
      <c r="O211" s="238"/>
    </row>
    <row r="212" spans="1:15" s="5" customFormat="1" ht="37.5" customHeight="1" x14ac:dyDescent="0.3">
      <c r="A212" s="68"/>
      <c r="B212" s="68"/>
      <c r="C212" s="68"/>
      <c r="D212" s="68"/>
      <c r="E212" s="46"/>
      <c r="F212" s="323" t="str">
        <f t="shared" si="0"/>
        <v/>
      </c>
      <c r="G212" s="210"/>
      <c r="H212" s="89"/>
      <c r="I212" s="44"/>
      <c r="J212" s="44"/>
      <c r="K212" s="43"/>
      <c r="L212" s="86"/>
      <c r="M212" s="86"/>
      <c r="N212" s="186">
        <f t="shared" si="4"/>
        <v>0</v>
      </c>
      <c r="O212" s="238"/>
    </row>
    <row r="213" spans="1:15" s="5" customFormat="1" ht="37.5" customHeight="1" x14ac:dyDescent="0.3">
      <c r="A213" s="68"/>
      <c r="B213" s="68"/>
      <c r="C213" s="68"/>
      <c r="D213" s="68"/>
      <c r="E213" s="46"/>
      <c r="F213" s="323" t="str">
        <f t="shared" si="0"/>
        <v/>
      </c>
      <c r="G213" s="210"/>
      <c r="H213" s="89"/>
      <c r="I213" s="44"/>
      <c r="J213" s="44"/>
      <c r="K213" s="43"/>
      <c r="L213" s="86"/>
      <c r="M213" s="86"/>
      <c r="N213" s="186">
        <f t="shared" si="4"/>
        <v>0</v>
      </c>
      <c r="O213" s="238"/>
    </row>
    <row r="214" spans="1:15" s="5" customFormat="1" ht="37.5" customHeight="1" x14ac:dyDescent="0.3">
      <c r="A214" s="68"/>
      <c r="B214" s="68"/>
      <c r="C214" s="68"/>
      <c r="D214" s="68"/>
      <c r="E214" s="46"/>
      <c r="F214" s="323" t="str">
        <f t="shared" si="0"/>
        <v/>
      </c>
      <c r="G214" s="210"/>
      <c r="H214" s="89"/>
      <c r="I214" s="44"/>
      <c r="J214" s="44"/>
      <c r="K214" s="43"/>
      <c r="L214" s="86"/>
      <c r="M214" s="86"/>
      <c r="N214" s="186">
        <f t="shared" si="4"/>
        <v>0</v>
      </c>
      <c r="O214" s="238"/>
    </row>
    <row r="215" spans="1:15" s="5" customFormat="1" ht="37.5" customHeight="1" x14ac:dyDescent="0.3">
      <c r="A215" s="68"/>
      <c r="B215" s="68"/>
      <c r="C215" s="68"/>
      <c r="D215" s="68"/>
      <c r="E215" s="46"/>
      <c r="F215" s="323" t="str">
        <f t="shared" si="0"/>
        <v/>
      </c>
      <c r="G215" s="210"/>
      <c r="H215" s="89"/>
      <c r="I215" s="44"/>
      <c r="J215" s="44"/>
      <c r="K215" s="43"/>
      <c r="L215" s="86"/>
      <c r="M215" s="86"/>
      <c r="N215" s="186">
        <f t="shared" si="4"/>
        <v>0</v>
      </c>
      <c r="O215" s="238"/>
    </row>
    <row r="216" spans="1:15" s="5" customFormat="1" ht="37.5" customHeight="1" x14ac:dyDescent="0.3">
      <c r="A216" s="68"/>
      <c r="B216" s="68"/>
      <c r="C216" s="68"/>
      <c r="D216" s="68"/>
      <c r="E216" s="46"/>
      <c r="F216" s="323" t="str">
        <f t="shared" si="0"/>
        <v/>
      </c>
      <c r="G216" s="210"/>
      <c r="H216" s="89"/>
      <c r="I216" s="44"/>
      <c r="J216" s="44"/>
      <c r="K216" s="43"/>
      <c r="L216" s="86"/>
      <c r="M216" s="86"/>
      <c r="N216" s="186">
        <f t="shared" si="4"/>
        <v>0</v>
      </c>
      <c r="O216" s="238"/>
    </row>
    <row r="217" spans="1:15" s="5" customFormat="1" ht="37.5" customHeight="1" x14ac:dyDescent="0.3">
      <c r="A217" s="68"/>
      <c r="B217" s="68"/>
      <c r="C217" s="68"/>
      <c r="D217" s="68"/>
      <c r="E217" s="46"/>
      <c r="F217" s="323" t="str">
        <f t="shared" si="0"/>
        <v/>
      </c>
      <c r="G217" s="210"/>
      <c r="H217" s="89"/>
      <c r="I217" s="44"/>
      <c r="J217" s="44"/>
      <c r="K217" s="43"/>
      <c r="L217" s="86"/>
      <c r="M217" s="86"/>
      <c r="N217" s="186">
        <f t="shared" si="4"/>
        <v>0</v>
      </c>
      <c r="O217" s="238"/>
    </row>
    <row r="218" spans="1:15" s="5" customFormat="1" ht="37.5" customHeight="1" x14ac:dyDescent="0.3">
      <c r="A218" s="68"/>
      <c r="B218" s="68"/>
      <c r="C218" s="68"/>
      <c r="D218" s="68"/>
      <c r="E218" s="46"/>
      <c r="F218" s="323" t="str">
        <f t="shared" si="0"/>
        <v/>
      </c>
      <c r="G218" s="210"/>
      <c r="H218" s="89"/>
      <c r="I218" s="44"/>
      <c r="J218" s="44"/>
      <c r="K218" s="43"/>
      <c r="L218" s="86"/>
      <c r="M218" s="86"/>
      <c r="N218" s="186">
        <f t="shared" si="4"/>
        <v>0</v>
      </c>
      <c r="O218" s="238"/>
    </row>
    <row r="219" spans="1:15" s="5" customFormat="1" ht="37.5" customHeight="1" x14ac:dyDescent="0.3">
      <c r="A219" s="68"/>
      <c r="B219" s="68"/>
      <c r="C219" s="68"/>
      <c r="D219" s="68"/>
      <c r="E219" s="46"/>
      <c r="F219" s="323" t="str">
        <f t="shared" si="0"/>
        <v/>
      </c>
      <c r="G219" s="210"/>
      <c r="H219" s="89"/>
      <c r="I219" s="44"/>
      <c r="J219" s="44"/>
      <c r="K219" s="43"/>
      <c r="L219" s="86"/>
      <c r="M219" s="86"/>
      <c r="N219" s="186">
        <f t="shared" si="4"/>
        <v>0</v>
      </c>
      <c r="O219" s="238"/>
    </row>
    <row r="220" spans="1:15" s="5" customFormat="1" ht="37.5" customHeight="1" x14ac:dyDescent="0.3">
      <c r="A220" s="68"/>
      <c r="B220" s="68"/>
      <c r="C220" s="68"/>
      <c r="D220" s="68"/>
      <c r="E220" s="46"/>
      <c r="F220" s="323" t="str">
        <f t="shared" si="0"/>
        <v/>
      </c>
      <c r="G220" s="210"/>
      <c r="H220" s="89"/>
      <c r="I220" s="44"/>
      <c r="J220" s="44"/>
      <c r="K220" s="43"/>
      <c r="L220" s="86"/>
      <c r="M220" s="86"/>
      <c r="N220" s="186">
        <f t="shared" si="4"/>
        <v>0</v>
      </c>
      <c r="O220" s="238"/>
    </row>
    <row r="221" spans="1:15" s="5" customFormat="1" ht="37.5" customHeight="1" x14ac:dyDescent="0.3">
      <c r="A221" s="68"/>
      <c r="B221" s="68"/>
      <c r="C221" s="68"/>
      <c r="D221" s="68"/>
      <c r="E221" s="46"/>
      <c r="F221" s="323" t="str">
        <f t="shared" ref="F221:F284" si="5">IF(ISBLANK($E221),"",VLOOKUP($E221,참여인력_개요,2,FALSE))</f>
        <v/>
      </c>
      <c r="G221" s="210"/>
      <c r="H221" s="89"/>
      <c r="I221" s="44"/>
      <c r="J221" s="44"/>
      <c r="K221" s="43"/>
      <c r="L221" s="86"/>
      <c r="M221" s="86"/>
      <c r="N221" s="186">
        <f t="shared" si="4"/>
        <v>0</v>
      </c>
      <c r="O221" s="238"/>
    </row>
    <row r="222" spans="1:15" s="5" customFormat="1" ht="37.5" customHeight="1" x14ac:dyDescent="0.3">
      <c r="A222" s="68"/>
      <c r="B222" s="68"/>
      <c r="C222" s="68"/>
      <c r="D222" s="68"/>
      <c r="E222" s="46"/>
      <c r="F222" s="323" t="str">
        <f t="shared" si="5"/>
        <v/>
      </c>
      <c r="G222" s="210"/>
      <c r="H222" s="89"/>
      <c r="I222" s="44"/>
      <c r="J222" s="44"/>
      <c r="K222" s="43"/>
      <c r="L222" s="86"/>
      <c r="M222" s="86"/>
      <c r="N222" s="186">
        <f t="shared" si="4"/>
        <v>0</v>
      </c>
      <c r="O222" s="238"/>
    </row>
    <row r="223" spans="1:15" s="5" customFormat="1" ht="37.5" customHeight="1" x14ac:dyDescent="0.3">
      <c r="A223" s="68"/>
      <c r="B223" s="68"/>
      <c r="C223" s="68"/>
      <c r="D223" s="68"/>
      <c r="E223" s="46"/>
      <c r="F223" s="323" t="str">
        <f t="shared" si="5"/>
        <v/>
      </c>
      <c r="G223" s="210"/>
      <c r="H223" s="89"/>
      <c r="I223" s="44"/>
      <c r="J223" s="44"/>
      <c r="K223" s="43"/>
      <c r="L223" s="86"/>
      <c r="M223" s="86"/>
      <c r="N223" s="186">
        <f t="shared" si="4"/>
        <v>0</v>
      </c>
      <c r="O223" s="238"/>
    </row>
    <row r="224" spans="1:15" s="5" customFormat="1" ht="37.5" customHeight="1" x14ac:dyDescent="0.3">
      <c r="A224" s="68"/>
      <c r="B224" s="68"/>
      <c r="C224" s="68"/>
      <c r="D224" s="68"/>
      <c r="E224" s="46"/>
      <c r="F224" s="323" t="str">
        <f t="shared" si="5"/>
        <v/>
      </c>
      <c r="G224" s="210"/>
      <c r="H224" s="89"/>
      <c r="I224" s="44"/>
      <c r="J224" s="44"/>
      <c r="K224" s="43"/>
      <c r="L224" s="86"/>
      <c r="M224" s="86"/>
      <c r="N224" s="186">
        <f t="shared" si="4"/>
        <v>0</v>
      </c>
      <c r="O224" s="238"/>
    </row>
    <row r="225" spans="1:15" s="5" customFormat="1" ht="37.5" customHeight="1" x14ac:dyDescent="0.3">
      <c r="A225" s="68"/>
      <c r="B225" s="68"/>
      <c r="C225" s="68"/>
      <c r="D225" s="68"/>
      <c r="E225" s="46"/>
      <c r="F225" s="323" t="str">
        <f t="shared" si="5"/>
        <v/>
      </c>
      <c r="G225" s="210"/>
      <c r="H225" s="89"/>
      <c r="I225" s="44"/>
      <c r="J225" s="44"/>
      <c r="K225" s="43"/>
      <c r="L225" s="86"/>
      <c r="M225" s="86"/>
      <c r="N225" s="186">
        <f t="shared" si="4"/>
        <v>0</v>
      </c>
      <c r="O225" s="238"/>
    </row>
    <row r="226" spans="1:15" s="5" customFormat="1" ht="37.5" customHeight="1" x14ac:dyDescent="0.3">
      <c r="A226" s="68"/>
      <c r="B226" s="68"/>
      <c r="C226" s="68"/>
      <c r="D226" s="68"/>
      <c r="E226" s="46"/>
      <c r="F226" s="323" t="str">
        <f t="shared" si="5"/>
        <v/>
      </c>
      <c r="G226" s="210"/>
      <c r="H226" s="89"/>
      <c r="I226" s="44"/>
      <c r="J226" s="44"/>
      <c r="K226" s="43"/>
      <c r="L226" s="86"/>
      <c r="M226" s="86"/>
      <c r="N226" s="186">
        <f t="shared" si="4"/>
        <v>0</v>
      </c>
      <c r="O226" s="238"/>
    </row>
    <row r="227" spans="1:15" s="5" customFormat="1" ht="37.5" customHeight="1" x14ac:dyDescent="0.3">
      <c r="A227" s="68"/>
      <c r="B227" s="68"/>
      <c r="C227" s="68"/>
      <c r="D227" s="68"/>
      <c r="E227" s="46"/>
      <c r="F227" s="323" t="str">
        <f t="shared" si="5"/>
        <v/>
      </c>
      <c r="G227" s="210"/>
      <c r="H227" s="89"/>
      <c r="I227" s="44"/>
      <c r="J227" s="44"/>
      <c r="K227" s="43"/>
      <c r="L227" s="86"/>
      <c r="M227" s="86"/>
      <c r="N227" s="186">
        <f t="shared" si="4"/>
        <v>0</v>
      </c>
      <c r="O227" s="238"/>
    </row>
    <row r="228" spans="1:15" s="5" customFormat="1" ht="37.5" customHeight="1" x14ac:dyDescent="0.3">
      <c r="A228" s="68"/>
      <c r="B228" s="68"/>
      <c r="C228" s="68"/>
      <c r="D228" s="68"/>
      <c r="E228" s="46"/>
      <c r="F228" s="323" t="str">
        <f t="shared" si="5"/>
        <v/>
      </c>
      <c r="G228" s="210"/>
      <c r="H228" s="89"/>
      <c r="I228" s="44"/>
      <c r="J228" s="44"/>
      <c r="K228" s="43"/>
      <c r="L228" s="86"/>
      <c r="M228" s="86"/>
      <c r="N228" s="186">
        <f t="shared" si="4"/>
        <v>0</v>
      </c>
      <c r="O228" s="238"/>
    </row>
    <row r="229" spans="1:15" s="5" customFormat="1" ht="37.5" customHeight="1" x14ac:dyDescent="0.3">
      <c r="A229" s="68"/>
      <c r="B229" s="68"/>
      <c r="C229" s="68"/>
      <c r="D229" s="68"/>
      <c r="E229" s="46"/>
      <c r="F229" s="323" t="str">
        <f t="shared" si="5"/>
        <v/>
      </c>
      <c r="G229" s="210"/>
      <c r="H229" s="89"/>
      <c r="I229" s="44"/>
      <c r="J229" s="44"/>
      <c r="K229" s="43"/>
      <c r="L229" s="86"/>
      <c r="M229" s="86"/>
      <c r="N229" s="186">
        <f t="shared" si="4"/>
        <v>0</v>
      </c>
      <c r="O229" s="238"/>
    </row>
    <row r="230" spans="1:15" s="5" customFormat="1" ht="37.5" customHeight="1" x14ac:dyDescent="0.3">
      <c r="A230" s="68"/>
      <c r="B230" s="68"/>
      <c r="C230" s="68"/>
      <c r="D230" s="68"/>
      <c r="E230" s="46"/>
      <c r="F230" s="323" t="str">
        <f t="shared" si="5"/>
        <v/>
      </c>
      <c r="G230" s="210"/>
      <c r="H230" s="89"/>
      <c r="I230" s="44"/>
      <c r="J230" s="44"/>
      <c r="K230" s="43"/>
      <c r="L230" s="86"/>
      <c r="M230" s="86"/>
      <c r="N230" s="186">
        <f t="shared" si="4"/>
        <v>0</v>
      </c>
      <c r="O230" s="238"/>
    </row>
    <row r="231" spans="1:15" s="5" customFormat="1" ht="37.5" customHeight="1" x14ac:dyDescent="0.3">
      <c r="A231" s="68"/>
      <c r="B231" s="68"/>
      <c r="C231" s="68"/>
      <c r="D231" s="68"/>
      <c r="E231" s="46"/>
      <c r="F231" s="323" t="str">
        <f t="shared" si="5"/>
        <v/>
      </c>
      <c r="G231" s="210"/>
      <c r="H231" s="89"/>
      <c r="I231" s="44"/>
      <c r="J231" s="44"/>
      <c r="K231" s="43"/>
      <c r="L231" s="86"/>
      <c r="M231" s="86"/>
      <c r="N231" s="186">
        <f t="shared" si="4"/>
        <v>0</v>
      </c>
      <c r="O231" s="238"/>
    </row>
    <row r="232" spans="1:15" s="5" customFormat="1" ht="37.5" customHeight="1" x14ac:dyDescent="0.3">
      <c r="A232" s="68"/>
      <c r="B232" s="68"/>
      <c r="C232" s="68"/>
      <c r="D232" s="68"/>
      <c r="E232" s="46"/>
      <c r="F232" s="323" t="str">
        <f t="shared" si="5"/>
        <v/>
      </c>
      <c r="G232" s="210"/>
      <c r="H232" s="89"/>
      <c r="I232" s="44"/>
      <c r="J232" s="44"/>
      <c r="K232" s="43"/>
      <c r="L232" s="86"/>
      <c r="M232" s="86"/>
      <c r="N232" s="186">
        <f t="shared" si="4"/>
        <v>0</v>
      </c>
      <c r="O232" s="238"/>
    </row>
    <row r="233" spans="1:15" s="5" customFormat="1" ht="37.5" customHeight="1" x14ac:dyDescent="0.3">
      <c r="A233" s="68"/>
      <c r="B233" s="68"/>
      <c r="C233" s="68"/>
      <c r="D233" s="68"/>
      <c r="E233" s="46"/>
      <c r="F233" s="323" t="str">
        <f t="shared" si="5"/>
        <v/>
      </c>
      <c r="G233" s="210"/>
      <c r="H233" s="89"/>
      <c r="I233" s="44"/>
      <c r="J233" s="44"/>
      <c r="K233" s="43"/>
      <c r="L233" s="86"/>
      <c r="M233" s="86"/>
      <c r="N233" s="186">
        <f t="shared" si="4"/>
        <v>0</v>
      </c>
      <c r="O233" s="238"/>
    </row>
    <row r="234" spans="1:15" s="5" customFormat="1" ht="37.5" customHeight="1" x14ac:dyDescent="0.3">
      <c r="A234" s="68"/>
      <c r="B234" s="68"/>
      <c r="C234" s="68"/>
      <c r="D234" s="68"/>
      <c r="E234" s="46"/>
      <c r="F234" s="323" t="str">
        <f t="shared" si="5"/>
        <v/>
      </c>
      <c r="G234" s="210"/>
      <c r="H234" s="89"/>
      <c r="I234" s="44"/>
      <c r="J234" s="44"/>
      <c r="K234" s="43"/>
      <c r="L234" s="86"/>
      <c r="M234" s="86"/>
      <c r="N234" s="186">
        <f t="shared" si="4"/>
        <v>0</v>
      </c>
      <c r="O234" s="238"/>
    </row>
    <row r="235" spans="1:15" s="5" customFormat="1" ht="37.5" customHeight="1" x14ac:dyDescent="0.3">
      <c r="A235" s="68"/>
      <c r="B235" s="68"/>
      <c r="C235" s="68"/>
      <c r="D235" s="68"/>
      <c r="E235" s="46"/>
      <c r="F235" s="323" t="str">
        <f t="shared" si="5"/>
        <v/>
      </c>
      <c r="G235" s="210"/>
      <c r="H235" s="89"/>
      <c r="I235" s="44"/>
      <c r="J235" s="44"/>
      <c r="K235" s="43"/>
      <c r="L235" s="86"/>
      <c r="M235" s="86"/>
      <c r="N235" s="186">
        <f t="shared" si="4"/>
        <v>0</v>
      </c>
      <c r="O235" s="238"/>
    </row>
    <row r="236" spans="1:15" s="5" customFormat="1" ht="37.5" customHeight="1" x14ac:dyDescent="0.3">
      <c r="A236" s="68"/>
      <c r="B236" s="68"/>
      <c r="C236" s="68"/>
      <c r="D236" s="68"/>
      <c r="E236" s="46"/>
      <c r="F236" s="323" t="str">
        <f t="shared" si="5"/>
        <v/>
      </c>
      <c r="G236" s="210"/>
      <c r="H236" s="89"/>
      <c r="I236" s="44"/>
      <c r="J236" s="44"/>
      <c r="K236" s="43"/>
      <c r="L236" s="86"/>
      <c r="M236" s="86"/>
      <c r="N236" s="186">
        <f t="shared" si="4"/>
        <v>0</v>
      </c>
      <c r="O236" s="238"/>
    </row>
    <row r="237" spans="1:15" s="5" customFormat="1" ht="37.5" customHeight="1" x14ac:dyDescent="0.3">
      <c r="A237" s="68"/>
      <c r="B237" s="68"/>
      <c r="C237" s="68"/>
      <c r="D237" s="68"/>
      <c r="E237" s="46"/>
      <c r="F237" s="323" t="str">
        <f t="shared" si="5"/>
        <v/>
      </c>
      <c r="G237" s="210"/>
      <c r="H237" s="89"/>
      <c r="I237" s="44"/>
      <c r="J237" s="44"/>
      <c r="K237" s="43"/>
      <c r="L237" s="86"/>
      <c r="M237" s="86"/>
      <c r="N237" s="186">
        <f t="shared" si="4"/>
        <v>0</v>
      </c>
      <c r="O237" s="238"/>
    </row>
    <row r="238" spans="1:15" s="5" customFormat="1" ht="37.5" customHeight="1" x14ac:dyDescent="0.3">
      <c r="A238" s="68"/>
      <c r="B238" s="68"/>
      <c r="C238" s="68"/>
      <c r="D238" s="68"/>
      <c r="E238" s="46"/>
      <c r="F238" s="323" t="str">
        <f t="shared" si="5"/>
        <v/>
      </c>
      <c r="G238" s="210"/>
      <c r="H238" s="89"/>
      <c r="I238" s="44"/>
      <c r="J238" s="44"/>
      <c r="K238" s="43"/>
      <c r="L238" s="86"/>
      <c r="M238" s="86"/>
      <c r="N238" s="186">
        <f t="shared" si="4"/>
        <v>0</v>
      </c>
      <c r="O238" s="238"/>
    </row>
    <row r="239" spans="1:15" s="5" customFormat="1" ht="37.5" customHeight="1" x14ac:dyDescent="0.3">
      <c r="A239" s="68"/>
      <c r="B239" s="68"/>
      <c r="C239" s="68"/>
      <c r="D239" s="68"/>
      <c r="E239" s="46"/>
      <c r="F239" s="323" t="str">
        <f t="shared" si="5"/>
        <v/>
      </c>
      <c r="G239" s="210"/>
      <c r="H239" s="89"/>
      <c r="I239" s="44"/>
      <c r="J239" s="44"/>
      <c r="K239" s="43"/>
      <c r="L239" s="86"/>
      <c r="M239" s="86"/>
      <c r="N239" s="186">
        <f t="shared" si="4"/>
        <v>0</v>
      </c>
      <c r="O239" s="238"/>
    </row>
    <row r="240" spans="1:15" s="5" customFormat="1" ht="37.5" customHeight="1" x14ac:dyDescent="0.3">
      <c r="A240" s="68"/>
      <c r="B240" s="68"/>
      <c r="C240" s="68"/>
      <c r="D240" s="68"/>
      <c r="E240" s="46"/>
      <c r="F240" s="323" t="str">
        <f t="shared" si="5"/>
        <v/>
      </c>
      <c r="G240" s="210"/>
      <c r="H240" s="89"/>
      <c r="I240" s="44"/>
      <c r="J240" s="44"/>
      <c r="K240" s="43"/>
      <c r="L240" s="86"/>
      <c r="M240" s="86"/>
      <c r="N240" s="186">
        <f t="shared" si="4"/>
        <v>0</v>
      </c>
      <c r="O240" s="238"/>
    </row>
    <row r="241" spans="1:15" s="5" customFormat="1" ht="37.5" customHeight="1" x14ac:dyDescent="0.3">
      <c r="A241" s="68"/>
      <c r="B241" s="68"/>
      <c r="C241" s="68"/>
      <c r="D241" s="68"/>
      <c r="E241" s="46"/>
      <c r="F241" s="323" t="str">
        <f t="shared" si="5"/>
        <v/>
      </c>
      <c r="G241" s="210"/>
      <c r="H241" s="89"/>
      <c r="I241" s="44"/>
      <c r="J241" s="44"/>
      <c r="K241" s="43"/>
      <c r="L241" s="86"/>
      <c r="M241" s="86"/>
      <c r="N241" s="186">
        <f t="shared" si="4"/>
        <v>0</v>
      </c>
      <c r="O241" s="238"/>
    </row>
    <row r="242" spans="1:15" s="5" customFormat="1" ht="37.5" customHeight="1" x14ac:dyDescent="0.3">
      <c r="A242" s="68"/>
      <c r="B242" s="68"/>
      <c r="C242" s="68"/>
      <c r="D242" s="68"/>
      <c r="E242" s="46"/>
      <c r="F242" s="323" t="str">
        <f t="shared" si="5"/>
        <v/>
      </c>
      <c r="G242" s="210"/>
      <c r="H242" s="89"/>
      <c r="I242" s="44"/>
      <c r="J242" s="44"/>
      <c r="K242" s="43"/>
      <c r="L242" s="86"/>
      <c r="M242" s="86"/>
      <c r="N242" s="186">
        <f t="shared" si="4"/>
        <v>0</v>
      </c>
      <c r="O242" s="238"/>
    </row>
    <row r="243" spans="1:15" s="5" customFormat="1" ht="37.5" customHeight="1" x14ac:dyDescent="0.3">
      <c r="A243" s="68"/>
      <c r="B243" s="68"/>
      <c r="C243" s="68"/>
      <c r="D243" s="68"/>
      <c r="E243" s="46"/>
      <c r="F243" s="323" t="str">
        <f t="shared" si="5"/>
        <v/>
      </c>
      <c r="G243" s="210"/>
      <c r="H243" s="89"/>
      <c r="I243" s="44"/>
      <c r="J243" s="44"/>
      <c r="K243" s="43"/>
      <c r="L243" s="86"/>
      <c r="M243" s="86"/>
      <c r="N243" s="186">
        <f t="shared" si="4"/>
        <v>0</v>
      </c>
      <c r="O243" s="238"/>
    </row>
    <row r="244" spans="1:15" s="5" customFormat="1" ht="37.5" customHeight="1" x14ac:dyDescent="0.3">
      <c r="A244" s="68"/>
      <c r="B244" s="68"/>
      <c r="C244" s="68"/>
      <c r="D244" s="68"/>
      <c r="E244" s="46"/>
      <c r="F244" s="323" t="str">
        <f t="shared" si="5"/>
        <v/>
      </c>
      <c r="G244" s="210"/>
      <c r="H244" s="89"/>
      <c r="I244" s="44"/>
      <c r="J244" s="44"/>
      <c r="K244" s="43"/>
      <c r="L244" s="86"/>
      <c r="M244" s="86"/>
      <c r="N244" s="186">
        <f t="shared" si="4"/>
        <v>0</v>
      </c>
      <c r="O244" s="238"/>
    </row>
    <row r="245" spans="1:15" s="5" customFormat="1" ht="37.5" customHeight="1" x14ac:dyDescent="0.3">
      <c r="A245" s="68"/>
      <c r="B245" s="68"/>
      <c r="C245" s="68"/>
      <c r="D245" s="68"/>
      <c r="E245" s="46"/>
      <c r="F245" s="323" t="str">
        <f t="shared" si="5"/>
        <v/>
      </c>
      <c r="G245" s="210"/>
      <c r="H245" s="89"/>
      <c r="I245" s="44"/>
      <c r="J245" s="44"/>
      <c r="K245" s="43"/>
      <c r="L245" s="86"/>
      <c r="M245" s="86"/>
      <c r="N245" s="186">
        <f t="shared" si="4"/>
        <v>0</v>
      </c>
      <c r="O245" s="238"/>
    </row>
    <row r="246" spans="1:15" s="5" customFormat="1" ht="37.5" customHeight="1" x14ac:dyDescent="0.3">
      <c r="A246" s="68"/>
      <c r="B246" s="68"/>
      <c r="C246" s="68"/>
      <c r="D246" s="68"/>
      <c r="E246" s="46"/>
      <c r="F246" s="323" t="str">
        <f t="shared" si="5"/>
        <v/>
      </c>
      <c r="G246" s="210"/>
      <c r="H246" s="89"/>
      <c r="I246" s="44"/>
      <c r="J246" s="44"/>
      <c r="K246" s="43"/>
      <c r="L246" s="86"/>
      <c r="M246" s="86"/>
      <c r="N246" s="186">
        <f t="shared" si="4"/>
        <v>0</v>
      </c>
      <c r="O246" s="238"/>
    </row>
    <row r="247" spans="1:15" s="5" customFormat="1" ht="37.5" customHeight="1" x14ac:dyDescent="0.3">
      <c r="A247" s="68"/>
      <c r="B247" s="68"/>
      <c r="C247" s="68"/>
      <c r="D247" s="68"/>
      <c r="E247" s="46"/>
      <c r="F247" s="323" t="str">
        <f t="shared" si="5"/>
        <v/>
      </c>
      <c r="G247" s="210"/>
      <c r="H247" s="89"/>
      <c r="I247" s="44"/>
      <c r="J247" s="44"/>
      <c r="K247" s="43"/>
      <c r="L247" s="86"/>
      <c r="M247" s="86"/>
      <c r="N247" s="186">
        <f t="shared" si="4"/>
        <v>0</v>
      </c>
      <c r="O247" s="238"/>
    </row>
    <row r="248" spans="1:15" s="5" customFormat="1" ht="37.5" customHeight="1" x14ac:dyDescent="0.3">
      <c r="A248" s="68"/>
      <c r="B248" s="68"/>
      <c r="C248" s="68"/>
      <c r="D248" s="68"/>
      <c r="E248" s="46"/>
      <c r="F248" s="323" t="str">
        <f t="shared" si="5"/>
        <v/>
      </c>
      <c r="G248" s="210"/>
      <c r="H248" s="89"/>
      <c r="I248" s="44"/>
      <c r="J248" s="44"/>
      <c r="K248" s="43"/>
      <c r="L248" s="86"/>
      <c r="M248" s="86"/>
      <c r="N248" s="186">
        <f t="shared" si="4"/>
        <v>0</v>
      </c>
      <c r="O248" s="238"/>
    </row>
    <row r="249" spans="1:15" s="5" customFormat="1" ht="37.5" customHeight="1" x14ac:dyDescent="0.3">
      <c r="A249" s="68"/>
      <c r="B249" s="68"/>
      <c r="C249" s="68"/>
      <c r="D249" s="68"/>
      <c r="E249" s="46"/>
      <c r="F249" s="323" t="str">
        <f t="shared" si="5"/>
        <v/>
      </c>
      <c r="G249" s="210"/>
      <c r="H249" s="89"/>
      <c r="I249" s="44"/>
      <c r="J249" s="44"/>
      <c r="K249" s="43"/>
      <c r="L249" s="86"/>
      <c r="M249" s="86"/>
      <c r="N249" s="186">
        <f t="shared" si="4"/>
        <v>0</v>
      </c>
      <c r="O249" s="238"/>
    </row>
    <row r="250" spans="1:15" s="5" customFormat="1" ht="37.5" customHeight="1" x14ac:dyDescent="0.3">
      <c r="A250" s="68"/>
      <c r="B250" s="68"/>
      <c r="C250" s="68"/>
      <c r="D250" s="68"/>
      <c r="E250" s="46"/>
      <c r="F250" s="323" t="str">
        <f t="shared" si="5"/>
        <v/>
      </c>
      <c r="G250" s="210"/>
      <c r="H250" s="89"/>
      <c r="I250" s="44"/>
      <c r="J250" s="44"/>
      <c r="K250" s="43"/>
      <c r="L250" s="86"/>
      <c r="M250" s="86"/>
      <c r="N250" s="186">
        <f t="shared" si="4"/>
        <v>0</v>
      </c>
      <c r="O250" s="238"/>
    </row>
    <row r="251" spans="1:15" s="5" customFormat="1" ht="37.5" customHeight="1" x14ac:dyDescent="0.3">
      <c r="A251" s="68"/>
      <c r="B251" s="68"/>
      <c r="C251" s="68"/>
      <c r="D251" s="68"/>
      <c r="E251" s="46"/>
      <c r="F251" s="323" t="str">
        <f t="shared" si="5"/>
        <v/>
      </c>
      <c r="G251" s="210"/>
      <c r="H251" s="89"/>
      <c r="I251" s="44"/>
      <c r="J251" s="44"/>
      <c r="K251" s="43"/>
      <c r="L251" s="86"/>
      <c r="M251" s="86"/>
      <c r="N251" s="186">
        <f t="shared" si="4"/>
        <v>0</v>
      </c>
      <c r="O251" s="238"/>
    </row>
    <row r="252" spans="1:15" s="5" customFormat="1" ht="37.5" customHeight="1" x14ac:dyDescent="0.3">
      <c r="A252" s="68"/>
      <c r="B252" s="68"/>
      <c r="C252" s="68"/>
      <c r="D252" s="68"/>
      <c r="E252" s="46"/>
      <c r="F252" s="323" t="str">
        <f t="shared" si="5"/>
        <v/>
      </c>
      <c r="G252" s="210"/>
      <c r="H252" s="89"/>
      <c r="I252" s="44"/>
      <c r="J252" s="44"/>
      <c r="K252" s="43"/>
      <c r="L252" s="86"/>
      <c r="M252" s="86"/>
      <c r="N252" s="186">
        <f t="shared" si="4"/>
        <v>0</v>
      </c>
      <c r="O252" s="238"/>
    </row>
    <row r="253" spans="1:15" s="5" customFormat="1" ht="37.5" customHeight="1" x14ac:dyDescent="0.3">
      <c r="A253" s="68"/>
      <c r="B253" s="68"/>
      <c r="C253" s="68"/>
      <c r="D253" s="68"/>
      <c r="E253" s="46"/>
      <c r="F253" s="323" t="str">
        <f t="shared" si="5"/>
        <v/>
      </c>
      <c r="G253" s="210"/>
      <c r="H253" s="89"/>
      <c r="I253" s="44"/>
      <c r="J253" s="44"/>
      <c r="K253" s="43"/>
      <c r="L253" s="86"/>
      <c r="M253" s="86"/>
      <c r="N253" s="186">
        <f t="shared" si="4"/>
        <v>0</v>
      </c>
      <c r="O253" s="238"/>
    </row>
    <row r="254" spans="1:15" s="5" customFormat="1" ht="37.5" customHeight="1" x14ac:dyDescent="0.3">
      <c r="A254" s="68"/>
      <c r="B254" s="68"/>
      <c r="C254" s="68"/>
      <c r="D254" s="68"/>
      <c r="E254" s="46"/>
      <c r="F254" s="323" t="str">
        <f t="shared" si="5"/>
        <v/>
      </c>
      <c r="G254" s="210"/>
      <c r="H254" s="89"/>
      <c r="I254" s="44"/>
      <c r="J254" s="44"/>
      <c r="K254" s="43"/>
      <c r="L254" s="86"/>
      <c r="M254" s="86"/>
      <c r="N254" s="186">
        <f t="shared" si="4"/>
        <v>0</v>
      </c>
      <c r="O254" s="238"/>
    </row>
    <row r="255" spans="1:15" s="5" customFormat="1" ht="37.5" customHeight="1" x14ac:dyDescent="0.3">
      <c r="A255" s="68"/>
      <c r="B255" s="68"/>
      <c r="C255" s="68"/>
      <c r="D255" s="68"/>
      <c r="E255" s="46"/>
      <c r="F255" s="323" t="str">
        <f t="shared" si="5"/>
        <v/>
      </c>
      <c r="G255" s="210"/>
      <c r="H255" s="89"/>
      <c r="I255" s="44"/>
      <c r="J255" s="44"/>
      <c r="K255" s="43"/>
      <c r="L255" s="86"/>
      <c r="M255" s="86"/>
      <c r="N255" s="186">
        <f t="shared" si="4"/>
        <v>0</v>
      </c>
      <c r="O255" s="238"/>
    </row>
    <row r="256" spans="1:15" s="5" customFormat="1" ht="37.5" customHeight="1" x14ac:dyDescent="0.3">
      <c r="A256" s="68"/>
      <c r="B256" s="68"/>
      <c r="C256" s="68"/>
      <c r="D256" s="68"/>
      <c r="E256" s="46"/>
      <c r="F256" s="323" t="str">
        <f t="shared" si="5"/>
        <v/>
      </c>
      <c r="G256" s="210"/>
      <c r="H256" s="89"/>
      <c r="I256" s="44"/>
      <c r="J256" s="44"/>
      <c r="K256" s="43"/>
      <c r="L256" s="86"/>
      <c r="M256" s="86"/>
      <c r="N256" s="186">
        <f t="shared" si="4"/>
        <v>0</v>
      </c>
      <c r="O256" s="238"/>
    </row>
    <row r="257" spans="1:15" s="5" customFormat="1" ht="37.5" customHeight="1" x14ac:dyDescent="0.3">
      <c r="A257" s="68"/>
      <c r="B257" s="68"/>
      <c r="C257" s="68"/>
      <c r="D257" s="68"/>
      <c r="E257" s="46"/>
      <c r="F257" s="323" t="str">
        <f t="shared" si="5"/>
        <v/>
      </c>
      <c r="G257" s="210"/>
      <c r="H257" s="89"/>
      <c r="I257" s="44"/>
      <c r="J257" s="44"/>
      <c r="K257" s="43"/>
      <c r="L257" s="86"/>
      <c r="M257" s="86"/>
      <c r="N257" s="186">
        <f t="shared" si="4"/>
        <v>0</v>
      </c>
      <c r="O257" s="238"/>
    </row>
    <row r="258" spans="1:15" s="5" customFormat="1" ht="37.5" customHeight="1" x14ac:dyDescent="0.3">
      <c r="A258" s="68"/>
      <c r="B258" s="68"/>
      <c r="C258" s="68"/>
      <c r="D258" s="68"/>
      <c r="E258" s="46"/>
      <c r="F258" s="323" t="str">
        <f t="shared" si="5"/>
        <v/>
      </c>
      <c r="G258" s="210"/>
      <c r="H258" s="89"/>
      <c r="I258" s="44"/>
      <c r="J258" s="44"/>
      <c r="K258" s="43"/>
      <c r="L258" s="86"/>
      <c r="M258" s="86"/>
      <c r="N258" s="186">
        <f t="shared" si="4"/>
        <v>0</v>
      </c>
      <c r="O258" s="238"/>
    </row>
    <row r="259" spans="1:15" s="5" customFormat="1" ht="37.5" customHeight="1" x14ac:dyDescent="0.3">
      <c r="A259" s="68"/>
      <c r="B259" s="68"/>
      <c r="C259" s="68"/>
      <c r="D259" s="68"/>
      <c r="E259" s="46"/>
      <c r="F259" s="323" t="str">
        <f t="shared" si="5"/>
        <v/>
      </c>
      <c r="G259" s="210"/>
      <c r="H259" s="89"/>
      <c r="I259" s="44"/>
      <c r="J259" s="44"/>
      <c r="K259" s="43"/>
      <c r="L259" s="86"/>
      <c r="M259" s="86"/>
      <c r="N259" s="186">
        <f t="shared" si="4"/>
        <v>0</v>
      </c>
      <c r="O259" s="238"/>
    </row>
    <row r="260" spans="1:15" s="5" customFormat="1" ht="37.5" customHeight="1" x14ac:dyDescent="0.3">
      <c r="A260" s="68"/>
      <c r="B260" s="68"/>
      <c r="C260" s="68"/>
      <c r="D260" s="68"/>
      <c r="E260" s="46"/>
      <c r="F260" s="323" t="str">
        <f t="shared" si="5"/>
        <v/>
      </c>
      <c r="G260" s="210"/>
      <c r="H260" s="89"/>
      <c r="I260" s="44"/>
      <c r="J260" s="44"/>
      <c r="K260" s="43"/>
      <c r="L260" s="86"/>
      <c r="M260" s="86"/>
      <c r="N260" s="186">
        <f t="shared" si="4"/>
        <v>0</v>
      </c>
      <c r="O260" s="238"/>
    </row>
    <row r="261" spans="1:15" s="5" customFormat="1" ht="37.5" customHeight="1" x14ac:dyDescent="0.3">
      <c r="A261" s="68"/>
      <c r="B261" s="68"/>
      <c r="C261" s="68"/>
      <c r="D261" s="68"/>
      <c r="E261" s="46"/>
      <c r="F261" s="323" t="str">
        <f t="shared" si="5"/>
        <v/>
      </c>
      <c r="G261" s="210"/>
      <c r="H261" s="89"/>
      <c r="I261" s="44"/>
      <c r="J261" s="44"/>
      <c r="K261" s="43"/>
      <c r="L261" s="86"/>
      <c r="M261" s="86"/>
      <c r="N261" s="186">
        <f t="shared" si="4"/>
        <v>0</v>
      </c>
      <c r="O261" s="238"/>
    </row>
    <row r="262" spans="1:15" s="5" customFormat="1" ht="37.5" customHeight="1" x14ac:dyDescent="0.3">
      <c r="A262" s="68"/>
      <c r="B262" s="68"/>
      <c r="C262" s="68"/>
      <c r="D262" s="68"/>
      <c r="E262" s="46"/>
      <c r="F262" s="323" t="str">
        <f t="shared" si="5"/>
        <v/>
      </c>
      <c r="G262" s="210"/>
      <c r="H262" s="89"/>
      <c r="I262" s="44"/>
      <c r="J262" s="44"/>
      <c r="K262" s="43"/>
      <c r="L262" s="86"/>
      <c r="M262" s="86"/>
      <c r="N262" s="186">
        <f t="shared" si="4"/>
        <v>0</v>
      </c>
      <c r="O262" s="238"/>
    </row>
    <row r="263" spans="1:15" s="5" customFormat="1" ht="37.5" customHeight="1" x14ac:dyDescent="0.3">
      <c r="A263" s="68"/>
      <c r="B263" s="68"/>
      <c r="C263" s="68"/>
      <c r="D263" s="68"/>
      <c r="E263" s="46"/>
      <c r="F263" s="323" t="str">
        <f t="shared" si="5"/>
        <v/>
      </c>
      <c r="G263" s="210"/>
      <c r="H263" s="89"/>
      <c r="I263" s="44"/>
      <c r="J263" s="44"/>
      <c r="K263" s="43"/>
      <c r="L263" s="86"/>
      <c r="M263" s="86"/>
      <c r="N263" s="186">
        <f t="shared" si="4"/>
        <v>0</v>
      </c>
      <c r="O263" s="238"/>
    </row>
    <row r="264" spans="1:15" s="5" customFormat="1" ht="37.5" customHeight="1" x14ac:dyDescent="0.3">
      <c r="A264" s="68"/>
      <c r="B264" s="68"/>
      <c r="C264" s="68"/>
      <c r="D264" s="68"/>
      <c r="E264" s="46"/>
      <c r="F264" s="323" t="str">
        <f t="shared" si="5"/>
        <v/>
      </c>
      <c r="G264" s="210"/>
      <c r="H264" s="89"/>
      <c r="I264" s="44"/>
      <c r="J264" s="44"/>
      <c r="K264" s="43"/>
      <c r="L264" s="86"/>
      <c r="M264" s="86"/>
      <c r="N264" s="186">
        <f t="shared" si="4"/>
        <v>0</v>
      </c>
      <c r="O264" s="238"/>
    </row>
    <row r="265" spans="1:15" s="5" customFormat="1" ht="37.5" customHeight="1" x14ac:dyDescent="0.3">
      <c r="A265" s="68"/>
      <c r="B265" s="68"/>
      <c r="C265" s="68"/>
      <c r="D265" s="68"/>
      <c r="E265" s="46"/>
      <c r="F265" s="323" t="str">
        <f t="shared" si="5"/>
        <v/>
      </c>
      <c r="G265" s="210"/>
      <c r="H265" s="89"/>
      <c r="I265" s="44"/>
      <c r="J265" s="44"/>
      <c r="K265" s="43"/>
      <c r="L265" s="86"/>
      <c r="M265" s="86"/>
      <c r="N265" s="186">
        <f t="shared" si="4"/>
        <v>0</v>
      </c>
      <c r="O265" s="238"/>
    </row>
    <row r="266" spans="1:15" s="5" customFormat="1" ht="37.5" customHeight="1" x14ac:dyDescent="0.3">
      <c r="A266" s="68"/>
      <c r="B266" s="68"/>
      <c r="C266" s="68"/>
      <c r="D266" s="68"/>
      <c r="E266" s="46"/>
      <c r="F266" s="323" t="str">
        <f t="shared" si="5"/>
        <v/>
      </c>
      <c r="G266" s="210"/>
      <c r="H266" s="89"/>
      <c r="I266" s="44"/>
      <c r="J266" s="44"/>
      <c r="K266" s="43"/>
      <c r="L266" s="86"/>
      <c r="M266" s="86"/>
      <c r="N266" s="186">
        <f t="shared" si="4"/>
        <v>0</v>
      </c>
      <c r="O266" s="238"/>
    </row>
    <row r="267" spans="1:15" s="5" customFormat="1" ht="37.5" customHeight="1" x14ac:dyDescent="0.3">
      <c r="A267" s="68"/>
      <c r="B267" s="68"/>
      <c r="C267" s="68"/>
      <c r="D267" s="68"/>
      <c r="E267" s="46"/>
      <c r="F267" s="323" t="str">
        <f t="shared" si="5"/>
        <v/>
      </c>
      <c r="G267" s="210"/>
      <c r="H267" s="89"/>
      <c r="I267" s="44"/>
      <c r="J267" s="44"/>
      <c r="K267" s="43"/>
      <c r="L267" s="86"/>
      <c r="M267" s="86"/>
      <c r="N267" s="186">
        <f t="shared" si="4"/>
        <v>0</v>
      </c>
      <c r="O267" s="238"/>
    </row>
    <row r="268" spans="1:15" s="5" customFormat="1" ht="37.5" customHeight="1" x14ac:dyDescent="0.3">
      <c r="A268" s="68"/>
      <c r="B268" s="68"/>
      <c r="C268" s="68"/>
      <c r="D268" s="68"/>
      <c r="E268" s="46"/>
      <c r="F268" s="323" t="str">
        <f t="shared" si="5"/>
        <v/>
      </c>
      <c r="G268" s="210"/>
      <c r="H268" s="89"/>
      <c r="I268" s="44"/>
      <c r="J268" s="44"/>
      <c r="K268" s="43"/>
      <c r="L268" s="86"/>
      <c r="M268" s="86"/>
      <c r="N268" s="186">
        <f t="shared" ref="N268:N331" si="6">DATEDIF(L268,M268,"d")/365</f>
        <v>0</v>
      </c>
      <c r="O268" s="238"/>
    </row>
    <row r="269" spans="1:15" s="5" customFormat="1" ht="37.5" customHeight="1" x14ac:dyDescent="0.3">
      <c r="A269" s="68"/>
      <c r="B269" s="68"/>
      <c r="C269" s="68"/>
      <c r="D269" s="68"/>
      <c r="E269" s="46"/>
      <c r="F269" s="323" t="str">
        <f t="shared" si="5"/>
        <v/>
      </c>
      <c r="G269" s="210"/>
      <c r="H269" s="89"/>
      <c r="I269" s="44"/>
      <c r="J269" s="44"/>
      <c r="K269" s="43"/>
      <c r="L269" s="86"/>
      <c r="M269" s="86"/>
      <c r="N269" s="186">
        <f t="shared" si="6"/>
        <v>0</v>
      </c>
      <c r="O269" s="238"/>
    </row>
    <row r="270" spans="1:15" s="5" customFormat="1" ht="37.5" customHeight="1" x14ac:dyDescent="0.3">
      <c r="A270" s="68"/>
      <c r="B270" s="68"/>
      <c r="C270" s="68"/>
      <c r="D270" s="68"/>
      <c r="E270" s="46"/>
      <c r="F270" s="323" t="str">
        <f t="shared" si="5"/>
        <v/>
      </c>
      <c r="G270" s="210"/>
      <c r="H270" s="89"/>
      <c r="I270" s="44"/>
      <c r="J270" s="44"/>
      <c r="K270" s="43"/>
      <c r="L270" s="86"/>
      <c r="M270" s="86"/>
      <c r="N270" s="186">
        <f t="shared" si="6"/>
        <v>0</v>
      </c>
      <c r="O270" s="238"/>
    </row>
    <row r="271" spans="1:15" s="5" customFormat="1" ht="37.5" customHeight="1" x14ac:dyDescent="0.3">
      <c r="A271" s="68"/>
      <c r="B271" s="68"/>
      <c r="C271" s="68"/>
      <c r="D271" s="68"/>
      <c r="E271" s="46"/>
      <c r="F271" s="323" t="str">
        <f t="shared" si="5"/>
        <v/>
      </c>
      <c r="G271" s="210"/>
      <c r="H271" s="89"/>
      <c r="I271" s="44"/>
      <c r="J271" s="44"/>
      <c r="K271" s="43"/>
      <c r="L271" s="86"/>
      <c r="M271" s="86"/>
      <c r="N271" s="186">
        <f t="shared" si="6"/>
        <v>0</v>
      </c>
      <c r="O271" s="238"/>
    </row>
    <row r="272" spans="1:15" s="5" customFormat="1" ht="37.5" customHeight="1" x14ac:dyDescent="0.3">
      <c r="A272" s="68"/>
      <c r="B272" s="68"/>
      <c r="C272" s="68"/>
      <c r="D272" s="68"/>
      <c r="E272" s="46"/>
      <c r="F272" s="323" t="str">
        <f t="shared" si="5"/>
        <v/>
      </c>
      <c r="G272" s="210"/>
      <c r="H272" s="89"/>
      <c r="I272" s="44"/>
      <c r="J272" s="44"/>
      <c r="K272" s="43"/>
      <c r="L272" s="86"/>
      <c r="M272" s="86"/>
      <c r="N272" s="186">
        <f t="shared" si="6"/>
        <v>0</v>
      </c>
      <c r="O272" s="238"/>
    </row>
    <row r="273" spans="1:15" s="5" customFormat="1" ht="37.5" customHeight="1" x14ac:dyDescent="0.3">
      <c r="A273" s="68"/>
      <c r="B273" s="68"/>
      <c r="C273" s="68"/>
      <c r="D273" s="68"/>
      <c r="E273" s="46"/>
      <c r="F273" s="323" t="str">
        <f t="shared" si="5"/>
        <v/>
      </c>
      <c r="G273" s="210"/>
      <c r="H273" s="89"/>
      <c r="I273" s="44"/>
      <c r="J273" s="44"/>
      <c r="K273" s="43"/>
      <c r="L273" s="86"/>
      <c r="M273" s="86"/>
      <c r="N273" s="186">
        <f t="shared" si="6"/>
        <v>0</v>
      </c>
      <c r="O273" s="238"/>
    </row>
    <row r="274" spans="1:15" s="5" customFormat="1" ht="37.5" customHeight="1" x14ac:dyDescent="0.3">
      <c r="A274" s="68"/>
      <c r="B274" s="68"/>
      <c r="C274" s="68"/>
      <c r="D274" s="68"/>
      <c r="E274" s="46"/>
      <c r="F274" s="323" t="str">
        <f t="shared" si="5"/>
        <v/>
      </c>
      <c r="G274" s="210"/>
      <c r="H274" s="89"/>
      <c r="I274" s="44"/>
      <c r="J274" s="44"/>
      <c r="K274" s="43"/>
      <c r="L274" s="86"/>
      <c r="M274" s="86"/>
      <c r="N274" s="186">
        <f t="shared" si="6"/>
        <v>0</v>
      </c>
      <c r="O274" s="238"/>
    </row>
    <row r="275" spans="1:15" s="5" customFormat="1" ht="37.5" customHeight="1" x14ac:dyDescent="0.3">
      <c r="A275" s="68"/>
      <c r="B275" s="68"/>
      <c r="C275" s="68"/>
      <c r="D275" s="68"/>
      <c r="E275" s="46"/>
      <c r="F275" s="323" t="str">
        <f t="shared" si="5"/>
        <v/>
      </c>
      <c r="G275" s="210"/>
      <c r="H275" s="89"/>
      <c r="I275" s="44"/>
      <c r="J275" s="44"/>
      <c r="K275" s="43"/>
      <c r="L275" s="86"/>
      <c r="M275" s="86"/>
      <c r="N275" s="186">
        <f t="shared" si="6"/>
        <v>0</v>
      </c>
      <c r="O275" s="238"/>
    </row>
    <row r="276" spans="1:15" s="5" customFormat="1" ht="37.5" customHeight="1" x14ac:dyDescent="0.3">
      <c r="A276" s="68"/>
      <c r="B276" s="68"/>
      <c r="C276" s="68"/>
      <c r="D276" s="68"/>
      <c r="E276" s="46"/>
      <c r="F276" s="323" t="str">
        <f t="shared" si="5"/>
        <v/>
      </c>
      <c r="G276" s="210"/>
      <c r="H276" s="89"/>
      <c r="I276" s="44"/>
      <c r="J276" s="44"/>
      <c r="K276" s="43"/>
      <c r="L276" s="86"/>
      <c r="M276" s="86"/>
      <c r="N276" s="186">
        <f t="shared" si="6"/>
        <v>0</v>
      </c>
      <c r="O276" s="238"/>
    </row>
    <row r="277" spans="1:15" s="5" customFormat="1" ht="37.5" customHeight="1" x14ac:dyDescent="0.3">
      <c r="A277" s="68"/>
      <c r="B277" s="68"/>
      <c r="C277" s="68"/>
      <c r="D277" s="68"/>
      <c r="E277" s="46"/>
      <c r="F277" s="323" t="str">
        <f t="shared" si="5"/>
        <v/>
      </c>
      <c r="G277" s="210"/>
      <c r="H277" s="89"/>
      <c r="I277" s="44"/>
      <c r="J277" s="44"/>
      <c r="K277" s="43"/>
      <c r="L277" s="86"/>
      <c r="M277" s="86"/>
      <c r="N277" s="186">
        <f t="shared" si="6"/>
        <v>0</v>
      </c>
      <c r="O277" s="238"/>
    </row>
    <row r="278" spans="1:15" s="5" customFormat="1" ht="37.5" customHeight="1" x14ac:dyDescent="0.3">
      <c r="A278" s="68"/>
      <c r="B278" s="68"/>
      <c r="C278" s="68"/>
      <c r="D278" s="68"/>
      <c r="E278" s="46"/>
      <c r="F278" s="323" t="str">
        <f t="shared" si="5"/>
        <v/>
      </c>
      <c r="G278" s="210"/>
      <c r="H278" s="89"/>
      <c r="I278" s="44"/>
      <c r="J278" s="44"/>
      <c r="K278" s="43"/>
      <c r="L278" s="86"/>
      <c r="M278" s="86"/>
      <c r="N278" s="186">
        <f t="shared" si="6"/>
        <v>0</v>
      </c>
      <c r="O278" s="238"/>
    </row>
    <row r="279" spans="1:15" s="5" customFormat="1" ht="37.5" customHeight="1" x14ac:dyDescent="0.3">
      <c r="A279" s="68"/>
      <c r="B279" s="68"/>
      <c r="C279" s="68"/>
      <c r="D279" s="68"/>
      <c r="E279" s="46"/>
      <c r="F279" s="323" t="str">
        <f t="shared" si="5"/>
        <v/>
      </c>
      <c r="G279" s="210"/>
      <c r="H279" s="89"/>
      <c r="I279" s="44"/>
      <c r="J279" s="44"/>
      <c r="K279" s="43"/>
      <c r="L279" s="86"/>
      <c r="M279" s="86"/>
      <c r="N279" s="186">
        <f t="shared" si="6"/>
        <v>0</v>
      </c>
      <c r="O279" s="238"/>
    </row>
    <row r="280" spans="1:15" s="5" customFormat="1" ht="37.5" customHeight="1" x14ac:dyDescent="0.3">
      <c r="A280" s="68"/>
      <c r="B280" s="68"/>
      <c r="C280" s="68"/>
      <c r="D280" s="68"/>
      <c r="E280" s="46"/>
      <c r="F280" s="323" t="str">
        <f t="shared" si="5"/>
        <v/>
      </c>
      <c r="G280" s="210"/>
      <c r="H280" s="89"/>
      <c r="I280" s="44"/>
      <c r="J280" s="44"/>
      <c r="K280" s="43"/>
      <c r="L280" s="86"/>
      <c r="M280" s="86"/>
      <c r="N280" s="186">
        <f t="shared" si="6"/>
        <v>0</v>
      </c>
      <c r="O280" s="238"/>
    </row>
    <row r="281" spans="1:15" s="5" customFormat="1" ht="37.5" customHeight="1" x14ac:dyDescent="0.3">
      <c r="A281" s="68"/>
      <c r="B281" s="68"/>
      <c r="C281" s="68"/>
      <c r="D281" s="68"/>
      <c r="E281" s="46"/>
      <c r="F281" s="323" t="str">
        <f t="shared" si="5"/>
        <v/>
      </c>
      <c r="G281" s="210"/>
      <c r="H281" s="89"/>
      <c r="I281" s="44"/>
      <c r="J281" s="44"/>
      <c r="K281" s="43"/>
      <c r="L281" s="86"/>
      <c r="M281" s="86"/>
      <c r="N281" s="186">
        <f t="shared" si="6"/>
        <v>0</v>
      </c>
      <c r="O281" s="238"/>
    </row>
    <row r="282" spans="1:15" s="5" customFormat="1" ht="37.5" customHeight="1" x14ac:dyDescent="0.3">
      <c r="A282" s="68"/>
      <c r="B282" s="68"/>
      <c r="C282" s="68"/>
      <c r="D282" s="68"/>
      <c r="E282" s="46"/>
      <c r="F282" s="323" t="str">
        <f t="shared" si="5"/>
        <v/>
      </c>
      <c r="G282" s="210"/>
      <c r="H282" s="89"/>
      <c r="I282" s="44"/>
      <c r="J282" s="44"/>
      <c r="K282" s="43"/>
      <c r="L282" s="86"/>
      <c r="M282" s="86"/>
      <c r="N282" s="186">
        <f t="shared" si="6"/>
        <v>0</v>
      </c>
      <c r="O282" s="238"/>
    </row>
    <row r="283" spans="1:15" s="5" customFormat="1" ht="37.5" customHeight="1" x14ac:dyDescent="0.3">
      <c r="A283" s="68"/>
      <c r="B283" s="68"/>
      <c r="C283" s="68"/>
      <c r="D283" s="68"/>
      <c r="E283" s="46"/>
      <c r="F283" s="323" t="str">
        <f t="shared" si="5"/>
        <v/>
      </c>
      <c r="G283" s="210"/>
      <c r="H283" s="89"/>
      <c r="I283" s="44"/>
      <c r="J283" s="44"/>
      <c r="K283" s="43"/>
      <c r="L283" s="86"/>
      <c r="M283" s="86"/>
      <c r="N283" s="186">
        <f t="shared" si="6"/>
        <v>0</v>
      </c>
      <c r="O283" s="238"/>
    </row>
    <row r="284" spans="1:15" s="5" customFormat="1" ht="37.5" customHeight="1" x14ac:dyDescent="0.3">
      <c r="A284" s="68"/>
      <c r="B284" s="68"/>
      <c r="C284" s="68"/>
      <c r="D284" s="68"/>
      <c r="E284" s="46"/>
      <c r="F284" s="323" t="str">
        <f t="shared" si="5"/>
        <v/>
      </c>
      <c r="G284" s="210"/>
      <c r="H284" s="89"/>
      <c r="I284" s="44"/>
      <c r="J284" s="44"/>
      <c r="K284" s="43"/>
      <c r="L284" s="86"/>
      <c r="M284" s="86"/>
      <c r="N284" s="186">
        <f t="shared" si="6"/>
        <v>0</v>
      </c>
      <c r="O284" s="238"/>
    </row>
    <row r="285" spans="1:15" s="5" customFormat="1" ht="37.5" customHeight="1" x14ac:dyDescent="0.3">
      <c r="A285" s="68"/>
      <c r="B285" s="68"/>
      <c r="C285" s="68"/>
      <c r="D285" s="68"/>
      <c r="E285" s="46"/>
      <c r="F285" s="323" t="str">
        <f t="shared" ref="F285:F348" si="7">IF(ISBLANK($E285),"",VLOOKUP($E285,참여인력_개요,2,FALSE))</f>
        <v/>
      </c>
      <c r="G285" s="210"/>
      <c r="H285" s="89"/>
      <c r="I285" s="44"/>
      <c r="J285" s="44"/>
      <c r="K285" s="43"/>
      <c r="L285" s="86"/>
      <c r="M285" s="86"/>
      <c r="N285" s="186">
        <f t="shared" si="6"/>
        <v>0</v>
      </c>
      <c r="O285" s="238"/>
    </row>
    <row r="286" spans="1:15" s="5" customFormat="1" ht="37.5" customHeight="1" x14ac:dyDescent="0.3">
      <c r="A286" s="68"/>
      <c r="B286" s="68"/>
      <c r="C286" s="68"/>
      <c r="D286" s="68"/>
      <c r="E286" s="46"/>
      <c r="F286" s="323" t="str">
        <f t="shared" si="7"/>
        <v/>
      </c>
      <c r="G286" s="210"/>
      <c r="H286" s="89"/>
      <c r="I286" s="44"/>
      <c r="J286" s="44"/>
      <c r="K286" s="43"/>
      <c r="L286" s="86"/>
      <c r="M286" s="86"/>
      <c r="N286" s="186">
        <f t="shared" si="6"/>
        <v>0</v>
      </c>
      <c r="O286" s="238"/>
    </row>
    <row r="287" spans="1:15" s="5" customFormat="1" ht="37.5" customHeight="1" x14ac:dyDescent="0.3">
      <c r="A287" s="68"/>
      <c r="B287" s="68"/>
      <c r="C287" s="68"/>
      <c r="D287" s="68"/>
      <c r="E287" s="46"/>
      <c r="F287" s="323" t="str">
        <f t="shared" si="7"/>
        <v/>
      </c>
      <c r="G287" s="210"/>
      <c r="H287" s="89"/>
      <c r="I287" s="44"/>
      <c r="J287" s="44"/>
      <c r="K287" s="43"/>
      <c r="L287" s="86"/>
      <c r="M287" s="86"/>
      <c r="N287" s="186">
        <f t="shared" si="6"/>
        <v>0</v>
      </c>
      <c r="O287" s="238"/>
    </row>
    <row r="288" spans="1:15" s="5" customFormat="1" ht="37.5" customHeight="1" x14ac:dyDescent="0.3">
      <c r="A288" s="68"/>
      <c r="B288" s="68"/>
      <c r="C288" s="68"/>
      <c r="D288" s="68"/>
      <c r="E288" s="46"/>
      <c r="F288" s="323" t="str">
        <f t="shared" si="7"/>
        <v/>
      </c>
      <c r="G288" s="210"/>
      <c r="H288" s="89"/>
      <c r="I288" s="44"/>
      <c r="J288" s="44"/>
      <c r="K288" s="43"/>
      <c r="L288" s="86"/>
      <c r="M288" s="86"/>
      <c r="N288" s="186">
        <f t="shared" si="6"/>
        <v>0</v>
      </c>
      <c r="O288" s="238"/>
    </row>
    <row r="289" spans="1:15" s="5" customFormat="1" ht="37.5" customHeight="1" x14ac:dyDescent="0.3">
      <c r="A289" s="68"/>
      <c r="B289" s="68"/>
      <c r="C289" s="68"/>
      <c r="D289" s="68"/>
      <c r="E289" s="46"/>
      <c r="F289" s="323" t="str">
        <f t="shared" si="7"/>
        <v/>
      </c>
      <c r="G289" s="210"/>
      <c r="H289" s="89"/>
      <c r="I289" s="44"/>
      <c r="J289" s="44"/>
      <c r="K289" s="43"/>
      <c r="L289" s="86"/>
      <c r="M289" s="86"/>
      <c r="N289" s="186">
        <f t="shared" si="6"/>
        <v>0</v>
      </c>
      <c r="O289" s="238"/>
    </row>
    <row r="290" spans="1:15" s="5" customFormat="1" ht="37.5" customHeight="1" x14ac:dyDescent="0.3">
      <c r="A290" s="68"/>
      <c r="B290" s="68"/>
      <c r="C290" s="68"/>
      <c r="D290" s="68"/>
      <c r="E290" s="46"/>
      <c r="F290" s="323" t="str">
        <f t="shared" si="7"/>
        <v/>
      </c>
      <c r="G290" s="210"/>
      <c r="H290" s="89"/>
      <c r="I290" s="44"/>
      <c r="J290" s="44"/>
      <c r="K290" s="43"/>
      <c r="L290" s="86"/>
      <c r="M290" s="86"/>
      <c r="N290" s="186">
        <f t="shared" si="6"/>
        <v>0</v>
      </c>
      <c r="O290" s="238"/>
    </row>
    <row r="291" spans="1:15" s="5" customFormat="1" ht="37.5" customHeight="1" x14ac:dyDescent="0.3">
      <c r="A291" s="68"/>
      <c r="B291" s="68"/>
      <c r="C291" s="68"/>
      <c r="D291" s="68"/>
      <c r="E291" s="46"/>
      <c r="F291" s="323" t="str">
        <f t="shared" si="7"/>
        <v/>
      </c>
      <c r="G291" s="210"/>
      <c r="H291" s="89"/>
      <c r="I291" s="44"/>
      <c r="J291" s="44"/>
      <c r="K291" s="43"/>
      <c r="L291" s="86"/>
      <c r="M291" s="86"/>
      <c r="N291" s="186">
        <f t="shared" si="6"/>
        <v>0</v>
      </c>
      <c r="O291" s="238"/>
    </row>
    <row r="292" spans="1:15" s="5" customFormat="1" ht="37.5" customHeight="1" x14ac:dyDescent="0.3">
      <c r="A292" s="68"/>
      <c r="B292" s="68"/>
      <c r="C292" s="68"/>
      <c r="D292" s="68"/>
      <c r="E292" s="46"/>
      <c r="F292" s="323" t="str">
        <f t="shared" si="7"/>
        <v/>
      </c>
      <c r="G292" s="210"/>
      <c r="H292" s="89"/>
      <c r="I292" s="44"/>
      <c r="J292" s="44"/>
      <c r="K292" s="43"/>
      <c r="L292" s="86"/>
      <c r="M292" s="86"/>
      <c r="N292" s="186">
        <f t="shared" si="6"/>
        <v>0</v>
      </c>
      <c r="O292" s="238"/>
    </row>
    <row r="293" spans="1:15" s="5" customFormat="1" ht="37.5" customHeight="1" x14ac:dyDescent="0.3">
      <c r="A293" s="68"/>
      <c r="B293" s="68"/>
      <c r="C293" s="68"/>
      <c r="D293" s="68"/>
      <c r="E293" s="46"/>
      <c r="F293" s="323" t="str">
        <f t="shared" si="7"/>
        <v/>
      </c>
      <c r="G293" s="210"/>
      <c r="H293" s="89"/>
      <c r="I293" s="44"/>
      <c r="J293" s="44"/>
      <c r="K293" s="43"/>
      <c r="L293" s="86"/>
      <c r="M293" s="86"/>
      <c r="N293" s="186">
        <f t="shared" si="6"/>
        <v>0</v>
      </c>
      <c r="O293" s="238"/>
    </row>
    <row r="294" spans="1:15" s="5" customFormat="1" ht="37.5" customHeight="1" x14ac:dyDescent="0.3">
      <c r="A294" s="68"/>
      <c r="B294" s="68"/>
      <c r="C294" s="68"/>
      <c r="D294" s="68"/>
      <c r="E294" s="46"/>
      <c r="F294" s="323" t="str">
        <f t="shared" si="7"/>
        <v/>
      </c>
      <c r="G294" s="210"/>
      <c r="H294" s="89"/>
      <c r="I294" s="44"/>
      <c r="J294" s="44"/>
      <c r="K294" s="43"/>
      <c r="L294" s="86"/>
      <c r="M294" s="86"/>
      <c r="N294" s="186">
        <f t="shared" si="6"/>
        <v>0</v>
      </c>
      <c r="O294" s="238"/>
    </row>
    <row r="295" spans="1:15" s="5" customFormat="1" ht="37.5" customHeight="1" x14ac:dyDescent="0.3">
      <c r="A295" s="68"/>
      <c r="B295" s="68"/>
      <c r="C295" s="68"/>
      <c r="D295" s="68"/>
      <c r="E295" s="46"/>
      <c r="F295" s="323" t="str">
        <f t="shared" si="7"/>
        <v/>
      </c>
      <c r="G295" s="210"/>
      <c r="H295" s="89"/>
      <c r="I295" s="44"/>
      <c r="J295" s="44"/>
      <c r="K295" s="43"/>
      <c r="L295" s="86"/>
      <c r="M295" s="86"/>
      <c r="N295" s="186">
        <f t="shared" si="6"/>
        <v>0</v>
      </c>
      <c r="O295" s="238"/>
    </row>
    <row r="296" spans="1:15" s="5" customFormat="1" ht="37.5" customHeight="1" x14ac:dyDescent="0.3">
      <c r="A296" s="68"/>
      <c r="B296" s="68"/>
      <c r="C296" s="68"/>
      <c r="D296" s="68"/>
      <c r="E296" s="46"/>
      <c r="F296" s="323" t="str">
        <f t="shared" si="7"/>
        <v/>
      </c>
      <c r="G296" s="210"/>
      <c r="H296" s="89"/>
      <c r="I296" s="44"/>
      <c r="J296" s="44"/>
      <c r="K296" s="43"/>
      <c r="L296" s="86"/>
      <c r="M296" s="86"/>
      <c r="N296" s="186">
        <f t="shared" si="6"/>
        <v>0</v>
      </c>
      <c r="O296" s="238"/>
    </row>
    <row r="297" spans="1:15" s="5" customFormat="1" ht="37.5" customHeight="1" x14ac:dyDescent="0.3">
      <c r="A297" s="68"/>
      <c r="B297" s="68"/>
      <c r="C297" s="68"/>
      <c r="D297" s="68"/>
      <c r="E297" s="46"/>
      <c r="F297" s="323" t="str">
        <f t="shared" si="7"/>
        <v/>
      </c>
      <c r="G297" s="210"/>
      <c r="H297" s="89"/>
      <c r="I297" s="44"/>
      <c r="J297" s="44"/>
      <c r="K297" s="43"/>
      <c r="L297" s="86"/>
      <c r="M297" s="86"/>
      <c r="N297" s="186">
        <f t="shared" si="6"/>
        <v>0</v>
      </c>
      <c r="O297" s="238"/>
    </row>
    <row r="298" spans="1:15" s="5" customFormat="1" ht="37.5" customHeight="1" x14ac:dyDescent="0.3">
      <c r="A298" s="68"/>
      <c r="B298" s="68"/>
      <c r="C298" s="68"/>
      <c r="D298" s="68"/>
      <c r="E298" s="46"/>
      <c r="F298" s="323" t="str">
        <f t="shared" si="7"/>
        <v/>
      </c>
      <c r="G298" s="210"/>
      <c r="H298" s="89"/>
      <c r="I298" s="44"/>
      <c r="J298" s="44"/>
      <c r="K298" s="43"/>
      <c r="L298" s="86"/>
      <c r="M298" s="86"/>
      <c r="N298" s="186">
        <f t="shared" si="6"/>
        <v>0</v>
      </c>
      <c r="O298" s="238"/>
    </row>
    <row r="299" spans="1:15" s="5" customFormat="1" ht="37.5" customHeight="1" x14ac:dyDescent="0.3">
      <c r="A299" s="68"/>
      <c r="B299" s="68"/>
      <c r="C299" s="68"/>
      <c r="D299" s="68"/>
      <c r="E299" s="46"/>
      <c r="F299" s="323" t="str">
        <f t="shared" si="7"/>
        <v/>
      </c>
      <c r="G299" s="210"/>
      <c r="H299" s="89"/>
      <c r="I299" s="44"/>
      <c r="J299" s="44"/>
      <c r="K299" s="43"/>
      <c r="L299" s="86"/>
      <c r="M299" s="86"/>
      <c r="N299" s="186">
        <f t="shared" si="6"/>
        <v>0</v>
      </c>
      <c r="O299" s="238"/>
    </row>
    <row r="300" spans="1:15" s="5" customFormat="1" ht="37.5" customHeight="1" x14ac:dyDescent="0.3">
      <c r="A300" s="68"/>
      <c r="B300" s="68"/>
      <c r="C300" s="68"/>
      <c r="D300" s="68"/>
      <c r="E300" s="46"/>
      <c r="F300" s="323" t="str">
        <f t="shared" si="7"/>
        <v/>
      </c>
      <c r="G300" s="210"/>
      <c r="H300" s="89"/>
      <c r="I300" s="44"/>
      <c r="J300" s="44"/>
      <c r="K300" s="43"/>
      <c r="L300" s="86"/>
      <c r="M300" s="86"/>
      <c r="N300" s="186">
        <f t="shared" si="6"/>
        <v>0</v>
      </c>
      <c r="O300" s="238"/>
    </row>
    <row r="301" spans="1:15" s="5" customFormat="1" ht="37.5" customHeight="1" x14ac:dyDescent="0.3">
      <c r="A301" s="68"/>
      <c r="B301" s="68"/>
      <c r="C301" s="68"/>
      <c r="D301" s="68"/>
      <c r="E301" s="46"/>
      <c r="F301" s="323" t="str">
        <f t="shared" si="7"/>
        <v/>
      </c>
      <c r="G301" s="210"/>
      <c r="H301" s="89"/>
      <c r="I301" s="44"/>
      <c r="J301" s="44"/>
      <c r="K301" s="43"/>
      <c r="L301" s="86"/>
      <c r="M301" s="86"/>
      <c r="N301" s="186">
        <f t="shared" si="6"/>
        <v>0</v>
      </c>
      <c r="O301" s="238"/>
    </row>
    <row r="302" spans="1:15" s="5" customFormat="1" ht="37.5" customHeight="1" x14ac:dyDescent="0.3">
      <c r="A302" s="68"/>
      <c r="B302" s="68"/>
      <c r="C302" s="68"/>
      <c r="D302" s="68"/>
      <c r="E302" s="46"/>
      <c r="F302" s="323" t="str">
        <f t="shared" si="7"/>
        <v/>
      </c>
      <c r="G302" s="210"/>
      <c r="H302" s="89"/>
      <c r="I302" s="44"/>
      <c r="J302" s="44"/>
      <c r="K302" s="43"/>
      <c r="L302" s="86"/>
      <c r="M302" s="86"/>
      <c r="N302" s="186">
        <f t="shared" si="6"/>
        <v>0</v>
      </c>
      <c r="O302" s="238"/>
    </row>
    <row r="303" spans="1:15" s="5" customFormat="1" ht="37.5" customHeight="1" x14ac:dyDescent="0.3">
      <c r="A303" s="68"/>
      <c r="B303" s="68"/>
      <c r="C303" s="68"/>
      <c r="D303" s="68"/>
      <c r="E303" s="46"/>
      <c r="F303" s="323" t="str">
        <f t="shared" si="7"/>
        <v/>
      </c>
      <c r="G303" s="210"/>
      <c r="H303" s="89"/>
      <c r="I303" s="44"/>
      <c r="J303" s="44"/>
      <c r="K303" s="43"/>
      <c r="L303" s="86"/>
      <c r="M303" s="86"/>
      <c r="N303" s="186">
        <f t="shared" si="6"/>
        <v>0</v>
      </c>
      <c r="O303" s="238"/>
    </row>
    <row r="304" spans="1:15" s="5" customFormat="1" ht="37.5" customHeight="1" x14ac:dyDescent="0.3">
      <c r="A304" s="68"/>
      <c r="B304" s="68"/>
      <c r="C304" s="68"/>
      <c r="D304" s="68"/>
      <c r="E304" s="46"/>
      <c r="F304" s="323" t="str">
        <f t="shared" si="7"/>
        <v/>
      </c>
      <c r="G304" s="210"/>
      <c r="H304" s="89"/>
      <c r="I304" s="44"/>
      <c r="J304" s="44"/>
      <c r="K304" s="43"/>
      <c r="L304" s="86"/>
      <c r="M304" s="86"/>
      <c r="N304" s="186">
        <f t="shared" si="6"/>
        <v>0</v>
      </c>
      <c r="O304" s="238"/>
    </row>
    <row r="305" spans="1:15" s="5" customFormat="1" ht="37.5" customHeight="1" x14ac:dyDescent="0.3">
      <c r="A305" s="68"/>
      <c r="B305" s="68"/>
      <c r="C305" s="68"/>
      <c r="D305" s="68"/>
      <c r="E305" s="46"/>
      <c r="F305" s="323" t="str">
        <f t="shared" si="7"/>
        <v/>
      </c>
      <c r="G305" s="210"/>
      <c r="H305" s="89"/>
      <c r="I305" s="44"/>
      <c r="J305" s="44"/>
      <c r="K305" s="43"/>
      <c r="L305" s="86"/>
      <c r="M305" s="86"/>
      <c r="N305" s="186">
        <f t="shared" si="6"/>
        <v>0</v>
      </c>
      <c r="O305" s="238"/>
    </row>
    <row r="306" spans="1:15" s="5" customFormat="1" ht="37.5" customHeight="1" x14ac:dyDescent="0.3">
      <c r="A306" s="68"/>
      <c r="B306" s="68"/>
      <c r="C306" s="68"/>
      <c r="D306" s="68"/>
      <c r="E306" s="46"/>
      <c r="F306" s="323" t="str">
        <f t="shared" si="7"/>
        <v/>
      </c>
      <c r="G306" s="210"/>
      <c r="H306" s="89"/>
      <c r="I306" s="44"/>
      <c r="J306" s="44"/>
      <c r="K306" s="43"/>
      <c r="L306" s="86"/>
      <c r="M306" s="86"/>
      <c r="N306" s="186">
        <f t="shared" si="6"/>
        <v>0</v>
      </c>
      <c r="O306" s="238"/>
    </row>
    <row r="307" spans="1:15" s="5" customFormat="1" ht="37.5" customHeight="1" x14ac:dyDescent="0.3">
      <c r="A307" s="68"/>
      <c r="B307" s="68"/>
      <c r="C307" s="68"/>
      <c r="D307" s="68"/>
      <c r="E307" s="46"/>
      <c r="F307" s="323" t="str">
        <f t="shared" si="7"/>
        <v/>
      </c>
      <c r="G307" s="210"/>
      <c r="H307" s="89"/>
      <c r="I307" s="44"/>
      <c r="J307" s="44"/>
      <c r="K307" s="43"/>
      <c r="L307" s="86"/>
      <c r="M307" s="86"/>
      <c r="N307" s="186">
        <f t="shared" si="6"/>
        <v>0</v>
      </c>
      <c r="O307" s="238"/>
    </row>
    <row r="308" spans="1:15" s="5" customFormat="1" ht="37.5" customHeight="1" x14ac:dyDescent="0.3">
      <c r="A308" s="68"/>
      <c r="B308" s="68"/>
      <c r="C308" s="68"/>
      <c r="D308" s="68"/>
      <c r="E308" s="46"/>
      <c r="F308" s="323" t="str">
        <f t="shared" si="7"/>
        <v/>
      </c>
      <c r="G308" s="210"/>
      <c r="H308" s="89"/>
      <c r="I308" s="44"/>
      <c r="J308" s="44"/>
      <c r="K308" s="43"/>
      <c r="L308" s="86"/>
      <c r="M308" s="86"/>
      <c r="N308" s="186">
        <f t="shared" si="6"/>
        <v>0</v>
      </c>
      <c r="O308" s="238"/>
    </row>
    <row r="309" spans="1:15" s="5" customFormat="1" ht="37.5" customHeight="1" x14ac:dyDescent="0.3">
      <c r="A309" s="68"/>
      <c r="B309" s="68"/>
      <c r="C309" s="68"/>
      <c r="D309" s="68"/>
      <c r="E309" s="46"/>
      <c r="F309" s="323" t="str">
        <f t="shared" si="7"/>
        <v/>
      </c>
      <c r="G309" s="210"/>
      <c r="H309" s="89"/>
      <c r="I309" s="44"/>
      <c r="J309" s="44"/>
      <c r="K309" s="43"/>
      <c r="L309" s="86"/>
      <c r="M309" s="86"/>
      <c r="N309" s="186">
        <f t="shared" si="6"/>
        <v>0</v>
      </c>
      <c r="O309" s="238"/>
    </row>
    <row r="310" spans="1:15" s="5" customFormat="1" ht="37.5" customHeight="1" x14ac:dyDescent="0.3">
      <c r="A310" s="68"/>
      <c r="B310" s="68"/>
      <c r="C310" s="68"/>
      <c r="D310" s="68"/>
      <c r="E310" s="46"/>
      <c r="F310" s="323" t="str">
        <f t="shared" si="7"/>
        <v/>
      </c>
      <c r="G310" s="210"/>
      <c r="H310" s="89"/>
      <c r="I310" s="44"/>
      <c r="J310" s="44"/>
      <c r="K310" s="43"/>
      <c r="L310" s="86"/>
      <c r="M310" s="86"/>
      <c r="N310" s="186">
        <f t="shared" si="6"/>
        <v>0</v>
      </c>
      <c r="O310" s="238"/>
    </row>
    <row r="311" spans="1:15" s="5" customFormat="1" ht="37.5" customHeight="1" x14ac:dyDescent="0.3">
      <c r="A311" s="68"/>
      <c r="B311" s="68"/>
      <c r="C311" s="68"/>
      <c r="D311" s="68"/>
      <c r="E311" s="46"/>
      <c r="F311" s="323" t="str">
        <f t="shared" si="7"/>
        <v/>
      </c>
      <c r="G311" s="210"/>
      <c r="H311" s="89"/>
      <c r="I311" s="44"/>
      <c r="J311" s="44"/>
      <c r="K311" s="43"/>
      <c r="L311" s="86"/>
      <c r="M311" s="86"/>
      <c r="N311" s="186">
        <f t="shared" si="6"/>
        <v>0</v>
      </c>
      <c r="O311" s="238"/>
    </row>
    <row r="312" spans="1:15" s="5" customFormat="1" ht="37.5" customHeight="1" x14ac:dyDescent="0.3">
      <c r="A312" s="68"/>
      <c r="B312" s="68"/>
      <c r="C312" s="68"/>
      <c r="D312" s="68"/>
      <c r="E312" s="46"/>
      <c r="F312" s="323" t="str">
        <f t="shared" si="7"/>
        <v/>
      </c>
      <c r="G312" s="210"/>
      <c r="H312" s="89"/>
      <c r="I312" s="44"/>
      <c r="J312" s="44"/>
      <c r="K312" s="43"/>
      <c r="L312" s="86"/>
      <c r="M312" s="86"/>
      <c r="N312" s="186">
        <f t="shared" si="6"/>
        <v>0</v>
      </c>
      <c r="O312" s="238"/>
    </row>
    <row r="313" spans="1:15" s="5" customFormat="1" ht="37.5" customHeight="1" x14ac:dyDescent="0.3">
      <c r="A313" s="68"/>
      <c r="B313" s="68"/>
      <c r="C313" s="68"/>
      <c r="D313" s="68"/>
      <c r="E313" s="46"/>
      <c r="F313" s="323" t="str">
        <f t="shared" si="7"/>
        <v/>
      </c>
      <c r="G313" s="210"/>
      <c r="H313" s="89"/>
      <c r="I313" s="44"/>
      <c r="J313" s="44"/>
      <c r="K313" s="43"/>
      <c r="L313" s="86"/>
      <c r="M313" s="86"/>
      <c r="N313" s="186">
        <f t="shared" si="6"/>
        <v>0</v>
      </c>
      <c r="O313" s="238"/>
    </row>
    <row r="314" spans="1:15" s="5" customFormat="1" ht="37.5" customHeight="1" x14ac:dyDescent="0.3">
      <c r="A314" s="68"/>
      <c r="B314" s="68"/>
      <c r="C314" s="68"/>
      <c r="D314" s="68"/>
      <c r="E314" s="46"/>
      <c r="F314" s="323" t="str">
        <f t="shared" si="7"/>
        <v/>
      </c>
      <c r="G314" s="210"/>
      <c r="H314" s="89"/>
      <c r="I314" s="44"/>
      <c r="J314" s="44"/>
      <c r="K314" s="43"/>
      <c r="L314" s="86"/>
      <c r="M314" s="86"/>
      <c r="N314" s="186">
        <f t="shared" si="6"/>
        <v>0</v>
      </c>
      <c r="O314" s="238"/>
    </row>
    <row r="315" spans="1:15" s="5" customFormat="1" ht="37.5" customHeight="1" x14ac:dyDescent="0.3">
      <c r="A315" s="68"/>
      <c r="B315" s="68"/>
      <c r="C315" s="68"/>
      <c r="D315" s="68"/>
      <c r="E315" s="46"/>
      <c r="F315" s="323" t="str">
        <f t="shared" si="7"/>
        <v/>
      </c>
      <c r="G315" s="210"/>
      <c r="H315" s="89"/>
      <c r="I315" s="44"/>
      <c r="J315" s="44"/>
      <c r="K315" s="43"/>
      <c r="L315" s="86"/>
      <c r="M315" s="86"/>
      <c r="N315" s="186">
        <f t="shared" si="6"/>
        <v>0</v>
      </c>
      <c r="O315" s="238"/>
    </row>
    <row r="316" spans="1:15" s="5" customFormat="1" ht="37.5" customHeight="1" x14ac:dyDescent="0.3">
      <c r="A316" s="68"/>
      <c r="B316" s="68"/>
      <c r="C316" s="68"/>
      <c r="D316" s="68"/>
      <c r="E316" s="46"/>
      <c r="F316" s="323" t="str">
        <f t="shared" si="7"/>
        <v/>
      </c>
      <c r="G316" s="210"/>
      <c r="H316" s="89"/>
      <c r="I316" s="44"/>
      <c r="J316" s="44"/>
      <c r="K316" s="43"/>
      <c r="L316" s="86"/>
      <c r="M316" s="86"/>
      <c r="N316" s="186">
        <f t="shared" si="6"/>
        <v>0</v>
      </c>
      <c r="O316" s="238"/>
    </row>
    <row r="317" spans="1:15" s="5" customFormat="1" ht="37.5" customHeight="1" x14ac:dyDescent="0.3">
      <c r="A317" s="68"/>
      <c r="B317" s="68"/>
      <c r="C317" s="68"/>
      <c r="D317" s="68"/>
      <c r="E317" s="46"/>
      <c r="F317" s="323" t="str">
        <f t="shared" si="7"/>
        <v/>
      </c>
      <c r="G317" s="210"/>
      <c r="H317" s="89"/>
      <c r="I317" s="44"/>
      <c r="J317" s="44"/>
      <c r="K317" s="43"/>
      <c r="L317" s="86"/>
      <c r="M317" s="86"/>
      <c r="N317" s="186">
        <f t="shared" si="6"/>
        <v>0</v>
      </c>
      <c r="O317" s="238"/>
    </row>
    <row r="318" spans="1:15" s="5" customFormat="1" ht="37.5" customHeight="1" x14ac:dyDescent="0.3">
      <c r="A318" s="68"/>
      <c r="B318" s="68"/>
      <c r="C318" s="68"/>
      <c r="D318" s="68"/>
      <c r="E318" s="46"/>
      <c r="F318" s="323" t="str">
        <f t="shared" si="7"/>
        <v/>
      </c>
      <c r="G318" s="210"/>
      <c r="H318" s="89"/>
      <c r="I318" s="44"/>
      <c r="J318" s="44"/>
      <c r="K318" s="43"/>
      <c r="L318" s="86"/>
      <c r="M318" s="86"/>
      <c r="N318" s="186">
        <f t="shared" si="6"/>
        <v>0</v>
      </c>
      <c r="O318" s="238"/>
    </row>
    <row r="319" spans="1:15" s="5" customFormat="1" ht="37.5" customHeight="1" x14ac:dyDescent="0.3">
      <c r="A319" s="68"/>
      <c r="B319" s="68"/>
      <c r="C319" s="68"/>
      <c r="D319" s="68"/>
      <c r="E319" s="46"/>
      <c r="F319" s="323" t="str">
        <f t="shared" si="7"/>
        <v/>
      </c>
      <c r="G319" s="210"/>
      <c r="H319" s="89"/>
      <c r="I319" s="44"/>
      <c r="J319" s="44"/>
      <c r="K319" s="43"/>
      <c r="L319" s="86"/>
      <c r="M319" s="86"/>
      <c r="N319" s="186">
        <f t="shared" si="6"/>
        <v>0</v>
      </c>
      <c r="O319" s="238"/>
    </row>
    <row r="320" spans="1:15" s="5" customFormat="1" ht="37.5" customHeight="1" x14ac:dyDescent="0.3">
      <c r="A320" s="68"/>
      <c r="B320" s="68"/>
      <c r="C320" s="68"/>
      <c r="D320" s="68"/>
      <c r="E320" s="46"/>
      <c r="F320" s="323" t="str">
        <f t="shared" si="7"/>
        <v/>
      </c>
      <c r="G320" s="210"/>
      <c r="H320" s="89"/>
      <c r="I320" s="44"/>
      <c r="J320" s="44"/>
      <c r="K320" s="43"/>
      <c r="L320" s="86"/>
      <c r="M320" s="86"/>
      <c r="N320" s="186">
        <f t="shared" si="6"/>
        <v>0</v>
      </c>
      <c r="O320" s="238"/>
    </row>
    <row r="321" spans="1:15" s="5" customFormat="1" ht="37.5" customHeight="1" x14ac:dyDescent="0.3">
      <c r="A321" s="68"/>
      <c r="B321" s="68"/>
      <c r="C321" s="68"/>
      <c r="D321" s="68"/>
      <c r="E321" s="46"/>
      <c r="F321" s="323" t="str">
        <f t="shared" si="7"/>
        <v/>
      </c>
      <c r="G321" s="210"/>
      <c r="H321" s="89"/>
      <c r="I321" s="44"/>
      <c r="J321" s="44"/>
      <c r="K321" s="43"/>
      <c r="L321" s="86"/>
      <c r="M321" s="86"/>
      <c r="N321" s="186">
        <f t="shared" si="6"/>
        <v>0</v>
      </c>
      <c r="O321" s="238"/>
    </row>
    <row r="322" spans="1:15" s="5" customFormat="1" ht="37.5" customHeight="1" x14ac:dyDescent="0.3">
      <c r="A322" s="68"/>
      <c r="B322" s="68"/>
      <c r="C322" s="68"/>
      <c r="D322" s="68"/>
      <c r="E322" s="46"/>
      <c r="F322" s="323" t="str">
        <f t="shared" si="7"/>
        <v/>
      </c>
      <c r="G322" s="210"/>
      <c r="H322" s="89"/>
      <c r="I322" s="44"/>
      <c r="J322" s="44"/>
      <c r="K322" s="43"/>
      <c r="L322" s="86"/>
      <c r="M322" s="86"/>
      <c r="N322" s="186">
        <f t="shared" si="6"/>
        <v>0</v>
      </c>
      <c r="O322" s="238"/>
    </row>
    <row r="323" spans="1:15" s="5" customFormat="1" ht="37.5" customHeight="1" x14ac:dyDescent="0.3">
      <c r="A323" s="68"/>
      <c r="B323" s="68"/>
      <c r="C323" s="68"/>
      <c r="D323" s="68"/>
      <c r="E323" s="46"/>
      <c r="F323" s="323" t="str">
        <f t="shared" si="7"/>
        <v/>
      </c>
      <c r="G323" s="210"/>
      <c r="H323" s="89"/>
      <c r="I323" s="44"/>
      <c r="J323" s="44"/>
      <c r="K323" s="43"/>
      <c r="L323" s="86"/>
      <c r="M323" s="86"/>
      <c r="N323" s="186">
        <f t="shared" si="6"/>
        <v>0</v>
      </c>
      <c r="O323" s="238"/>
    </row>
    <row r="324" spans="1:15" s="5" customFormat="1" ht="37.5" customHeight="1" x14ac:dyDescent="0.3">
      <c r="A324" s="68"/>
      <c r="B324" s="68"/>
      <c r="C324" s="68"/>
      <c r="D324" s="68"/>
      <c r="E324" s="46"/>
      <c r="F324" s="323" t="str">
        <f t="shared" si="7"/>
        <v/>
      </c>
      <c r="G324" s="210"/>
      <c r="H324" s="89"/>
      <c r="I324" s="44"/>
      <c r="J324" s="44"/>
      <c r="K324" s="43"/>
      <c r="L324" s="86"/>
      <c r="M324" s="86"/>
      <c r="N324" s="186">
        <f t="shared" si="6"/>
        <v>0</v>
      </c>
      <c r="O324" s="238"/>
    </row>
    <row r="325" spans="1:15" s="5" customFormat="1" ht="37.5" customHeight="1" x14ac:dyDescent="0.3">
      <c r="A325" s="68"/>
      <c r="B325" s="68"/>
      <c r="C325" s="68"/>
      <c r="D325" s="68"/>
      <c r="E325" s="46"/>
      <c r="F325" s="323" t="str">
        <f t="shared" si="7"/>
        <v/>
      </c>
      <c r="G325" s="210"/>
      <c r="H325" s="89"/>
      <c r="I325" s="44"/>
      <c r="J325" s="44"/>
      <c r="K325" s="43"/>
      <c r="L325" s="86"/>
      <c r="M325" s="86"/>
      <c r="N325" s="186">
        <f t="shared" si="6"/>
        <v>0</v>
      </c>
      <c r="O325" s="238"/>
    </row>
    <row r="326" spans="1:15" s="5" customFormat="1" ht="37.5" customHeight="1" x14ac:dyDescent="0.3">
      <c r="A326" s="68"/>
      <c r="B326" s="68"/>
      <c r="C326" s="68"/>
      <c r="D326" s="68"/>
      <c r="E326" s="46"/>
      <c r="F326" s="323" t="str">
        <f t="shared" si="7"/>
        <v/>
      </c>
      <c r="G326" s="210"/>
      <c r="H326" s="89"/>
      <c r="I326" s="44"/>
      <c r="J326" s="44"/>
      <c r="K326" s="43"/>
      <c r="L326" s="86"/>
      <c r="M326" s="86"/>
      <c r="N326" s="186">
        <f t="shared" si="6"/>
        <v>0</v>
      </c>
      <c r="O326" s="238"/>
    </row>
    <row r="327" spans="1:15" s="5" customFormat="1" ht="37.5" customHeight="1" x14ac:dyDescent="0.3">
      <c r="A327" s="68"/>
      <c r="B327" s="68"/>
      <c r="C327" s="68"/>
      <c r="D327" s="68"/>
      <c r="E327" s="46"/>
      <c r="F327" s="323" t="str">
        <f t="shared" si="7"/>
        <v/>
      </c>
      <c r="G327" s="210"/>
      <c r="H327" s="89"/>
      <c r="I327" s="44"/>
      <c r="J327" s="44"/>
      <c r="K327" s="43"/>
      <c r="L327" s="86"/>
      <c r="M327" s="86"/>
      <c r="N327" s="186">
        <f t="shared" si="6"/>
        <v>0</v>
      </c>
      <c r="O327" s="238"/>
    </row>
    <row r="328" spans="1:15" s="5" customFormat="1" ht="37.5" customHeight="1" x14ac:dyDescent="0.3">
      <c r="A328" s="68"/>
      <c r="B328" s="68"/>
      <c r="C328" s="68"/>
      <c r="D328" s="68"/>
      <c r="E328" s="46"/>
      <c r="F328" s="323" t="str">
        <f t="shared" si="7"/>
        <v/>
      </c>
      <c r="G328" s="210"/>
      <c r="H328" s="89"/>
      <c r="I328" s="44"/>
      <c r="J328" s="44"/>
      <c r="K328" s="43"/>
      <c r="L328" s="86"/>
      <c r="M328" s="86"/>
      <c r="N328" s="186">
        <f t="shared" si="6"/>
        <v>0</v>
      </c>
      <c r="O328" s="238"/>
    </row>
    <row r="329" spans="1:15" s="5" customFormat="1" ht="37.5" customHeight="1" x14ac:dyDescent="0.3">
      <c r="A329" s="68"/>
      <c r="B329" s="68"/>
      <c r="C329" s="68"/>
      <c r="D329" s="68"/>
      <c r="E329" s="46"/>
      <c r="F329" s="323" t="str">
        <f t="shared" si="7"/>
        <v/>
      </c>
      <c r="G329" s="210"/>
      <c r="H329" s="89"/>
      <c r="I329" s="44"/>
      <c r="J329" s="44"/>
      <c r="K329" s="43"/>
      <c r="L329" s="86"/>
      <c r="M329" s="86"/>
      <c r="N329" s="186">
        <f t="shared" si="6"/>
        <v>0</v>
      </c>
      <c r="O329" s="238"/>
    </row>
    <row r="330" spans="1:15" s="5" customFormat="1" ht="37.5" customHeight="1" x14ac:dyDescent="0.3">
      <c r="A330" s="68"/>
      <c r="B330" s="68"/>
      <c r="C330" s="68"/>
      <c r="D330" s="68"/>
      <c r="E330" s="46"/>
      <c r="F330" s="323" t="str">
        <f t="shared" si="7"/>
        <v/>
      </c>
      <c r="G330" s="210"/>
      <c r="H330" s="89"/>
      <c r="I330" s="44"/>
      <c r="J330" s="44"/>
      <c r="K330" s="43"/>
      <c r="L330" s="86"/>
      <c r="M330" s="86"/>
      <c r="N330" s="186">
        <f t="shared" si="6"/>
        <v>0</v>
      </c>
      <c r="O330" s="238"/>
    </row>
    <row r="331" spans="1:15" s="5" customFormat="1" ht="37.5" customHeight="1" x14ac:dyDescent="0.3">
      <c r="A331" s="68"/>
      <c r="B331" s="68"/>
      <c r="C331" s="68"/>
      <c r="D331" s="68"/>
      <c r="E331" s="46"/>
      <c r="F331" s="323" t="str">
        <f t="shared" si="7"/>
        <v/>
      </c>
      <c r="G331" s="210"/>
      <c r="H331" s="89"/>
      <c r="I331" s="44"/>
      <c r="J331" s="44"/>
      <c r="K331" s="43"/>
      <c r="L331" s="86"/>
      <c r="M331" s="86"/>
      <c r="N331" s="186">
        <f t="shared" si="6"/>
        <v>0</v>
      </c>
      <c r="O331" s="238"/>
    </row>
    <row r="332" spans="1:15" s="5" customFormat="1" ht="37.5" customHeight="1" x14ac:dyDescent="0.3">
      <c r="A332" s="68"/>
      <c r="B332" s="68"/>
      <c r="C332" s="68"/>
      <c r="D332" s="68"/>
      <c r="E332" s="46"/>
      <c r="F332" s="323" t="str">
        <f t="shared" si="7"/>
        <v/>
      </c>
      <c r="G332" s="210"/>
      <c r="H332" s="89"/>
      <c r="I332" s="44"/>
      <c r="J332" s="44"/>
      <c r="K332" s="43"/>
      <c r="L332" s="86"/>
      <c r="M332" s="86"/>
      <c r="N332" s="186">
        <f t="shared" ref="N332:N395" si="8">DATEDIF(L332,M332,"d")/365</f>
        <v>0</v>
      </c>
      <c r="O332" s="238"/>
    </row>
    <row r="333" spans="1:15" s="5" customFormat="1" ht="37.5" customHeight="1" x14ac:dyDescent="0.3">
      <c r="A333" s="68"/>
      <c r="B333" s="68"/>
      <c r="C333" s="68"/>
      <c r="D333" s="68"/>
      <c r="E333" s="46"/>
      <c r="F333" s="323" t="str">
        <f t="shared" si="7"/>
        <v/>
      </c>
      <c r="G333" s="210"/>
      <c r="H333" s="89"/>
      <c r="I333" s="44"/>
      <c r="J333" s="44"/>
      <c r="K333" s="43"/>
      <c r="L333" s="86"/>
      <c r="M333" s="86"/>
      <c r="N333" s="186">
        <f t="shared" si="8"/>
        <v>0</v>
      </c>
      <c r="O333" s="238"/>
    </row>
    <row r="334" spans="1:15" s="5" customFormat="1" ht="37.5" customHeight="1" x14ac:dyDescent="0.3">
      <c r="A334" s="68"/>
      <c r="B334" s="68"/>
      <c r="C334" s="68"/>
      <c r="D334" s="68"/>
      <c r="E334" s="46"/>
      <c r="F334" s="323" t="str">
        <f t="shared" si="7"/>
        <v/>
      </c>
      <c r="G334" s="210"/>
      <c r="H334" s="89"/>
      <c r="I334" s="44"/>
      <c r="J334" s="44"/>
      <c r="K334" s="43"/>
      <c r="L334" s="86"/>
      <c r="M334" s="86"/>
      <c r="N334" s="186">
        <f t="shared" si="8"/>
        <v>0</v>
      </c>
      <c r="O334" s="238"/>
    </row>
    <row r="335" spans="1:15" s="5" customFormat="1" ht="37.5" customHeight="1" x14ac:dyDescent="0.3">
      <c r="A335" s="68"/>
      <c r="B335" s="68"/>
      <c r="C335" s="68"/>
      <c r="D335" s="68"/>
      <c r="E335" s="46"/>
      <c r="F335" s="323" t="str">
        <f t="shared" si="7"/>
        <v/>
      </c>
      <c r="G335" s="210"/>
      <c r="H335" s="89"/>
      <c r="I335" s="44"/>
      <c r="J335" s="44"/>
      <c r="K335" s="43"/>
      <c r="L335" s="86"/>
      <c r="M335" s="86"/>
      <c r="N335" s="186">
        <f t="shared" si="8"/>
        <v>0</v>
      </c>
      <c r="O335" s="238"/>
    </row>
    <row r="336" spans="1:15" s="5" customFormat="1" ht="37.5" customHeight="1" x14ac:dyDescent="0.3">
      <c r="A336" s="68"/>
      <c r="B336" s="68"/>
      <c r="C336" s="68"/>
      <c r="D336" s="68"/>
      <c r="E336" s="46"/>
      <c r="F336" s="323" t="str">
        <f t="shared" si="7"/>
        <v/>
      </c>
      <c r="G336" s="210"/>
      <c r="H336" s="89"/>
      <c r="I336" s="44"/>
      <c r="J336" s="44"/>
      <c r="K336" s="43"/>
      <c r="L336" s="86"/>
      <c r="M336" s="86"/>
      <c r="N336" s="186">
        <f t="shared" si="8"/>
        <v>0</v>
      </c>
      <c r="O336" s="238"/>
    </row>
    <row r="337" spans="1:15" s="5" customFormat="1" ht="37.5" customHeight="1" x14ac:dyDescent="0.3">
      <c r="A337" s="68"/>
      <c r="B337" s="68"/>
      <c r="C337" s="68"/>
      <c r="D337" s="68"/>
      <c r="E337" s="46"/>
      <c r="F337" s="323" t="str">
        <f t="shared" si="7"/>
        <v/>
      </c>
      <c r="G337" s="210"/>
      <c r="H337" s="89"/>
      <c r="I337" s="44"/>
      <c r="J337" s="44"/>
      <c r="K337" s="43"/>
      <c r="L337" s="86"/>
      <c r="M337" s="86"/>
      <c r="N337" s="186">
        <f t="shared" si="8"/>
        <v>0</v>
      </c>
      <c r="O337" s="238"/>
    </row>
    <row r="338" spans="1:15" s="5" customFormat="1" ht="37.5" customHeight="1" x14ac:dyDescent="0.3">
      <c r="A338" s="68"/>
      <c r="B338" s="68"/>
      <c r="C338" s="68"/>
      <c r="D338" s="68"/>
      <c r="E338" s="46"/>
      <c r="F338" s="323" t="str">
        <f t="shared" si="7"/>
        <v/>
      </c>
      <c r="G338" s="210"/>
      <c r="H338" s="89"/>
      <c r="I338" s="44"/>
      <c r="J338" s="44"/>
      <c r="K338" s="43"/>
      <c r="L338" s="86"/>
      <c r="M338" s="86"/>
      <c r="N338" s="186">
        <f t="shared" si="8"/>
        <v>0</v>
      </c>
      <c r="O338" s="238"/>
    </row>
    <row r="339" spans="1:15" s="5" customFormat="1" ht="37.5" customHeight="1" x14ac:dyDescent="0.3">
      <c r="A339" s="68"/>
      <c r="B339" s="68"/>
      <c r="C339" s="68"/>
      <c r="D339" s="68"/>
      <c r="E339" s="46"/>
      <c r="F339" s="323" t="str">
        <f t="shared" si="7"/>
        <v/>
      </c>
      <c r="G339" s="210"/>
      <c r="H339" s="89"/>
      <c r="I339" s="44"/>
      <c r="J339" s="44"/>
      <c r="K339" s="43"/>
      <c r="L339" s="86"/>
      <c r="M339" s="86"/>
      <c r="N339" s="186">
        <f t="shared" si="8"/>
        <v>0</v>
      </c>
      <c r="O339" s="238"/>
    </row>
    <row r="340" spans="1:15" s="5" customFormat="1" ht="37.5" customHeight="1" x14ac:dyDescent="0.3">
      <c r="A340" s="68"/>
      <c r="B340" s="68"/>
      <c r="C340" s="68"/>
      <c r="D340" s="68"/>
      <c r="E340" s="46"/>
      <c r="F340" s="323" t="str">
        <f t="shared" si="7"/>
        <v/>
      </c>
      <c r="G340" s="210"/>
      <c r="H340" s="89"/>
      <c r="I340" s="44"/>
      <c r="J340" s="44"/>
      <c r="K340" s="43"/>
      <c r="L340" s="86"/>
      <c r="M340" s="86"/>
      <c r="N340" s="186">
        <f t="shared" si="8"/>
        <v>0</v>
      </c>
      <c r="O340" s="238"/>
    </row>
    <row r="341" spans="1:15" s="5" customFormat="1" ht="37.5" customHeight="1" x14ac:dyDescent="0.3">
      <c r="A341" s="68"/>
      <c r="B341" s="68"/>
      <c r="C341" s="68"/>
      <c r="D341" s="68"/>
      <c r="E341" s="46"/>
      <c r="F341" s="323" t="str">
        <f t="shared" si="7"/>
        <v/>
      </c>
      <c r="G341" s="210"/>
      <c r="H341" s="89"/>
      <c r="I341" s="44"/>
      <c r="J341" s="44"/>
      <c r="K341" s="43"/>
      <c r="L341" s="86"/>
      <c r="M341" s="86"/>
      <c r="N341" s="186">
        <f t="shared" si="8"/>
        <v>0</v>
      </c>
      <c r="O341" s="238"/>
    </row>
    <row r="342" spans="1:15" s="5" customFormat="1" ht="37.5" customHeight="1" x14ac:dyDescent="0.3">
      <c r="A342" s="68"/>
      <c r="B342" s="68"/>
      <c r="C342" s="68"/>
      <c r="D342" s="68"/>
      <c r="E342" s="46"/>
      <c r="F342" s="323" t="str">
        <f t="shared" si="7"/>
        <v/>
      </c>
      <c r="G342" s="210"/>
      <c r="H342" s="89"/>
      <c r="I342" s="44"/>
      <c r="J342" s="44"/>
      <c r="K342" s="43"/>
      <c r="L342" s="86"/>
      <c r="M342" s="86"/>
      <c r="N342" s="186">
        <f t="shared" si="8"/>
        <v>0</v>
      </c>
      <c r="O342" s="238"/>
    </row>
    <row r="343" spans="1:15" s="5" customFormat="1" ht="37.5" customHeight="1" x14ac:dyDescent="0.3">
      <c r="A343" s="68"/>
      <c r="B343" s="68"/>
      <c r="C343" s="68"/>
      <c r="D343" s="68"/>
      <c r="E343" s="46"/>
      <c r="F343" s="323" t="str">
        <f t="shared" si="7"/>
        <v/>
      </c>
      <c r="G343" s="210"/>
      <c r="H343" s="89"/>
      <c r="I343" s="44"/>
      <c r="J343" s="44"/>
      <c r="K343" s="43"/>
      <c r="L343" s="86"/>
      <c r="M343" s="86"/>
      <c r="N343" s="186">
        <f t="shared" si="8"/>
        <v>0</v>
      </c>
      <c r="O343" s="238"/>
    </row>
    <row r="344" spans="1:15" s="5" customFormat="1" ht="37.5" customHeight="1" x14ac:dyDescent="0.3">
      <c r="A344" s="68"/>
      <c r="B344" s="68"/>
      <c r="C344" s="68"/>
      <c r="D344" s="68"/>
      <c r="E344" s="46"/>
      <c r="F344" s="323" t="str">
        <f t="shared" si="7"/>
        <v/>
      </c>
      <c r="G344" s="210"/>
      <c r="H344" s="89"/>
      <c r="I344" s="44"/>
      <c r="J344" s="44"/>
      <c r="K344" s="43"/>
      <c r="L344" s="86"/>
      <c r="M344" s="86"/>
      <c r="N344" s="186">
        <f t="shared" si="8"/>
        <v>0</v>
      </c>
      <c r="O344" s="238"/>
    </row>
    <row r="345" spans="1:15" s="5" customFormat="1" ht="37.5" customHeight="1" x14ac:dyDescent="0.3">
      <c r="A345" s="68"/>
      <c r="B345" s="68"/>
      <c r="C345" s="68"/>
      <c r="D345" s="68"/>
      <c r="E345" s="46"/>
      <c r="F345" s="323" t="str">
        <f t="shared" si="7"/>
        <v/>
      </c>
      <c r="G345" s="210"/>
      <c r="H345" s="89"/>
      <c r="I345" s="44"/>
      <c r="J345" s="44"/>
      <c r="K345" s="43"/>
      <c r="L345" s="86"/>
      <c r="M345" s="86"/>
      <c r="N345" s="186">
        <f t="shared" si="8"/>
        <v>0</v>
      </c>
      <c r="O345" s="238"/>
    </row>
    <row r="346" spans="1:15" s="5" customFormat="1" ht="37.5" customHeight="1" x14ac:dyDescent="0.3">
      <c r="A346" s="68"/>
      <c r="B346" s="68"/>
      <c r="C346" s="68"/>
      <c r="D346" s="68"/>
      <c r="E346" s="46"/>
      <c r="F346" s="323" t="str">
        <f t="shared" si="7"/>
        <v/>
      </c>
      <c r="G346" s="210"/>
      <c r="H346" s="89"/>
      <c r="I346" s="44"/>
      <c r="J346" s="44"/>
      <c r="K346" s="43"/>
      <c r="L346" s="86"/>
      <c r="M346" s="86"/>
      <c r="N346" s="186">
        <f t="shared" si="8"/>
        <v>0</v>
      </c>
      <c r="O346" s="238"/>
    </row>
    <row r="347" spans="1:15" s="5" customFormat="1" ht="37.5" customHeight="1" x14ac:dyDescent="0.3">
      <c r="A347" s="68"/>
      <c r="B347" s="68"/>
      <c r="C347" s="68"/>
      <c r="D347" s="68"/>
      <c r="E347" s="46"/>
      <c r="F347" s="323" t="str">
        <f t="shared" si="7"/>
        <v/>
      </c>
      <c r="G347" s="210"/>
      <c r="H347" s="89"/>
      <c r="I347" s="44"/>
      <c r="J347" s="44"/>
      <c r="K347" s="43"/>
      <c r="L347" s="86"/>
      <c r="M347" s="86"/>
      <c r="N347" s="186">
        <f t="shared" si="8"/>
        <v>0</v>
      </c>
      <c r="O347" s="238"/>
    </row>
    <row r="348" spans="1:15" s="5" customFormat="1" ht="37.5" customHeight="1" x14ac:dyDescent="0.3">
      <c r="A348" s="68"/>
      <c r="B348" s="68"/>
      <c r="C348" s="68"/>
      <c r="D348" s="68"/>
      <c r="E348" s="46"/>
      <c r="F348" s="323" t="str">
        <f t="shared" si="7"/>
        <v/>
      </c>
      <c r="G348" s="210"/>
      <c r="H348" s="89"/>
      <c r="I348" s="44"/>
      <c r="J348" s="44"/>
      <c r="K348" s="43"/>
      <c r="L348" s="86"/>
      <c r="M348" s="86"/>
      <c r="N348" s="186">
        <f t="shared" si="8"/>
        <v>0</v>
      </c>
      <c r="O348" s="238"/>
    </row>
    <row r="349" spans="1:15" s="5" customFormat="1" ht="37.5" customHeight="1" x14ac:dyDescent="0.3">
      <c r="A349" s="68"/>
      <c r="B349" s="68"/>
      <c r="C349" s="68"/>
      <c r="D349" s="68"/>
      <c r="E349" s="46"/>
      <c r="F349" s="323" t="str">
        <f t="shared" ref="F349:F412" si="9">IF(ISBLANK($E349),"",VLOOKUP($E349,참여인력_개요,2,FALSE))</f>
        <v/>
      </c>
      <c r="G349" s="210"/>
      <c r="H349" s="89"/>
      <c r="I349" s="44"/>
      <c r="J349" s="44"/>
      <c r="K349" s="43"/>
      <c r="L349" s="86"/>
      <c r="M349" s="86"/>
      <c r="N349" s="186">
        <f t="shared" si="8"/>
        <v>0</v>
      </c>
      <c r="O349" s="238"/>
    </row>
    <row r="350" spans="1:15" s="5" customFormat="1" ht="37.5" customHeight="1" x14ac:dyDescent="0.3">
      <c r="A350" s="68"/>
      <c r="B350" s="68"/>
      <c r="C350" s="68"/>
      <c r="D350" s="68"/>
      <c r="E350" s="46"/>
      <c r="F350" s="323" t="str">
        <f t="shared" si="9"/>
        <v/>
      </c>
      <c r="G350" s="210"/>
      <c r="H350" s="89"/>
      <c r="I350" s="44"/>
      <c r="J350" s="44"/>
      <c r="K350" s="43"/>
      <c r="L350" s="86"/>
      <c r="M350" s="86"/>
      <c r="N350" s="186">
        <f t="shared" si="8"/>
        <v>0</v>
      </c>
      <c r="O350" s="238"/>
    </row>
    <row r="351" spans="1:15" s="5" customFormat="1" ht="37.5" customHeight="1" x14ac:dyDescent="0.3">
      <c r="A351" s="68"/>
      <c r="B351" s="68"/>
      <c r="C351" s="68"/>
      <c r="D351" s="68"/>
      <c r="E351" s="46"/>
      <c r="F351" s="323" t="str">
        <f t="shared" si="9"/>
        <v/>
      </c>
      <c r="G351" s="210"/>
      <c r="H351" s="89"/>
      <c r="I351" s="44"/>
      <c r="J351" s="44"/>
      <c r="K351" s="43"/>
      <c r="L351" s="86"/>
      <c r="M351" s="86"/>
      <c r="N351" s="186">
        <f t="shared" si="8"/>
        <v>0</v>
      </c>
      <c r="O351" s="238"/>
    </row>
    <row r="352" spans="1:15" s="5" customFormat="1" ht="37.5" customHeight="1" x14ac:dyDescent="0.3">
      <c r="A352" s="68"/>
      <c r="B352" s="68"/>
      <c r="C352" s="68"/>
      <c r="D352" s="68"/>
      <c r="E352" s="46"/>
      <c r="F352" s="323" t="str">
        <f t="shared" si="9"/>
        <v/>
      </c>
      <c r="G352" s="210"/>
      <c r="H352" s="89"/>
      <c r="I352" s="44"/>
      <c r="J352" s="44"/>
      <c r="K352" s="43"/>
      <c r="L352" s="86"/>
      <c r="M352" s="86"/>
      <c r="N352" s="186">
        <f t="shared" si="8"/>
        <v>0</v>
      </c>
      <c r="O352" s="238"/>
    </row>
    <row r="353" spans="1:15" s="5" customFormat="1" ht="37.5" customHeight="1" x14ac:dyDescent="0.3">
      <c r="A353" s="68"/>
      <c r="B353" s="68"/>
      <c r="C353" s="68"/>
      <c r="D353" s="68"/>
      <c r="E353" s="46"/>
      <c r="F353" s="323" t="str">
        <f t="shared" si="9"/>
        <v/>
      </c>
      <c r="G353" s="210"/>
      <c r="H353" s="89"/>
      <c r="I353" s="44"/>
      <c r="J353" s="44"/>
      <c r="K353" s="43"/>
      <c r="L353" s="86"/>
      <c r="M353" s="86"/>
      <c r="N353" s="186">
        <f t="shared" si="8"/>
        <v>0</v>
      </c>
      <c r="O353" s="238"/>
    </row>
    <row r="354" spans="1:15" s="5" customFormat="1" ht="37.5" customHeight="1" x14ac:dyDescent="0.3">
      <c r="A354" s="68"/>
      <c r="B354" s="68"/>
      <c r="C354" s="68"/>
      <c r="D354" s="68"/>
      <c r="E354" s="46"/>
      <c r="F354" s="323" t="str">
        <f t="shared" si="9"/>
        <v/>
      </c>
      <c r="G354" s="210"/>
      <c r="H354" s="89"/>
      <c r="I354" s="44"/>
      <c r="J354" s="44"/>
      <c r="K354" s="43"/>
      <c r="L354" s="86"/>
      <c r="M354" s="86"/>
      <c r="N354" s="186">
        <f t="shared" si="8"/>
        <v>0</v>
      </c>
      <c r="O354" s="238"/>
    </row>
    <row r="355" spans="1:15" s="5" customFormat="1" ht="37.5" customHeight="1" x14ac:dyDescent="0.3">
      <c r="A355" s="68"/>
      <c r="B355" s="68"/>
      <c r="C355" s="68"/>
      <c r="D355" s="68"/>
      <c r="E355" s="46"/>
      <c r="F355" s="323" t="str">
        <f t="shared" si="9"/>
        <v/>
      </c>
      <c r="G355" s="210"/>
      <c r="H355" s="89"/>
      <c r="I355" s="44"/>
      <c r="J355" s="44"/>
      <c r="K355" s="43"/>
      <c r="L355" s="86"/>
      <c r="M355" s="86"/>
      <c r="N355" s="186">
        <f t="shared" si="8"/>
        <v>0</v>
      </c>
      <c r="O355" s="238"/>
    </row>
    <row r="356" spans="1:15" s="5" customFormat="1" ht="37.5" customHeight="1" x14ac:dyDescent="0.3">
      <c r="A356" s="68"/>
      <c r="B356" s="68"/>
      <c r="C356" s="68"/>
      <c r="D356" s="68"/>
      <c r="E356" s="46"/>
      <c r="F356" s="323" t="str">
        <f t="shared" si="9"/>
        <v/>
      </c>
      <c r="G356" s="210"/>
      <c r="H356" s="89"/>
      <c r="I356" s="44"/>
      <c r="J356" s="44"/>
      <c r="K356" s="43"/>
      <c r="L356" s="86"/>
      <c r="M356" s="86"/>
      <c r="N356" s="186">
        <f t="shared" si="8"/>
        <v>0</v>
      </c>
      <c r="O356" s="238"/>
    </row>
    <row r="357" spans="1:15" s="5" customFormat="1" ht="37.5" customHeight="1" x14ac:dyDescent="0.3">
      <c r="A357" s="68"/>
      <c r="B357" s="68"/>
      <c r="C357" s="68"/>
      <c r="D357" s="68"/>
      <c r="E357" s="46"/>
      <c r="F357" s="323" t="str">
        <f t="shared" si="9"/>
        <v/>
      </c>
      <c r="G357" s="210"/>
      <c r="H357" s="89"/>
      <c r="I357" s="44"/>
      <c r="J357" s="44"/>
      <c r="K357" s="43"/>
      <c r="L357" s="86"/>
      <c r="M357" s="86"/>
      <c r="N357" s="186">
        <f t="shared" si="8"/>
        <v>0</v>
      </c>
      <c r="O357" s="238"/>
    </row>
    <row r="358" spans="1:15" s="5" customFormat="1" ht="37.5" customHeight="1" x14ac:dyDescent="0.3">
      <c r="A358" s="68"/>
      <c r="B358" s="68"/>
      <c r="C358" s="68"/>
      <c r="D358" s="68"/>
      <c r="E358" s="46"/>
      <c r="F358" s="323" t="str">
        <f t="shared" si="9"/>
        <v/>
      </c>
      <c r="G358" s="210"/>
      <c r="H358" s="89"/>
      <c r="I358" s="44"/>
      <c r="J358" s="44"/>
      <c r="K358" s="43"/>
      <c r="L358" s="86"/>
      <c r="M358" s="86"/>
      <c r="N358" s="186">
        <f t="shared" si="8"/>
        <v>0</v>
      </c>
      <c r="O358" s="238"/>
    </row>
    <row r="359" spans="1:15" s="5" customFormat="1" ht="37.5" customHeight="1" x14ac:dyDescent="0.3">
      <c r="A359" s="68"/>
      <c r="B359" s="68"/>
      <c r="C359" s="68"/>
      <c r="D359" s="68"/>
      <c r="E359" s="46"/>
      <c r="F359" s="323" t="str">
        <f t="shared" si="9"/>
        <v/>
      </c>
      <c r="G359" s="210"/>
      <c r="H359" s="89"/>
      <c r="I359" s="44"/>
      <c r="J359" s="44"/>
      <c r="K359" s="43"/>
      <c r="L359" s="86"/>
      <c r="M359" s="86"/>
      <c r="N359" s="186">
        <f t="shared" si="8"/>
        <v>0</v>
      </c>
      <c r="O359" s="238"/>
    </row>
    <row r="360" spans="1:15" s="5" customFormat="1" ht="37.5" customHeight="1" x14ac:dyDescent="0.3">
      <c r="A360" s="68"/>
      <c r="B360" s="68"/>
      <c r="C360" s="68"/>
      <c r="D360" s="68"/>
      <c r="E360" s="46"/>
      <c r="F360" s="323" t="str">
        <f t="shared" si="9"/>
        <v/>
      </c>
      <c r="G360" s="210"/>
      <c r="H360" s="89"/>
      <c r="I360" s="44"/>
      <c r="J360" s="44"/>
      <c r="K360" s="43"/>
      <c r="L360" s="86"/>
      <c r="M360" s="86"/>
      <c r="N360" s="186">
        <f t="shared" si="8"/>
        <v>0</v>
      </c>
      <c r="O360" s="238"/>
    </row>
    <row r="361" spans="1:15" s="5" customFormat="1" ht="37.5" customHeight="1" x14ac:dyDescent="0.3">
      <c r="A361" s="68"/>
      <c r="B361" s="68"/>
      <c r="C361" s="68"/>
      <c r="D361" s="68"/>
      <c r="E361" s="46"/>
      <c r="F361" s="323" t="str">
        <f t="shared" si="9"/>
        <v/>
      </c>
      <c r="G361" s="210"/>
      <c r="H361" s="89"/>
      <c r="I361" s="44"/>
      <c r="J361" s="44"/>
      <c r="K361" s="43"/>
      <c r="L361" s="86"/>
      <c r="M361" s="86"/>
      <c r="N361" s="186">
        <f t="shared" si="8"/>
        <v>0</v>
      </c>
      <c r="O361" s="238"/>
    </row>
    <row r="362" spans="1:15" s="5" customFormat="1" ht="37.5" customHeight="1" x14ac:dyDescent="0.3">
      <c r="A362" s="68"/>
      <c r="B362" s="68"/>
      <c r="C362" s="68"/>
      <c r="D362" s="68"/>
      <c r="E362" s="46"/>
      <c r="F362" s="323" t="str">
        <f t="shared" si="9"/>
        <v/>
      </c>
      <c r="G362" s="210"/>
      <c r="H362" s="89"/>
      <c r="I362" s="44"/>
      <c r="J362" s="44"/>
      <c r="K362" s="43"/>
      <c r="L362" s="86"/>
      <c r="M362" s="86"/>
      <c r="N362" s="186">
        <f t="shared" si="8"/>
        <v>0</v>
      </c>
      <c r="O362" s="238"/>
    </row>
    <row r="363" spans="1:15" s="5" customFormat="1" ht="37.5" customHeight="1" x14ac:dyDescent="0.3">
      <c r="A363" s="68"/>
      <c r="B363" s="68"/>
      <c r="C363" s="68"/>
      <c r="D363" s="68"/>
      <c r="E363" s="46"/>
      <c r="F363" s="323" t="str">
        <f t="shared" si="9"/>
        <v/>
      </c>
      <c r="G363" s="210"/>
      <c r="H363" s="89"/>
      <c r="I363" s="44"/>
      <c r="J363" s="44"/>
      <c r="K363" s="43"/>
      <c r="L363" s="86"/>
      <c r="M363" s="86"/>
      <c r="N363" s="186">
        <f t="shared" si="8"/>
        <v>0</v>
      </c>
      <c r="O363" s="238"/>
    </row>
    <row r="364" spans="1:15" s="5" customFormat="1" ht="37.5" customHeight="1" x14ac:dyDescent="0.3">
      <c r="A364" s="68"/>
      <c r="B364" s="68"/>
      <c r="C364" s="68"/>
      <c r="D364" s="68"/>
      <c r="E364" s="46"/>
      <c r="F364" s="323" t="str">
        <f t="shared" si="9"/>
        <v/>
      </c>
      <c r="G364" s="210"/>
      <c r="H364" s="89"/>
      <c r="I364" s="44"/>
      <c r="J364" s="44"/>
      <c r="K364" s="43"/>
      <c r="L364" s="86"/>
      <c r="M364" s="86"/>
      <c r="N364" s="186">
        <f t="shared" si="8"/>
        <v>0</v>
      </c>
      <c r="O364" s="238"/>
    </row>
    <row r="365" spans="1:15" s="5" customFormat="1" ht="37.5" customHeight="1" x14ac:dyDescent="0.3">
      <c r="A365" s="68"/>
      <c r="B365" s="68"/>
      <c r="C365" s="68"/>
      <c r="D365" s="68"/>
      <c r="E365" s="46"/>
      <c r="F365" s="323" t="str">
        <f t="shared" si="9"/>
        <v/>
      </c>
      <c r="G365" s="210"/>
      <c r="H365" s="89"/>
      <c r="I365" s="44"/>
      <c r="J365" s="44"/>
      <c r="K365" s="43"/>
      <c r="L365" s="86"/>
      <c r="M365" s="86"/>
      <c r="N365" s="186">
        <f t="shared" si="8"/>
        <v>0</v>
      </c>
      <c r="O365" s="238"/>
    </row>
    <row r="366" spans="1:15" s="5" customFormat="1" ht="37.5" customHeight="1" x14ac:dyDescent="0.3">
      <c r="A366" s="68"/>
      <c r="B366" s="68"/>
      <c r="C366" s="68"/>
      <c r="D366" s="68"/>
      <c r="E366" s="46"/>
      <c r="F366" s="323" t="str">
        <f t="shared" si="9"/>
        <v/>
      </c>
      <c r="G366" s="210"/>
      <c r="H366" s="89"/>
      <c r="I366" s="44"/>
      <c r="J366" s="44"/>
      <c r="K366" s="43"/>
      <c r="L366" s="86"/>
      <c r="M366" s="86"/>
      <c r="N366" s="186">
        <f t="shared" si="8"/>
        <v>0</v>
      </c>
      <c r="O366" s="238"/>
    </row>
    <row r="367" spans="1:15" s="5" customFormat="1" ht="37.5" customHeight="1" x14ac:dyDescent="0.3">
      <c r="A367" s="68"/>
      <c r="B367" s="68"/>
      <c r="C367" s="68"/>
      <c r="D367" s="68"/>
      <c r="E367" s="46"/>
      <c r="F367" s="323" t="str">
        <f t="shared" si="9"/>
        <v/>
      </c>
      <c r="G367" s="210"/>
      <c r="H367" s="89"/>
      <c r="I367" s="44"/>
      <c r="J367" s="44"/>
      <c r="K367" s="43"/>
      <c r="L367" s="86"/>
      <c r="M367" s="86"/>
      <c r="N367" s="186">
        <f t="shared" si="8"/>
        <v>0</v>
      </c>
      <c r="O367" s="238"/>
    </row>
    <row r="368" spans="1:15" s="5" customFormat="1" ht="37.5" customHeight="1" x14ac:dyDescent="0.3">
      <c r="A368" s="68"/>
      <c r="B368" s="68"/>
      <c r="C368" s="68"/>
      <c r="D368" s="68"/>
      <c r="E368" s="46"/>
      <c r="F368" s="323" t="str">
        <f t="shared" si="9"/>
        <v/>
      </c>
      <c r="G368" s="210"/>
      <c r="H368" s="89"/>
      <c r="I368" s="44"/>
      <c r="J368" s="44"/>
      <c r="K368" s="43"/>
      <c r="L368" s="86"/>
      <c r="M368" s="86"/>
      <c r="N368" s="186">
        <f t="shared" si="8"/>
        <v>0</v>
      </c>
      <c r="O368" s="238"/>
    </row>
    <row r="369" spans="1:15" s="5" customFormat="1" ht="37.5" customHeight="1" x14ac:dyDescent="0.3">
      <c r="A369" s="68"/>
      <c r="B369" s="68"/>
      <c r="C369" s="68"/>
      <c r="D369" s="68"/>
      <c r="E369" s="46"/>
      <c r="F369" s="323" t="str">
        <f t="shared" si="9"/>
        <v/>
      </c>
      <c r="G369" s="210"/>
      <c r="H369" s="89"/>
      <c r="I369" s="44"/>
      <c r="J369" s="44"/>
      <c r="K369" s="43"/>
      <c r="L369" s="86"/>
      <c r="M369" s="86"/>
      <c r="N369" s="186">
        <f t="shared" si="8"/>
        <v>0</v>
      </c>
      <c r="O369" s="238"/>
    </row>
    <row r="370" spans="1:15" s="5" customFormat="1" ht="37.5" customHeight="1" x14ac:dyDescent="0.3">
      <c r="A370" s="68"/>
      <c r="B370" s="68"/>
      <c r="C370" s="68"/>
      <c r="D370" s="68"/>
      <c r="E370" s="46"/>
      <c r="F370" s="323" t="str">
        <f t="shared" si="9"/>
        <v/>
      </c>
      <c r="G370" s="210"/>
      <c r="H370" s="89"/>
      <c r="I370" s="44"/>
      <c r="J370" s="44"/>
      <c r="K370" s="43"/>
      <c r="L370" s="86"/>
      <c r="M370" s="86"/>
      <c r="N370" s="186">
        <f t="shared" si="8"/>
        <v>0</v>
      </c>
      <c r="O370" s="238"/>
    </row>
    <row r="371" spans="1:15" s="5" customFormat="1" ht="37.5" customHeight="1" x14ac:dyDescent="0.3">
      <c r="A371" s="68"/>
      <c r="B371" s="68"/>
      <c r="C371" s="68"/>
      <c r="D371" s="68"/>
      <c r="E371" s="46"/>
      <c r="F371" s="323" t="str">
        <f t="shared" si="9"/>
        <v/>
      </c>
      <c r="G371" s="210"/>
      <c r="H371" s="89"/>
      <c r="I371" s="44"/>
      <c r="J371" s="44"/>
      <c r="K371" s="43"/>
      <c r="L371" s="86"/>
      <c r="M371" s="86"/>
      <c r="N371" s="186">
        <f t="shared" si="8"/>
        <v>0</v>
      </c>
      <c r="O371" s="238"/>
    </row>
    <row r="372" spans="1:15" s="5" customFormat="1" ht="37.5" customHeight="1" x14ac:dyDescent="0.3">
      <c r="A372" s="68"/>
      <c r="B372" s="68"/>
      <c r="C372" s="68"/>
      <c r="D372" s="68"/>
      <c r="E372" s="46"/>
      <c r="F372" s="323" t="str">
        <f t="shared" si="9"/>
        <v/>
      </c>
      <c r="G372" s="210"/>
      <c r="H372" s="89"/>
      <c r="I372" s="44"/>
      <c r="J372" s="44"/>
      <c r="K372" s="43"/>
      <c r="L372" s="86"/>
      <c r="M372" s="86"/>
      <c r="N372" s="186">
        <f t="shared" si="8"/>
        <v>0</v>
      </c>
      <c r="O372" s="238"/>
    </row>
    <row r="373" spans="1:15" s="5" customFormat="1" ht="37.5" customHeight="1" x14ac:dyDescent="0.3">
      <c r="A373" s="68"/>
      <c r="B373" s="68"/>
      <c r="C373" s="68"/>
      <c r="D373" s="68"/>
      <c r="E373" s="46"/>
      <c r="F373" s="323" t="str">
        <f t="shared" si="9"/>
        <v/>
      </c>
      <c r="G373" s="210"/>
      <c r="H373" s="89"/>
      <c r="I373" s="44"/>
      <c r="J373" s="44"/>
      <c r="K373" s="43"/>
      <c r="L373" s="86"/>
      <c r="M373" s="86"/>
      <c r="N373" s="186">
        <f t="shared" si="8"/>
        <v>0</v>
      </c>
      <c r="O373" s="238"/>
    </row>
    <row r="374" spans="1:15" s="5" customFormat="1" ht="37.5" customHeight="1" x14ac:dyDescent="0.3">
      <c r="A374" s="68"/>
      <c r="B374" s="68"/>
      <c r="C374" s="68"/>
      <c r="D374" s="68"/>
      <c r="E374" s="46"/>
      <c r="F374" s="323" t="str">
        <f t="shared" si="9"/>
        <v/>
      </c>
      <c r="G374" s="210"/>
      <c r="H374" s="89"/>
      <c r="I374" s="44"/>
      <c r="J374" s="44"/>
      <c r="K374" s="43"/>
      <c r="L374" s="86"/>
      <c r="M374" s="86"/>
      <c r="N374" s="186">
        <f t="shared" si="8"/>
        <v>0</v>
      </c>
      <c r="O374" s="238"/>
    </row>
    <row r="375" spans="1:15" s="5" customFormat="1" ht="37.5" customHeight="1" x14ac:dyDescent="0.3">
      <c r="A375" s="68"/>
      <c r="B375" s="68"/>
      <c r="C375" s="68"/>
      <c r="D375" s="68"/>
      <c r="E375" s="46"/>
      <c r="F375" s="323" t="str">
        <f t="shared" si="9"/>
        <v/>
      </c>
      <c r="G375" s="210"/>
      <c r="H375" s="89"/>
      <c r="I375" s="44"/>
      <c r="J375" s="44"/>
      <c r="K375" s="43"/>
      <c r="L375" s="86"/>
      <c r="M375" s="86"/>
      <c r="N375" s="186">
        <f t="shared" si="8"/>
        <v>0</v>
      </c>
      <c r="O375" s="238"/>
    </row>
    <row r="376" spans="1:15" s="5" customFormat="1" ht="37.5" customHeight="1" x14ac:dyDescent="0.3">
      <c r="A376" s="68"/>
      <c r="B376" s="68"/>
      <c r="C376" s="68"/>
      <c r="D376" s="68"/>
      <c r="E376" s="46"/>
      <c r="F376" s="323" t="str">
        <f t="shared" si="9"/>
        <v/>
      </c>
      <c r="G376" s="210"/>
      <c r="H376" s="89"/>
      <c r="I376" s="44"/>
      <c r="J376" s="44"/>
      <c r="K376" s="43"/>
      <c r="L376" s="86"/>
      <c r="M376" s="86"/>
      <c r="N376" s="186">
        <f t="shared" si="8"/>
        <v>0</v>
      </c>
      <c r="O376" s="238"/>
    </row>
    <row r="377" spans="1:15" s="5" customFormat="1" ht="37.5" customHeight="1" x14ac:dyDescent="0.3">
      <c r="A377" s="68"/>
      <c r="B377" s="68"/>
      <c r="C377" s="68"/>
      <c r="D377" s="68"/>
      <c r="E377" s="46"/>
      <c r="F377" s="323" t="str">
        <f t="shared" si="9"/>
        <v/>
      </c>
      <c r="G377" s="210"/>
      <c r="H377" s="89"/>
      <c r="I377" s="44"/>
      <c r="J377" s="44"/>
      <c r="K377" s="43"/>
      <c r="L377" s="86"/>
      <c r="M377" s="86"/>
      <c r="N377" s="186">
        <f t="shared" si="8"/>
        <v>0</v>
      </c>
      <c r="O377" s="238"/>
    </row>
    <row r="378" spans="1:15" s="5" customFormat="1" ht="37.5" customHeight="1" x14ac:dyDescent="0.3">
      <c r="A378" s="68"/>
      <c r="B378" s="68"/>
      <c r="C378" s="68"/>
      <c r="D378" s="68"/>
      <c r="E378" s="46"/>
      <c r="F378" s="323" t="str">
        <f t="shared" si="9"/>
        <v/>
      </c>
      <c r="G378" s="210"/>
      <c r="H378" s="89"/>
      <c r="I378" s="44"/>
      <c r="J378" s="44"/>
      <c r="K378" s="43"/>
      <c r="L378" s="86"/>
      <c r="M378" s="86"/>
      <c r="N378" s="186">
        <f t="shared" si="8"/>
        <v>0</v>
      </c>
      <c r="O378" s="238"/>
    </row>
    <row r="379" spans="1:15" s="5" customFormat="1" ht="37.5" customHeight="1" x14ac:dyDescent="0.3">
      <c r="A379" s="68"/>
      <c r="B379" s="68"/>
      <c r="C379" s="68"/>
      <c r="D379" s="68"/>
      <c r="E379" s="46"/>
      <c r="F379" s="323" t="str">
        <f t="shared" si="9"/>
        <v/>
      </c>
      <c r="G379" s="210"/>
      <c r="H379" s="89"/>
      <c r="I379" s="44"/>
      <c r="J379" s="44"/>
      <c r="K379" s="43"/>
      <c r="L379" s="86"/>
      <c r="M379" s="86"/>
      <c r="N379" s="186">
        <f t="shared" si="8"/>
        <v>0</v>
      </c>
      <c r="O379" s="238"/>
    </row>
    <row r="380" spans="1:15" s="5" customFormat="1" ht="37.5" customHeight="1" x14ac:dyDescent="0.3">
      <c r="A380" s="68"/>
      <c r="B380" s="68"/>
      <c r="C380" s="68"/>
      <c r="D380" s="68"/>
      <c r="E380" s="46"/>
      <c r="F380" s="323" t="str">
        <f t="shared" si="9"/>
        <v/>
      </c>
      <c r="G380" s="210"/>
      <c r="H380" s="89"/>
      <c r="I380" s="44"/>
      <c r="J380" s="44"/>
      <c r="K380" s="43"/>
      <c r="L380" s="86"/>
      <c r="M380" s="86"/>
      <c r="N380" s="186">
        <f t="shared" si="8"/>
        <v>0</v>
      </c>
      <c r="O380" s="238"/>
    </row>
    <row r="381" spans="1:15" s="5" customFormat="1" ht="37.5" customHeight="1" x14ac:dyDescent="0.3">
      <c r="A381" s="68"/>
      <c r="B381" s="68"/>
      <c r="C381" s="68"/>
      <c r="D381" s="68"/>
      <c r="E381" s="46"/>
      <c r="F381" s="323" t="str">
        <f t="shared" si="9"/>
        <v/>
      </c>
      <c r="G381" s="210"/>
      <c r="H381" s="89"/>
      <c r="I381" s="44"/>
      <c r="J381" s="44"/>
      <c r="K381" s="43"/>
      <c r="L381" s="86"/>
      <c r="M381" s="86"/>
      <c r="N381" s="186">
        <f t="shared" si="8"/>
        <v>0</v>
      </c>
      <c r="O381" s="238"/>
    </row>
    <row r="382" spans="1:15" s="5" customFormat="1" ht="37.5" customHeight="1" x14ac:dyDescent="0.3">
      <c r="A382" s="68"/>
      <c r="B382" s="68"/>
      <c r="C382" s="68"/>
      <c r="D382" s="68"/>
      <c r="E382" s="46"/>
      <c r="F382" s="323" t="str">
        <f t="shared" si="9"/>
        <v/>
      </c>
      <c r="G382" s="210"/>
      <c r="H382" s="89"/>
      <c r="I382" s="44"/>
      <c r="J382" s="44"/>
      <c r="K382" s="43"/>
      <c r="L382" s="86"/>
      <c r="M382" s="86"/>
      <c r="N382" s="186">
        <f t="shared" si="8"/>
        <v>0</v>
      </c>
      <c r="O382" s="238"/>
    </row>
    <row r="383" spans="1:15" s="5" customFormat="1" ht="37.5" customHeight="1" x14ac:dyDescent="0.3">
      <c r="A383" s="68"/>
      <c r="B383" s="68"/>
      <c r="C383" s="68"/>
      <c r="D383" s="68"/>
      <c r="E383" s="46"/>
      <c r="F383" s="323" t="str">
        <f t="shared" si="9"/>
        <v/>
      </c>
      <c r="G383" s="210"/>
      <c r="H383" s="89"/>
      <c r="I383" s="44"/>
      <c r="J383" s="44"/>
      <c r="K383" s="43"/>
      <c r="L383" s="86"/>
      <c r="M383" s="86"/>
      <c r="N383" s="186">
        <f t="shared" si="8"/>
        <v>0</v>
      </c>
      <c r="O383" s="238"/>
    </row>
    <row r="384" spans="1:15" s="5" customFormat="1" ht="37.5" customHeight="1" x14ac:dyDescent="0.3">
      <c r="A384" s="68"/>
      <c r="B384" s="68"/>
      <c r="C384" s="68"/>
      <c r="D384" s="68"/>
      <c r="E384" s="46"/>
      <c r="F384" s="323" t="str">
        <f t="shared" si="9"/>
        <v/>
      </c>
      <c r="G384" s="210"/>
      <c r="H384" s="89"/>
      <c r="I384" s="44"/>
      <c r="J384" s="44"/>
      <c r="K384" s="43"/>
      <c r="L384" s="86"/>
      <c r="M384" s="86"/>
      <c r="N384" s="186">
        <f t="shared" si="8"/>
        <v>0</v>
      </c>
      <c r="O384" s="238"/>
    </row>
    <row r="385" spans="1:15" s="5" customFormat="1" ht="37.5" customHeight="1" x14ac:dyDescent="0.3">
      <c r="A385" s="68"/>
      <c r="B385" s="68"/>
      <c r="C385" s="68"/>
      <c r="D385" s="68"/>
      <c r="E385" s="46"/>
      <c r="F385" s="323" t="str">
        <f t="shared" si="9"/>
        <v/>
      </c>
      <c r="G385" s="210"/>
      <c r="H385" s="89"/>
      <c r="I385" s="44"/>
      <c r="J385" s="44"/>
      <c r="K385" s="43"/>
      <c r="L385" s="86"/>
      <c r="M385" s="86"/>
      <c r="N385" s="186">
        <f t="shared" si="8"/>
        <v>0</v>
      </c>
      <c r="O385" s="238"/>
    </row>
    <row r="386" spans="1:15" s="5" customFormat="1" ht="37.5" customHeight="1" x14ac:dyDescent="0.3">
      <c r="A386" s="68"/>
      <c r="B386" s="68"/>
      <c r="C386" s="68"/>
      <c r="D386" s="68"/>
      <c r="E386" s="46"/>
      <c r="F386" s="323" t="str">
        <f t="shared" si="9"/>
        <v/>
      </c>
      <c r="G386" s="210"/>
      <c r="H386" s="89"/>
      <c r="I386" s="44"/>
      <c r="J386" s="44"/>
      <c r="K386" s="43"/>
      <c r="L386" s="86"/>
      <c r="M386" s="86"/>
      <c r="N386" s="186">
        <f t="shared" si="8"/>
        <v>0</v>
      </c>
      <c r="O386" s="238"/>
    </row>
    <row r="387" spans="1:15" s="5" customFormat="1" ht="37.5" customHeight="1" x14ac:dyDescent="0.3">
      <c r="A387" s="68"/>
      <c r="B387" s="68"/>
      <c r="C387" s="68"/>
      <c r="D387" s="68"/>
      <c r="E387" s="46"/>
      <c r="F387" s="323" t="str">
        <f t="shared" si="9"/>
        <v/>
      </c>
      <c r="G387" s="210"/>
      <c r="H387" s="89"/>
      <c r="I387" s="44"/>
      <c r="J387" s="44"/>
      <c r="K387" s="43"/>
      <c r="L387" s="86"/>
      <c r="M387" s="86"/>
      <c r="N387" s="186">
        <f t="shared" si="8"/>
        <v>0</v>
      </c>
      <c r="O387" s="238"/>
    </row>
    <row r="388" spans="1:15" s="5" customFormat="1" ht="37.5" customHeight="1" x14ac:dyDescent="0.3">
      <c r="A388" s="68"/>
      <c r="B388" s="68"/>
      <c r="C388" s="68"/>
      <c r="D388" s="68"/>
      <c r="E388" s="46"/>
      <c r="F388" s="323" t="str">
        <f t="shared" si="9"/>
        <v/>
      </c>
      <c r="G388" s="210"/>
      <c r="H388" s="89"/>
      <c r="I388" s="44"/>
      <c r="J388" s="44"/>
      <c r="K388" s="43"/>
      <c r="L388" s="86"/>
      <c r="M388" s="86"/>
      <c r="N388" s="186">
        <f t="shared" si="8"/>
        <v>0</v>
      </c>
      <c r="O388" s="238"/>
    </row>
    <row r="389" spans="1:15" s="5" customFormat="1" ht="37.5" customHeight="1" x14ac:dyDescent="0.3">
      <c r="A389" s="68"/>
      <c r="B389" s="68"/>
      <c r="C389" s="68"/>
      <c r="D389" s="68"/>
      <c r="E389" s="46"/>
      <c r="F389" s="323" t="str">
        <f t="shared" si="9"/>
        <v/>
      </c>
      <c r="G389" s="210"/>
      <c r="H389" s="89"/>
      <c r="I389" s="44"/>
      <c r="J389" s="44"/>
      <c r="K389" s="43"/>
      <c r="L389" s="86"/>
      <c r="M389" s="86"/>
      <c r="N389" s="186">
        <f t="shared" si="8"/>
        <v>0</v>
      </c>
      <c r="O389" s="238"/>
    </row>
    <row r="390" spans="1:15" s="5" customFormat="1" ht="37.5" customHeight="1" x14ac:dyDescent="0.3">
      <c r="A390" s="68"/>
      <c r="B390" s="68"/>
      <c r="C390" s="68"/>
      <c r="D390" s="68"/>
      <c r="E390" s="46"/>
      <c r="F390" s="323" t="str">
        <f t="shared" si="9"/>
        <v/>
      </c>
      <c r="G390" s="210"/>
      <c r="H390" s="89"/>
      <c r="I390" s="44"/>
      <c r="J390" s="44"/>
      <c r="K390" s="43"/>
      <c r="L390" s="86"/>
      <c r="M390" s="86"/>
      <c r="N390" s="186">
        <f t="shared" si="8"/>
        <v>0</v>
      </c>
      <c r="O390" s="238"/>
    </row>
    <row r="391" spans="1:15" s="5" customFormat="1" ht="37.5" customHeight="1" x14ac:dyDescent="0.3">
      <c r="A391" s="68"/>
      <c r="B391" s="68"/>
      <c r="C391" s="68"/>
      <c r="D391" s="68"/>
      <c r="E391" s="46"/>
      <c r="F391" s="323" t="str">
        <f t="shared" si="9"/>
        <v/>
      </c>
      <c r="G391" s="210"/>
      <c r="H391" s="89"/>
      <c r="I391" s="44"/>
      <c r="J391" s="44"/>
      <c r="K391" s="43"/>
      <c r="L391" s="86"/>
      <c r="M391" s="86"/>
      <c r="N391" s="186">
        <f t="shared" si="8"/>
        <v>0</v>
      </c>
      <c r="O391" s="238"/>
    </row>
    <row r="392" spans="1:15" s="5" customFormat="1" ht="37.5" customHeight="1" x14ac:dyDescent="0.3">
      <c r="A392" s="68"/>
      <c r="B392" s="68"/>
      <c r="C392" s="68"/>
      <c r="D392" s="68"/>
      <c r="E392" s="46"/>
      <c r="F392" s="323" t="str">
        <f t="shared" si="9"/>
        <v/>
      </c>
      <c r="G392" s="210"/>
      <c r="H392" s="89"/>
      <c r="I392" s="44"/>
      <c r="J392" s="44"/>
      <c r="K392" s="43"/>
      <c r="L392" s="86"/>
      <c r="M392" s="86"/>
      <c r="N392" s="186">
        <f t="shared" si="8"/>
        <v>0</v>
      </c>
      <c r="O392" s="238"/>
    </row>
    <row r="393" spans="1:15" s="5" customFormat="1" ht="37.5" customHeight="1" x14ac:dyDescent="0.3">
      <c r="A393" s="68"/>
      <c r="B393" s="68"/>
      <c r="C393" s="68"/>
      <c r="D393" s="68"/>
      <c r="E393" s="46"/>
      <c r="F393" s="323" t="str">
        <f t="shared" si="9"/>
        <v/>
      </c>
      <c r="G393" s="210"/>
      <c r="H393" s="89"/>
      <c r="I393" s="44"/>
      <c r="J393" s="44"/>
      <c r="K393" s="43"/>
      <c r="L393" s="86"/>
      <c r="M393" s="86"/>
      <c r="N393" s="186">
        <f t="shared" si="8"/>
        <v>0</v>
      </c>
      <c r="O393" s="238"/>
    </row>
    <row r="394" spans="1:15" s="5" customFormat="1" ht="37.5" customHeight="1" x14ac:dyDescent="0.3">
      <c r="A394" s="68"/>
      <c r="B394" s="68"/>
      <c r="C394" s="68"/>
      <c r="D394" s="68"/>
      <c r="E394" s="46"/>
      <c r="F394" s="323" t="str">
        <f t="shared" si="9"/>
        <v/>
      </c>
      <c r="G394" s="210"/>
      <c r="H394" s="89"/>
      <c r="I394" s="44"/>
      <c r="J394" s="44"/>
      <c r="K394" s="43"/>
      <c r="L394" s="86"/>
      <c r="M394" s="86"/>
      <c r="N394" s="186">
        <f t="shared" si="8"/>
        <v>0</v>
      </c>
      <c r="O394" s="238"/>
    </row>
    <row r="395" spans="1:15" s="5" customFormat="1" ht="37.5" customHeight="1" x14ac:dyDescent="0.3">
      <c r="A395" s="68"/>
      <c r="B395" s="68"/>
      <c r="C395" s="68"/>
      <c r="D395" s="68"/>
      <c r="E395" s="46"/>
      <c r="F395" s="323" t="str">
        <f t="shared" si="9"/>
        <v/>
      </c>
      <c r="G395" s="210"/>
      <c r="H395" s="89"/>
      <c r="I395" s="44"/>
      <c r="J395" s="44"/>
      <c r="K395" s="43"/>
      <c r="L395" s="86"/>
      <c r="M395" s="86"/>
      <c r="N395" s="186">
        <f t="shared" si="8"/>
        <v>0</v>
      </c>
      <c r="O395" s="238"/>
    </row>
    <row r="396" spans="1:15" s="5" customFormat="1" ht="37.5" customHeight="1" x14ac:dyDescent="0.3">
      <c r="A396" s="68"/>
      <c r="B396" s="68"/>
      <c r="C396" s="68"/>
      <c r="D396" s="68"/>
      <c r="E396" s="46"/>
      <c r="F396" s="323" t="str">
        <f t="shared" si="9"/>
        <v/>
      </c>
      <c r="G396" s="210"/>
      <c r="H396" s="89"/>
      <c r="I396" s="44"/>
      <c r="J396" s="44"/>
      <c r="K396" s="43"/>
      <c r="L396" s="86"/>
      <c r="M396" s="86"/>
      <c r="N396" s="186">
        <f t="shared" ref="N396:N459" si="10">DATEDIF(L396,M396,"d")/365</f>
        <v>0</v>
      </c>
      <c r="O396" s="238"/>
    </row>
    <row r="397" spans="1:15" s="5" customFormat="1" ht="37.5" customHeight="1" x14ac:dyDescent="0.3">
      <c r="A397" s="68"/>
      <c r="B397" s="68"/>
      <c r="C397" s="68"/>
      <c r="D397" s="68"/>
      <c r="E397" s="46"/>
      <c r="F397" s="323" t="str">
        <f t="shared" si="9"/>
        <v/>
      </c>
      <c r="G397" s="210"/>
      <c r="H397" s="89"/>
      <c r="I397" s="44"/>
      <c r="J397" s="44"/>
      <c r="K397" s="43"/>
      <c r="L397" s="86"/>
      <c r="M397" s="86"/>
      <c r="N397" s="186">
        <f t="shared" si="10"/>
        <v>0</v>
      </c>
      <c r="O397" s="238"/>
    </row>
    <row r="398" spans="1:15" s="5" customFormat="1" ht="37.5" customHeight="1" x14ac:dyDescent="0.3">
      <c r="A398" s="68"/>
      <c r="B398" s="68"/>
      <c r="C398" s="68"/>
      <c r="D398" s="68"/>
      <c r="E398" s="46"/>
      <c r="F398" s="323" t="str">
        <f t="shared" si="9"/>
        <v/>
      </c>
      <c r="G398" s="210"/>
      <c r="H398" s="89"/>
      <c r="I398" s="44"/>
      <c r="J398" s="44"/>
      <c r="K398" s="43"/>
      <c r="L398" s="86"/>
      <c r="M398" s="86"/>
      <c r="N398" s="186">
        <f t="shared" si="10"/>
        <v>0</v>
      </c>
      <c r="O398" s="238"/>
    </row>
    <row r="399" spans="1:15" s="5" customFormat="1" ht="37.5" customHeight="1" x14ac:dyDescent="0.3">
      <c r="A399" s="68"/>
      <c r="B399" s="68"/>
      <c r="C399" s="68"/>
      <c r="D399" s="68"/>
      <c r="E399" s="46"/>
      <c r="F399" s="323" t="str">
        <f t="shared" si="9"/>
        <v/>
      </c>
      <c r="G399" s="210"/>
      <c r="H399" s="89"/>
      <c r="I399" s="44"/>
      <c r="J399" s="44"/>
      <c r="K399" s="43"/>
      <c r="L399" s="86"/>
      <c r="M399" s="86"/>
      <c r="N399" s="186">
        <f t="shared" si="10"/>
        <v>0</v>
      </c>
      <c r="O399" s="238"/>
    </row>
    <row r="400" spans="1:15" s="5" customFormat="1" ht="37.5" customHeight="1" x14ac:dyDescent="0.3">
      <c r="A400" s="68"/>
      <c r="B400" s="68"/>
      <c r="C400" s="68"/>
      <c r="D400" s="68"/>
      <c r="E400" s="46"/>
      <c r="F400" s="323" t="str">
        <f t="shared" si="9"/>
        <v/>
      </c>
      <c r="G400" s="210"/>
      <c r="H400" s="89"/>
      <c r="I400" s="44"/>
      <c r="J400" s="44"/>
      <c r="K400" s="43"/>
      <c r="L400" s="86"/>
      <c r="M400" s="86"/>
      <c r="N400" s="186">
        <f t="shared" si="10"/>
        <v>0</v>
      </c>
      <c r="O400" s="238"/>
    </row>
    <row r="401" spans="1:15" s="5" customFormat="1" ht="37.5" customHeight="1" x14ac:dyDescent="0.3">
      <c r="A401" s="68"/>
      <c r="B401" s="68"/>
      <c r="C401" s="68"/>
      <c r="D401" s="68"/>
      <c r="E401" s="46"/>
      <c r="F401" s="323" t="str">
        <f t="shared" si="9"/>
        <v/>
      </c>
      <c r="G401" s="210"/>
      <c r="H401" s="89"/>
      <c r="I401" s="44"/>
      <c r="J401" s="44"/>
      <c r="K401" s="43"/>
      <c r="L401" s="86"/>
      <c r="M401" s="86"/>
      <c r="N401" s="186">
        <f t="shared" si="10"/>
        <v>0</v>
      </c>
      <c r="O401" s="238"/>
    </row>
    <row r="402" spans="1:15" s="5" customFormat="1" ht="37.5" customHeight="1" x14ac:dyDescent="0.3">
      <c r="A402" s="68"/>
      <c r="B402" s="68"/>
      <c r="C402" s="68"/>
      <c r="D402" s="68"/>
      <c r="E402" s="46"/>
      <c r="F402" s="323" t="str">
        <f t="shared" si="9"/>
        <v/>
      </c>
      <c r="G402" s="210"/>
      <c r="H402" s="89"/>
      <c r="I402" s="44"/>
      <c r="J402" s="44"/>
      <c r="K402" s="43"/>
      <c r="L402" s="86"/>
      <c r="M402" s="86"/>
      <c r="N402" s="186">
        <f t="shared" si="10"/>
        <v>0</v>
      </c>
      <c r="O402" s="238"/>
    </row>
    <row r="403" spans="1:15" s="5" customFormat="1" ht="37.5" customHeight="1" x14ac:dyDescent="0.3">
      <c r="A403" s="68"/>
      <c r="B403" s="68"/>
      <c r="C403" s="68"/>
      <c r="D403" s="68"/>
      <c r="E403" s="46"/>
      <c r="F403" s="323" t="str">
        <f t="shared" si="9"/>
        <v/>
      </c>
      <c r="G403" s="210"/>
      <c r="H403" s="89"/>
      <c r="I403" s="44"/>
      <c r="J403" s="44"/>
      <c r="K403" s="43"/>
      <c r="L403" s="86"/>
      <c r="M403" s="86"/>
      <c r="N403" s="186">
        <f t="shared" si="10"/>
        <v>0</v>
      </c>
      <c r="O403" s="238"/>
    </row>
    <row r="404" spans="1:15" s="5" customFormat="1" ht="37.5" customHeight="1" x14ac:dyDescent="0.3">
      <c r="A404" s="68"/>
      <c r="B404" s="68"/>
      <c r="C404" s="68"/>
      <c r="D404" s="68"/>
      <c r="E404" s="46"/>
      <c r="F404" s="323" t="str">
        <f t="shared" si="9"/>
        <v/>
      </c>
      <c r="G404" s="210"/>
      <c r="H404" s="89"/>
      <c r="I404" s="44"/>
      <c r="J404" s="44"/>
      <c r="K404" s="43"/>
      <c r="L404" s="86"/>
      <c r="M404" s="86"/>
      <c r="N404" s="186">
        <f t="shared" si="10"/>
        <v>0</v>
      </c>
      <c r="O404" s="238"/>
    </row>
    <row r="405" spans="1:15" s="5" customFormat="1" ht="37.5" customHeight="1" x14ac:dyDescent="0.3">
      <c r="A405" s="68"/>
      <c r="B405" s="68"/>
      <c r="C405" s="68"/>
      <c r="D405" s="68"/>
      <c r="E405" s="46"/>
      <c r="F405" s="323" t="str">
        <f t="shared" si="9"/>
        <v/>
      </c>
      <c r="G405" s="210"/>
      <c r="H405" s="89"/>
      <c r="I405" s="44"/>
      <c r="J405" s="44"/>
      <c r="K405" s="43"/>
      <c r="L405" s="86"/>
      <c r="M405" s="86"/>
      <c r="N405" s="186">
        <f t="shared" si="10"/>
        <v>0</v>
      </c>
      <c r="O405" s="238"/>
    </row>
    <row r="406" spans="1:15" s="5" customFormat="1" ht="37.5" customHeight="1" x14ac:dyDescent="0.3">
      <c r="A406" s="68"/>
      <c r="B406" s="68"/>
      <c r="C406" s="68"/>
      <c r="D406" s="68"/>
      <c r="E406" s="46"/>
      <c r="F406" s="323" t="str">
        <f t="shared" si="9"/>
        <v/>
      </c>
      <c r="G406" s="210"/>
      <c r="H406" s="89"/>
      <c r="I406" s="44"/>
      <c r="J406" s="44"/>
      <c r="K406" s="43"/>
      <c r="L406" s="86"/>
      <c r="M406" s="86"/>
      <c r="N406" s="186">
        <f t="shared" si="10"/>
        <v>0</v>
      </c>
      <c r="O406" s="238"/>
    </row>
    <row r="407" spans="1:15" s="5" customFormat="1" ht="37.5" customHeight="1" x14ac:dyDescent="0.3">
      <c r="A407" s="68"/>
      <c r="B407" s="68"/>
      <c r="C407" s="68"/>
      <c r="D407" s="68"/>
      <c r="E407" s="46"/>
      <c r="F407" s="323" t="str">
        <f t="shared" si="9"/>
        <v/>
      </c>
      <c r="G407" s="210"/>
      <c r="H407" s="89"/>
      <c r="I407" s="44"/>
      <c r="J407" s="44"/>
      <c r="K407" s="43"/>
      <c r="L407" s="86"/>
      <c r="M407" s="86"/>
      <c r="N407" s="186">
        <f t="shared" si="10"/>
        <v>0</v>
      </c>
      <c r="O407" s="238"/>
    </row>
    <row r="408" spans="1:15" s="5" customFormat="1" ht="37.5" customHeight="1" x14ac:dyDescent="0.3">
      <c r="A408" s="68"/>
      <c r="B408" s="68"/>
      <c r="C408" s="68"/>
      <c r="D408" s="68"/>
      <c r="E408" s="46"/>
      <c r="F408" s="323" t="str">
        <f t="shared" si="9"/>
        <v/>
      </c>
      <c r="G408" s="210"/>
      <c r="H408" s="89"/>
      <c r="I408" s="44"/>
      <c r="J408" s="44"/>
      <c r="K408" s="43"/>
      <c r="L408" s="86"/>
      <c r="M408" s="86"/>
      <c r="N408" s="186">
        <f t="shared" si="10"/>
        <v>0</v>
      </c>
      <c r="O408" s="238"/>
    </row>
    <row r="409" spans="1:15" s="5" customFormat="1" ht="37.5" customHeight="1" x14ac:dyDescent="0.3">
      <c r="A409" s="68"/>
      <c r="B409" s="68"/>
      <c r="C409" s="68"/>
      <c r="D409" s="68"/>
      <c r="E409" s="46"/>
      <c r="F409" s="323" t="str">
        <f t="shared" si="9"/>
        <v/>
      </c>
      <c r="G409" s="210"/>
      <c r="H409" s="89"/>
      <c r="I409" s="44"/>
      <c r="J409" s="44"/>
      <c r="K409" s="43"/>
      <c r="L409" s="86"/>
      <c r="M409" s="86"/>
      <c r="N409" s="186">
        <f t="shared" si="10"/>
        <v>0</v>
      </c>
      <c r="O409" s="238"/>
    </row>
    <row r="410" spans="1:15" s="5" customFormat="1" ht="37.5" customHeight="1" x14ac:dyDescent="0.3">
      <c r="A410" s="68"/>
      <c r="B410" s="68"/>
      <c r="C410" s="68"/>
      <c r="D410" s="68"/>
      <c r="E410" s="46"/>
      <c r="F410" s="323" t="str">
        <f t="shared" si="9"/>
        <v/>
      </c>
      <c r="G410" s="210"/>
      <c r="H410" s="89"/>
      <c r="I410" s="44"/>
      <c r="J410" s="44"/>
      <c r="K410" s="43"/>
      <c r="L410" s="86"/>
      <c r="M410" s="86"/>
      <c r="N410" s="186">
        <f t="shared" si="10"/>
        <v>0</v>
      </c>
      <c r="O410" s="238"/>
    </row>
    <row r="411" spans="1:15" s="5" customFormat="1" ht="37.5" customHeight="1" x14ac:dyDescent="0.3">
      <c r="A411" s="68"/>
      <c r="B411" s="68"/>
      <c r="C411" s="68"/>
      <c r="D411" s="68"/>
      <c r="E411" s="46"/>
      <c r="F411" s="323" t="str">
        <f t="shared" si="9"/>
        <v/>
      </c>
      <c r="G411" s="210"/>
      <c r="H411" s="89"/>
      <c r="I411" s="44"/>
      <c r="J411" s="44"/>
      <c r="K411" s="43"/>
      <c r="L411" s="86"/>
      <c r="M411" s="86"/>
      <c r="N411" s="186">
        <f t="shared" si="10"/>
        <v>0</v>
      </c>
      <c r="O411" s="238"/>
    </row>
    <row r="412" spans="1:15" s="5" customFormat="1" ht="37.5" customHeight="1" x14ac:dyDescent="0.3">
      <c r="A412" s="68"/>
      <c r="B412" s="68"/>
      <c r="C412" s="68"/>
      <c r="D412" s="68"/>
      <c r="E412" s="46"/>
      <c r="F412" s="323" t="str">
        <f t="shared" si="9"/>
        <v/>
      </c>
      <c r="G412" s="210"/>
      <c r="H412" s="89"/>
      <c r="I412" s="44"/>
      <c r="J412" s="44"/>
      <c r="K412" s="43"/>
      <c r="L412" s="86"/>
      <c r="M412" s="86"/>
      <c r="N412" s="186">
        <f t="shared" si="10"/>
        <v>0</v>
      </c>
      <c r="O412" s="238"/>
    </row>
    <row r="413" spans="1:15" s="5" customFormat="1" ht="37.5" customHeight="1" x14ac:dyDescent="0.3">
      <c r="A413" s="68"/>
      <c r="B413" s="68"/>
      <c r="C413" s="68"/>
      <c r="D413" s="68"/>
      <c r="E413" s="46"/>
      <c r="F413" s="323" t="str">
        <f t="shared" ref="F413:F476" si="11">IF(ISBLANK($E413),"",VLOOKUP($E413,참여인력_개요,2,FALSE))</f>
        <v/>
      </c>
      <c r="G413" s="210"/>
      <c r="H413" s="89"/>
      <c r="I413" s="44"/>
      <c r="J413" s="44"/>
      <c r="K413" s="43"/>
      <c r="L413" s="86"/>
      <c r="M413" s="86"/>
      <c r="N413" s="186">
        <f t="shared" si="10"/>
        <v>0</v>
      </c>
      <c r="O413" s="238"/>
    </row>
    <row r="414" spans="1:15" s="5" customFormat="1" ht="37.5" customHeight="1" x14ac:dyDescent="0.3">
      <c r="A414" s="68"/>
      <c r="B414" s="68"/>
      <c r="C414" s="68"/>
      <c r="D414" s="68"/>
      <c r="E414" s="46"/>
      <c r="F414" s="323" t="str">
        <f t="shared" si="11"/>
        <v/>
      </c>
      <c r="G414" s="210"/>
      <c r="H414" s="89"/>
      <c r="I414" s="44"/>
      <c r="J414" s="44"/>
      <c r="K414" s="43"/>
      <c r="L414" s="86"/>
      <c r="M414" s="86"/>
      <c r="N414" s="186">
        <f t="shared" si="10"/>
        <v>0</v>
      </c>
      <c r="O414" s="238"/>
    </row>
    <row r="415" spans="1:15" s="5" customFormat="1" ht="37.5" customHeight="1" x14ac:dyDescent="0.3">
      <c r="A415" s="68"/>
      <c r="B415" s="68"/>
      <c r="C415" s="68"/>
      <c r="D415" s="68"/>
      <c r="E415" s="46"/>
      <c r="F415" s="323" t="str">
        <f t="shared" si="11"/>
        <v/>
      </c>
      <c r="G415" s="210"/>
      <c r="H415" s="89"/>
      <c r="I415" s="44"/>
      <c r="J415" s="44"/>
      <c r="K415" s="43"/>
      <c r="L415" s="86"/>
      <c r="M415" s="86"/>
      <c r="N415" s="186">
        <f t="shared" si="10"/>
        <v>0</v>
      </c>
      <c r="O415" s="238"/>
    </row>
    <row r="416" spans="1:15" s="5" customFormat="1" ht="37.5" customHeight="1" x14ac:dyDescent="0.3">
      <c r="A416" s="68"/>
      <c r="B416" s="68"/>
      <c r="C416" s="68"/>
      <c r="D416" s="68"/>
      <c r="E416" s="46"/>
      <c r="F416" s="323" t="str">
        <f t="shared" si="11"/>
        <v/>
      </c>
      <c r="G416" s="210"/>
      <c r="H416" s="89"/>
      <c r="I416" s="44"/>
      <c r="J416" s="44"/>
      <c r="K416" s="43"/>
      <c r="L416" s="86"/>
      <c r="M416" s="86"/>
      <c r="N416" s="186">
        <f t="shared" si="10"/>
        <v>0</v>
      </c>
      <c r="O416" s="238"/>
    </row>
    <row r="417" spans="1:15" s="5" customFormat="1" ht="37.5" customHeight="1" x14ac:dyDescent="0.3">
      <c r="A417" s="68"/>
      <c r="B417" s="68"/>
      <c r="C417" s="68"/>
      <c r="D417" s="68"/>
      <c r="E417" s="46"/>
      <c r="F417" s="323" t="str">
        <f t="shared" si="11"/>
        <v/>
      </c>
      <c r="G417" s="210"/>
      <c r="H417" s="89"/>
      <c r="I417" s="44"/>
      <c r="J417" s="44"/>
      <c r="K417" s="43"/>
      <c r="L417" s="86"/>
      <c r="M417" s="86"/>
      <c r="N417" s="186">
        <f t="shared" si="10"/>
        <v>0</v>
      </c>
      <c r="O417" s="238"/>
    </row>
    <row r="418" spans="1:15" s="5" customFormat="1" ht="37.5" customHeight="1" x14ac:dyDescent="0.3">
      <c r="A418" s="68"/>
      <c r="B418" s="68"/>
      <c r="C418" s="68"/>
      <c r="D418" s="68"/>
      <c r="E418" s="46"/>
      <c r="F418" s="323" t="str">
        <f t="shared" si="11"/>
        <v/>
      </c>
      <c r="G418" s="210"/>
      <c r="H418" s="89"/>
      <c r="I418" s="44"/>
      <c r="J418" s="44"/>
      <c r="K418" s="43"/>
      <c r="L418" s="86"/>
      <c r="M418" s="86"/>
      <c r="N418" s="186">
        <f t="shared" si="10"/>
        <v>0</v>
      </c>
      <c r="O418" s="238"/>
    </row>
    <row r="419" spans="1:15" s="5" customFormat="1" ht="37.5" customHeight="1" x14ac:dyDescent="0.3">
      <c r="A419" s="68"/>
      <c r="B419" s="68"/>
      <c r="C419" s="68"/>
      <c r="D419" s="68"/>
      <c r="E419" s="46"/>
      <c r="F419" s="323" t="str">
        <f t="shared" si="11"/>
        <v/>
      </c>
      <c r="G419" s="210"/>
      <c r="H419" s="89"/>
      <c r="I419" s="44"/>
      <c r="J419" s="44"/>
      <c r="K419" s="43"/>
      <c r="L419" s="86"/>
      <c r="M419" s="86"/>
      <c r="N419" s="186">
        <f t="shared" si="10"/>
        <v>0</v>
      </c>
      <c r="O419" s="238"/>
    </row>
    <row r="420" spans="1:15" s="5" customFormat="1" ht="37.5" customHeight="1" x14ac:dyDescent="0.3">
      <c r="A420" s="68"/>
      <c r="B420" s="68"/>
      <c r="C420" s="68"/>
      <c r="D420" s="68"/>
      <c r="E420" s="46"/>
      <c r="F420" s="323" t="str">
        <f t="shared" si="11"/>
        <v/>
      </c>
      <c r="G420" s="210"/>
      <c r="H420" s="89"/>
      <c r="I420" s="44"/>
      <c r="J420" s="44"/>
      <c r="K420" s="43"/>
      <c r="L420" s="86"/>
      <c r="M420" s="86"/>
      <c r="N420" s="186">
        <f t="shared" si="10"/>
        <v>0</v>
      </c>
      <c r="O420" s="238"/>
    </row>
    <row r="421" spans="1:15" s="5" customFormat="1" ht="37.5" customHeight="1" x14ac:dyDescent="0.3">
      <c r="A421" s="68"/>
      <c r="B421" s="68"/>
      <c r="C421" s="68"/>
      <c r="D421" s="68"/>
      <c r="E421" s="46"/>
      <c r="F421" s="323" t="str">
        <f t="shared" si="11"/>
        <v/>
      </c>
      <c r="G421" s="210"/>
      <c r="H421" s="89"/>
      <c r="I421" s="44"/>
      <c r="J421" s="44"/>
      <c r="K421" s="43"/>
      <c r="L421" s="86"/>
      <c r="M421" s="86"/>
      <c r="N421" s="186">
        <f t="shared" si="10"/>
        <v>0</v>
      </c>
      <c r="O421" s="238"/>
    </row>
    <row r="422" spans="1:15" s="5" customFormat="1" ht="37.5" customHeight="1" x14ac:dyDescent="0.3">
      <c r="A422" s="68"/>
      <c r="B422" s="68"/>
      <c r="C422" s="68"/>
      <c r="D422" s="68"/>
      <c r="E422" s="46"/>
      <c r="F422" s="323" t="str">
        <f t="shared" si="11"/>
        <v/>
      </c>
      <c r="G422" s="210"/>
      <c r="H422" s="89"/>
      <c r="I422" s="44"/>
      <c r="J422" s="44"/>
      <c r="K422" s="43"/>
      <c r="L422" s="86"/>
      <c r="M422" s="86"/>
      <c r="N422" s="186">
        <f t="shared" si="10"/>
        <v>0</v>
      </c>
      <c r="O422" s="238"/>
    </row>
    <row r="423" spans="1:15" s="5" customFormat="1" ht="37.5" customHeight="1" x14ac:dyDescent="0.3">
      <c r="A423" s="68"/>
      <c r="B423" s="68"/>
      <c r="C423" s="68"/>
      <c r="D423" s="68"/>
      <c r="E423" s="46"/>
      <c r="F423" s="323" t="str">
        <f t="shared" si="11"/>
        <v/>
      </c>
      <c r="G423" s="210"/>
      <c r="H423" s="89"/>
      <c r="I423" s="44"/>
      <c r="J423" s="44"/>
      <c r="K423" s="43"/>
      <c r="L423" s="86"/>
      <c r="M423" s="86"/>
      <c r="N423" s="186">
        <f t="shared" si="10"/>
        <v>0</v>
      </c>
      <c r="O423" s="238"/>
    </row>
    <row r="424" spans="1:15" s="5" customFormat="1" ht="37.5" customHeight="1" x14ac:dyDescent="0.3">
      <c r="A424" s="68"/>
      <c r="B424" s="68"/>
      <c r="C424" s="68"/>
      <c r="D424" s="68"/>
      <c r="E424" s="46"/>
      <c r="F424" s="323" t="str">
        <f t="shared" si="11"/>
        <v/>
      </c>
      <c r="G424" s="210"/>
      <c r="H424" s="89"/>
      <c r="I424" s="44"/>
      <c r="J424" s="44"/>
      <c r="K424" s="43"/>
      <c r="L424" s="86"/>
      <c r="M424" s="86"/>
      <c r="N424" s="186">
        <f t="shared" si="10"/>
        <v>0</v>
      </c>
      <c r="O424" s="238"/>
    </row>
    <row r="425" spans="1:15" s="5" customFormat="1" ht="37.5" customHeight="1" x14ac:dyDescent="0.3">
      <c r="A425" s="68"/>
      <c r="B425" s="68"/>
      <c r="C425" s="68"/>
      <c r="D425" s="68"/>
      <c r="E425" s="46"/>
      <c r="F425" s="323" t="str">
        <f t="shared" si="11"/>
        <v/>
      </c>
      <c r="G425" s="210"/>
      <c r="H425" s="89"/>
      <c r="I425" s="44"/>
      <c r="J425" s="44"/>
      <c r="K425" s="43"/>
      <c r="L425" s="86"/>
      <c r="M425" s="86"/>
      <c r="N425" s="186">
        <f t="shared" si="10"/>
        <v>0</v>
      </c>
      <c r="O425" s="238"/>
    </row>
    <row r="426" spans="1:15" s="5" customFormat="1" ht="37.5" customHeight="1" x14ac:dyDescent="0.3">
      <c r="A426" s="68"/>
      <c r="B426" s="68"/>
      <c r="C426" s="68"/>
      <c r="D426" s="68"/>
      <c r="E426" s="46"/>
      <c r="F426" s="323" t="str">
        <f t="shared" si="11"/>
        <v/>
      </c>
      <c r="G426" s="210"/>
      <c r="H426" s="89"/>
      <c r="I426" s="44"/>
      <c r="J426" s="44"/>
      <c r="K426" s="43"/>
      <c r="L426" s="86"/>
      <c r="M426" s="86"/>
      <c r="N426" s="186">
        <f t="shared" si="10"/>
        <v>0</v>
      </c>
      <c r="O426" s="238"/>
    </row>
    <row r="427" spans="1:15" s="5" customFormat="1" ht="37.5" customHeight="1" x14ac:dyDescent="0.3">
      <c r="A427" s="68"/>
      <c r="B427" s="68"/>
      <c r="C427" s="68"/>
      <c r="D427" s="68"/>
      <c r="E427" s="46"/>
      <c r="F427" s="323" t="str">
        <f t="shared" si="11"/>
        <v/>
      </c>
      <c r="G427" s="210"/>
      <c r="H427" s="89"/>
      <c r="I427" s="44"/>
      <c r="J427" s="44"/>
      <c r="K427" s="43"/>
      <c r="L427" s="86"/>
      <c r="M427" s="86"/>
      <c r="N427" s="186">
        <f t="shared" si="10"/>
        <v>0</v>
      </c>
      <c r="O427" s="238"/>
    </row>
    <row r="428" spans="1:15" s="5" customFormat="1" ht="37.5" customHeight="1" x14ac:dyDescent="0.3">
      <c r="A428" s="68"/>
      <c r="B428" s="68"/>
      <c r="C428" s="68"/>
      <c r="D428" s="68"/>
      <c r="E428" s="46"/>
      <c r="F428" s="323" t="str">
        <f t="shared" si="11"/>
        <v/>
      </c>
      <c r="G428" s="210"/>
      <c r="H428" s="89"/>
      <c r="I428" s="44"/>
      <c r="J428" s="44"/>
      <c r="K428" s="43"/>
      <c r="L428" s="86"/>
      <c r="M428" s="86"/>
      <c r="N428" s="186">
        <f t="shared" si="10"/>
        <v>0</v>
      </c>
      <c r="O428" s="238"/>
    </row>
    <row r="429" spans="1:15" s="5" customFormat="1" ht="37.5" customHeight="1" x14ac:dyDescent="0.3">
      <c r="A429" s="68"/>
      <c r="B429" s="68"/>
      <c r="C429" s="68"/>
      <c r="D429" s="68"/>
      <c r="E429" s="46"/>
      <c r="F429" s="323" t="str">
        <f t="shared" si="11"/>
        <v/>
      </c>
      <c r="G429" s="210"/>
      <c r="H429" s="89"/>
      <c r="I429" s="44"/>
      <c r="J429" s="44"/>
      <c r="K429" s="43"/>
      <c r="L429" s="86"/>
      <c r="M429" s="86"/>
      <c r="N429" s="186">
        <f t="shared" si="10"/>
        <v>0</v>
      </c>
      <c r="O429" s="238"/>
    </row>
    <row r="430" spans="1:15" s="5" customFormat="1" ht="37.5" customHeight="1" x14ac:dyDescent="0.3">
      <c r="A430" s="68"/>
      <c r="B430" s="68"/>
      <c r="C430" s="68"/>
      <c r="D430" s="68"/>
      <c r="E430" s="46"/>
      <c r="F430" s="323" t="str">
        <f t="shared" si="11"/>
        <v/>
      </c>
      <c r="G430" s="210"/>
      <c r="H430" s="89"/>
      <c r="I430" s="44"/>
      <c r="J430" s="44"/>
      <c r="K430" s="43"/>
      <c r="L430" s="86"/>
      <c r="M430" s="86"/>
      <c r="N430" s="186">
        <f t="shared" si="10"/>
        <v>0</v>
      </c>
      <c r="O430" s="238"/>
    </row>
    <row r="431" spans="1:15" s="5" customFormat="1" ht="37.5" customHeight="1" x14ac:dyDescent="0.3">
      <c r="A431" s="68"/>
      <c r="B431" s="68"/>
      <c r="C431" s="68"/>
      <c r="D431" s="68"/>
      <c r="E431" s="46"/>
      <c r="F431" s="323" t="str">
        <f t="shared" si="11"/>
        <v/>
      </c>
      <c r="G431" s="210"/>
      <c r="H431" s="89"/>
      <c r="I431" s="44"/>
      <c r="J431" s="44"/>
      <c r="K431" s="43"/>
      <c r="L431" s="86"/>
      <c r="M431" s="86"/>
      <c r="N431" s="186">
        <f t="shared" si="10"/>
        <v>0</v>
      </c>
      <c r="O431" s="238"/>
    </row>
    <row r="432" spans="1:15" s="5" customFormat="1" ht="37.5" customHeight="1" x14ac:dyDescent="0.3">
      <c r="A432" s="68"/>
      <c r="B432" s="68"/>
      <c r="C432" s="68"/>
      <c r="D432" s="68"/>
      <c r="E432" s="46"/>
      <c r="F432" s="323" t="str">
        <f t="shared" si="11"/>
        <v/>
      </c>
      <c r="G432" s="210"/>
      <c r="H432" s="89"/>
      <c r="I432" s="44"/>
      <c r="J432" s="44"/>
      <c r="K432" s="43"/>
      <c r="L432" s="86"/>
      <c r="M432" s="86"/>
      <c r="N432" s="186">
        <f t="shared" si="10"/>
        <v>0</v>
      </c>
      <c r="O432" s="238"/>
    </row>
    <row r="433" spans="1:15" s="5" customFormat="1" ht="37.5" customHeight="1" x14ac:dyDescent="0.3">
      <c r="A433" s="68"/>
      <c r="B433" s="68"/>
      <c r="C433" s="68"/>
      <c r="D433" s="68"/>
      <c r="E433" s="46"/>
      <c r="F433" s="323" t="str">
        <f t="shared" si="11"/>
        <v/>
      </c>
      <c r="G433" s="210"/>
      <c r="H433" s="89"/>
      <c r="I433" s="44"/>
      <c r="J433" s="44"/>
      <c r="K433" s="43"/>
      <c r="L433" s="86"/>
      <c r="M433" s="86"/>
      <c r="N433" s="186">
        <f t="shared" si="10"/>
        <v>0</v>
      </c>
      <c r="O433" s="238"/>
    </row>
    <row r="434" spans="1:15" s="5" customFormat="1" ht="37.5" customHeight="1" x14ac:dyDescent="0.3">
      <c r="A434" s="68"/>
      <c r="B434" s="68"/>
      <c r="C434" s="68"/>
      <c r="D434" s="68"/>
      <c r="E434" s="46"/>
      <c r="F434" s="323" t="str">
        <f t="shared" si="11"/>
        <v/>
      </c>
      <c r="G434" s="210"/>
      <c r="H434" s="89"/>
      <c r="I434" s="44"/>
      <c r="J434" s="44"/>
      <c r="K434" s="43"/>
      <c r="L434" s="86"/>
      <c r="M434" s="86"/>
      <c r="N434" s="186">
        <f t="shared" si="10"/>
        <v>0</v>
      </c>
      <c r="O434" s="238"/>
    </row>
    <row r="435" spans="1:15" s="5" customFormat="1" ht="37.5" customHeight="1" x14ac:dyDescent="0.3">
      <c r="A435" s="68"/>
      <c r="B435" s="68"/>
      <c r="C435" s="68"/>
      <c r="D435" s="68"/>
      <c r="E435" s="46"/>
      <c r="F435" s="323" t="str">
        <f t="shared" si="11"/>
        <v/>
      </c>
      <c r="G435" s="210"/>
      <c r="H435" s="89"/>
      <c r="I435" s="44"/>
      <c r="J435" s="44"/>
      <c r="K435" s="43"/>
      <c r="L435" s="86"/>
      <c r="M435" s="86"/>
      <c r="N435" s="186">
        <f t="shared" si="10"/>
        <v>0</v>
      </c>
      <c r="O435" s="238"/>
    </row>
    <row r="436" spans="1:15" s="5" customFormat="1" ht="37.5" customHeight="1" x14ac:dyDescent="0.3">
      <c r="A436" s="68"/>
      <c r="B436" s="68"/>
      <c r="C436" s="68"/>
      <c r="D436" s="68"/>
      <c r="E436" s="46"/>
      <c r="F436" s="323" t="str">
        <f t="shared" si="11"/>
        <v/>
      </c>
      <c r="G436" s="210"/>
      <c r="H436" s="89"/>
      <c r="I436" s="44"/>
      <c r="J436" s="44"/>
      <c r="K436" s="43"/>
      <c r="L436" s="86"/>
      <c r="M436" s="86"/>
      <c r="N436" s="186">
        <f t="shared" si="10"/>
        <v>0</v>
      </c>
      <c r="O436" s="238"/>
    </row>
    <row r="437" spans="1:15" s="5" customFormat="1" ht="37.5" customHeight="1" x14ac:dyDescent="0.3">
      <c r="A437" s="68"/>
      <c r="B437" s="68"/>
      <c r="C437" s="68"/>
      <c r="D437" s="68"/>
      <c r="E437" s="46"/>
      <c r="F437" s="323" t="str">
        <f t="shared" si="11"/>
        <v/>
      </c>
      <c r="G437" s="210"/>
      <c r="H437" s="89"/>
      <c r="I437" s="44"/>
      <c r="J437" s="44"/>
      <c r="K437" s="43"/>
      <c r="L437" s="86"/>
      <c r="M437" s="86"/>
      <c r="N437" s="186">
        <f t="shared" si="10"/>
        <v>0</v>
      </c>
      <c r="O437" s="238"/>
    </row>
    <row r="438" spans="1:15" s="5" customFormat="1" ht="37.5" customHeight="1" x14ac:dyDescent="0.3">
      <c r="A438" s="68"/>
      <c r="B438" s="68"/>
      <c r="C438" s="68"/>
      <c r="D438" s="68"/>
      <c r="E438" s="46"/>
      <c r="F438" s="323" t="str">
        <f t="shared" si="11"/>
        <v/>
      </c>
      <c r="G438" s="210"/>
      <c r="H438" s="89"/>
      <c r="I438" s="44"/>
      <c r="J438" s="44"/>
      <c r="K438" s="43"/>
      <c r="L438" s="86"/>
      <c r="M438" s="86"/>
      <c r="N438" s="186">
        <f t="shared" si="10"/>
        <v>0</v>
      </c>
      <c r="O438" s="238"/>
    </row>
    <row r="439" spans="1:15" s="5" customFormat="1" ht="37.5" customHeight="1" x14ac:dyDescent="0.3">
      <c r="A439" s="68"/>
      <c r="B439" s="68"/>
      <c r="C439" s="68"/>
      <c r="D439" s="68"/>
      <c r="E439" s="46"/>
      <c r="F439" s="323" t="str">
        <f t="shared" si="11"/>
        <v/>
      </c>
      <c r="G439" s="210"/>
      <c r="H439" s="89"/>
      <c r="I439" s="44"/>
      <c r="J439" s="44"/>
      <c r="K439" s="43"/>
      <c r="L439" s="86"/>
      <c r="M439" s="86"/>
      <c r="N439" s="186">
        <f t="shared" si="10"/>
        <v>0</v>
      </c>
      <c r="O439" s="238"/>
    </row>
    <row r="440" spans="1:15" s="5" customFormat="1" ht="37.5" customHeight="1" x14ac:dyDescent="0.3">
      <c r="A440" s="68"/>
      <c r="B440" s="68"/>
      <c r="C440" s="68"/>
      <c r="D440" s="68"/>
      <c r="E440" s="46"/>
      <c r="F440" s="323" t="str">
        <f t="shared" si="11"/>
        <v/>
      </c>
      <c r="G440" s="210"/>
      <c r="H440" s="89"/>
      <c r="I440" s="44"/>
      <c r="J440" s="44"/>
      <c r="K440" s="43"/>
      <c r="L440" s="86"/>
      <c r="M440" s="86"/>
      <c r="N440" s="186">
        <f t="shared" si="10"/>
        <v>0</v>
      </c>
      <c r="O440" s="238"/>
    </row>
    <row r="441" spans="1:15" s="5" customFormat="1" ht="37.5" customHeight="1" x14ac:dyDescent="0.3">
      <c r="A441" s="68"/>
      <c r="B441" s="68"/>
      <c r="C441" s="68"/>
      <c r="D441" s="68"/>
      <c r="E441" s="46"/>
      <c r="F441" s="323" t="str">
        <f t="shared" si="11"/>
        <v/>
      </c>
      <c r="G441" s="210"/>
      <c r="H441" s="89"/>
      <c r="I441" s="44"/>
      <c r="J441" s="44"/>
      <c r="K441" s="43"/>
      <c r="L441" s="86"/>
      <c r="M441" s="86"/>
      <c r="N441" s="186">
        <f t="shared" si="10"/>
        <v>0</v>
      </c>
      <c r="O441" s="238"/>
    </row>
    <row r="442" spans="1:15" s="5" customFormat="1" ht="37.5" customHeight="1" x14ac:dyDescent="0.3">
      <c r="A442" s="68"/>
      <c r="B442" s="68"/>
      <c r="C442" s="68"/>
      <c r="D442" s="68"/>
      <c r="E442" s="46"/>
      <c r="F442" s="323" t="str">
        <f t="shared" si="11"/>
        <v/>
      </c>
      <c r="G442" s="210"/>
      <c r="H442" s="89"/>
      <c r="I442" s="44"/>
      <c r="J442" s="44"/>
      <c r="K442" s="43"/>
      <c r="L442" s="86"/>
      <c r="M442" s="86"/>
      <c r="N442" s="186">
        <f t="shared" si="10"/>
        <v>0</v>
      </c>
      <c r="O442" s="238"/>
    </row>
    <row r="443" spans="1:15" s="5" customFormat="1" ht="37.5" customHeight="1" x14ac:dyDescent="0.3">
      <c r="A443" s="68"/>
      <c r="B443" s="68"/>
      <c r="C443" s="68"/>
      <c r="D443" s="68"/>
      <c r="E443" s="46"/>
      <c r="F443" s="323" t="str">
        <f t="shared" si="11"/>
        <v/>
      </c>
      <c r="G443" s="210"/>
      <c r="H443" s="89"/>
      <c r="I443" s="44"/>
      <c r="J443" s="44"/>
      <c r="K443" s="43"/>
      <c r="L443" s="86"/>
      <c r="M443" s="86"/>
      <c r="N443" s="186">
        <f t="shared" si="10"/>
        <v>0</v>
      </c>
      <c r="O443" s="238"/>
    </row>
    <row r="444" spans="1:15" s="5" customFormat="1" ht="37.5" customHeight="1" x14ac:dyDescent="0.3">
      <c r="A444" s="68"/>
      <c r="B444" s="68"/>
      <c r="C444" s="68"/>
      <c r="D444" s="68"/>
      <c r="E444" s="46"/>
      <c r="F444" s="323" t="str">
        <f t="shared" si="11"/>
        <v/>
      </c>
      <c r="G444" s="210"/>
      <c r="H444" s="89"/>
      <c r="I444" s="44"/>
      <c r="J444" s="44"/>
      <c r="K444" s="43"/>
      <c r="L444" s="86"/>
      <c r="M444" s="86"/>
      <c r="N444" s="186">
        <f t="shared" si="10"/>
        <v>0</v>
      </c>
      <c r="O444" s="238"/>
    </row>
    <row r="445" spans="1:15" s="5" customFormat="1" ht="37.5" customHeight="1" x14ac:dyDescent="0.3">
      <c r="A445" s="68"/>
      <c r="B445" s="68"/>
      <c r="C445" s="68"/>
      <c r="D445" s="68"/>
      <c r="E445" s="46"/>
      <c r="F445" s="323" t="str">
        <f t="shared" si="11"/>
        <v/>
      </c>
      <c r="G445" s="210"/>
      <c r="H445" s="89"/>
      <c r="I445" s="44"/>
      <c r="J445" s="44"/>
      <c r="K445" s="43"/>
      <c r="L445" s="86"/>
      <c r="M445" s="86"/>
      <c r="N445" s="186">
        <f t="shared" si="10"/>
        <v>0</v>
      </c>
      <c r="O445" s="238"/>
    </row>
    <row r="446" spans="1:15" s="5" customFormat="1" ht="37.5" customHeight="1" x14ac:dyDescent="0.3">
      <c r="A446" s="68"/>
      <c r="B446" s="68"/>
      <c r="C446" s="68"/>
      <c r="D446" s="68"/>
      <c r="E446" s="46"/>
      <c r="F446" s="323" t="str">
        <f t="shared" si="11"/>
        <v/>
      </c>
      <c r="G446" s="210"/>
      <c r="H446" s="89"/>
      <c r="I446" s="44"/>
      <c r="J446" s="44"/>
      <c r="K446" s="43"/>
      <c r="L446" s="86"/>
      <c r="M446" s="86"/>
      <c r="N446" s="186">
        <f t="shared" si="10"/>
        <v>0</v>
      </c>
      <c r="O446" s="238"/>
    </row>
    <row r="447" spans="1:15" s="5" customFormat="1" ht="37.5" customHeight="1" x14ac:dyDescent="0.3">
      <c r="A447" s="68"/>
      <c r="B447" s="68"/>
      <c r="C447" s="68"/>
      <c r="D447" s="68"/>
      <c r="E447" s="46"/>
      <c r="F447" s="323" t="str">
        <f t="shared" si="11"/>
        <v/>
      </c>
      <c r="G447" s="210"/>
      <c r="H447" s="89"/>
      <c r="I447" s="44"/>
      <c r="J447" s="44"/>
      <c r="K447" s="43"/>
      <c r="L447" s="86"/>
      <c r="M447" s="86"/>
      <c r="N447" s="186">
        <f t="shared" si="10"/>
        <v>0</v>
      </c>
      <c r="O447" s="238"/>
    </row>
    <row r="448" spans="1:15" s="5" customFormat="1" ht="37.5" customHeight="1" x14ac:dyDescent="0.3">
      <c r="A448" s="68"/>
      <c r="B448" s="68"/>
      <c r="C448" s="68"/>
      <c r="D448" s="68"/>
      <c r="E448" s="46"/>
      <c r="F448" s="323" t="str">
        <f t="shared" si="11"/>
        <v/>
      </c>
      <c r="G448" s="210"/>
      <c r="H448" s="89"/>
      <c r="I448" s="44"/>
      <c r="J448" s="44"/>
      <c r="K448" s="43"/>
      <c r="L448" s="86"/>
      <c r="M448" s="86"/>
      <c r="N448" s="186">
        <f t="shared" si="10"/>
        <v>0</v>
      </c>
      <c r="O448" s="238"/>
    </row>
    <row r="449" spans="1:15" s="5" customFormat="1" ht="37.5" customHeight="1" x14ac:dyDescent="0.3">
      <c r="A449" s="68"/>
      <c r="B449" s="68"/>
      <c r="C449" s="68"/>
      <c r="D449" s="68"/>
      <c r="E449" s="46"/>
      <c r="F449" s="323" t="str">
        <f t="shared" si="11"/>
        <v/>
      </c>
      <c r="G449" s="210"/>
      <c r="H449" s="89"/>
      <c r="I449" s="44"/>
      <c r="J449" s="44"/>
      <c r="K449" s="43"/>
      <c r="L449" s="86"/>
      <c r="M449" s="86"/>
      <c r="N449" s="186">
        <f t="shared" si="10"/>
        <v>0</v>
      </c>
      <c r="O449" s="238"/>
    </row>
    <row r="450" spans="1:15" s="5" customFormat="1" ht="37.5" customHeight="1" x14ac:dyDescent="0.3">
      <c r="A450" s="68"/>
      <c r="B450" s="68"/>
      <c r="C450" s="68"/>
      <c r="D450" s="68"/>
      <c r="E450" s="46"/>
      <c r="F450" s="323" t="str">
        <f t="shared" si="11"/>
        <v/>
      </c>
      <c r="G450" s="210"/>
      <c r="H450" s="89"/>
      <c r="I450" s="44"/>
      <c r="J450" s="44"/>
      <c r="K450" s="43"/>
      <c r="L450" s="86"/>
      <c r="M450" s="86"/>
      <c r="N450" s="186">
        <f t="shared" si="10"/>
        <v>0</v>
      </c>
      <c r="O450" s="238"/>
    </row>
    <row r="451" spans="1:15" s="5" customFormat="1" ht="37.5" customHeight="1" x14ac:dyDescent="0.3">
      <c r="A451" s="68"/>
      <c r="B451" s="68"/>
      <c r="C451" s="68"/>
      <c r="D451" s="68"/>
      <c r="E451" s="46"/>
      <c r="F451" s="323" t="str">
        <f t="shared" si="11"/>
        <v/>
      </c>
      <c r="G451" s="210"/>
      <c r="H451" s="89"/>
      <c r="I451" s="44"/>
      <c r="J451" s="44"/>
      <c r="K451" s="43"/>
      <c r="L451" s="86"/>
      <c r="M451" s="86"/>
      <c r="N451" s="186">
        <f t="shared" si="10"/>
        <v>0</v>
      </c>
      <c r="O451" s="238"/>
    </row>
    <row r="452" spans="1:15" s="5" customFormat="1" ht="37.5" customHeight="1" x14ac:dyDescent="0.3">
      <c r="A452" s="68"/>
      <c r="B452" s="68"/>
      <c r="C452" s="68"/>
      <c r="D452" s="68"/>
      <c r="E452" s="46"/>
      <c r="F452" s="323" t="str">
        <f t="shared" si="11"/>
        <v/>
      </c>
      <c r="G452" s="210"/>
      <c r="H452" s="89"/>
      <c r="I452" s="44"/>
      <c r="J452" s="44"/>
      <c r="K452" s="43"/>
      <c r="L452" s="86"/>
      <c r="M452" s="86"/>
      <c r="N452" s="186">
        <f t="shared" si="10"/>
        <v>0</v>
      </c>
      <c r="O452" s="238"/>
    </row>
    <row r="453" spans="1:15" s="5" customFormat="1" ht="37.5" customHeight="1" x14ac:dyDescent="0.3">
      <c r="A453" s="68"/>
      <c r="B453" s="68"/>
      <c r="C453" s="68"/>
      <c r="D453" s="68"/>
      <c r="E453" s="46"/>
      <c r="F453" s="323" t="str">
        <f t="shared" si="11"/>
        <v/>
      </c>
      <c r="G453" s="210"/>
      <c r="H453" s="89"/>
      <c r="I453" s="44"/>
      <c r="J453" s="44"/>
      <c r="K453" s="43"/>
      <c r="L453" s="86"/>
      <c r="M453" s="86"/>
      <c r="N453" s="186">
        <f t="shared" si="10"/>
        <v>0</v>
      </c>
      <c r="O453" s="238"/>
    </row>
    <row r="454" spans="1:15" s="5" customFormat="1" ht="37.5" customHeight="1" x14ac:dyDescent="0.3">
      <c r="A454" s="68"/>
      <c r="B454" s="68"/>
      <c r="C454" s="68"/>
      <c r="D454" s="68"/>
      <c r="E454" s="46"/>
      <c r="F454" s="323" t="str">
        <f t="shared" si="11"/>
        <v/>
      </c>
      <c r="G454" s="210"/>
      <c r="H454" s="89"/>
      <c r="I454" s="44"/>
      <c r="J454" s="44"/>
      <c r="K454" s="43"/>
      <c r="L454" s="86"/>
      <c r="M454" s="86"/>
      <c r="N454" s="186">
        <f t="shared" si="10"/>
        <v>0</v>
      </c>
      <c r="O454" s="238"/>
    </row>
    <row r="455" spans="1:15" s="5" customFormat="1" ht="37.5" customHeight="1" x14ac:dyDescent="0.3">
      <c r="A455" s="68"/>
      <c r="B455" s="68"/>
      <c r="C455" s="68"/>
      <c r="D455" s="68"/>
      <c r="E455" s="46"/>
      <c r="F455" s="323" t="str">
        <f t="shared" si="11"/>
        <v/>
      </c>
      <c r="G455" s="210"/>
      <c r="H455" s="89"/>
      <c r="I455" s="44"/>
      <c r="J455" s="44"/>
      <c r="K455" s="43"/>
      <c r="L455" s="86"/>
      <c r="M455" s="86"/>
      <c r="N455" s="186">
        <f t="shared" si="10"/>
        <v>0</v>
      </c>
      <c r="O455" s="238"/>
    </row>
    <row r="456" spans="1:15" s="5" customFormat="1" ht="37.5" customHeight="1" x14ac:dyDescent="0.3">
      <c r="A456" s="68"/>
      <c r="B456" s="68"/>
      <c r="C456" s="68"/>
      <c r="D456" s="68"/>
      <c r="E456" s="46"/>
      <c r="F456" s="323" t="str">
        <f t="shared" si="11"/>
        <v/>
      </c>
      <c r="G456" s="210"/>
      <c r="H456" s="89"/>
      <c r="I456" s="44"/>
      <c r="J456" s="44"/>
      <c r="K456" s="43"/>
      <c r="L456" s="86"/>
      <c r="M456" s="86"/>
      <c r="N456" s="186">
        <f t="shared" si="10"/>
        <v>0</v>
      </c>
      <c r="O456" s="238"/>
    </row>
    <row r="457" spans="1:15" s="5" customFormat="1" ht="37.5" customHeight="1" x14ac:dyDescent="0.3">
      <c r="A457" s="68"/>
      <c r="B457" s="68"/>
      <c r="C457" s="68"/>
      <c r="D457" s="68"/>
      <c r="E457" s="46"/>
      <c r="F457" s="323" t="str">
        <f t="shared" si="11"/>
        <v/>
      </c>
      <c r="G457" s="210"/>
      <c r="H457" s="89"/>
      <c r="I457" s="44"/>
      <c r="J457" s="44"/>
      <c r="K457" s="43"/>
      <c r="L457" s="86"/>
      <c r="M457" s="86"/>
      <c r="N457" s="186">
        <f t="shared" si="10"/>
        <v>0</v>
      </c>
      <c r="O457" s="238"/>
    </row>
    <row r="458" spans="1:15" s="5" customFormat="1" ht="37.5" customHeight="1" x14ac:dyDescent="0.3">
      <c r="A458" s="68"/>
      <c r="B458" s="68"/>
      <c r="C458" s="68"/>
      <c r="D458" s="68"/>
      <c r="E458" s="46"/>
      <c r="F458" s="323" t="str">
        <f t="shared" si="11"/>
        <v/>
      </c>
      <c r="G458" s="210"/>
      <c r="H458" s="89"/>
      <c r="I458" s="44"/>
      <c r="J458" s="44"/>
      <c r="K458" s="43"/>
      <c r="L458" s="86"/>
      <c r="M458" s="86"/>
      <c r="N458" s="186">
        <f t="shared" si="10"/>
        <v>0</v>
      </c>
      <c r="O458" s="238"/>
    </row>
    <row r="459" spans="1:15" s="5" customFormat="1" ht="37.5" customHeight="1" x14ac:dyDescent="0.3">
      <c r="A459" s="68"/>
      <c r="B459" s="68"/>
      <c r="C459" s="68"/>
      <c r="D459" s="68"/>
      <c r="E459" s="46"/>
      <c r="F459" s="323" t="str">
        <f t="shared" si="11"/>
        <v/>
      </c>
      <c r="G459" s="210"/>
      <c r="H459" s="89"/>
      <c r="I459" s="44"/>
      <c r="J459" s="44"/>
      <c r="K459" s="43"/>
      <c r="L459" s="86"/>
      <c r="M459" s="86"/>
      <c r="N459" s="186">
        <f t="shared" si="10"/>
        <v>0</v>
      </c>
      <c r="O459" s="238"/>
    </row>
    <row r="460" spans="1:15" s="5" customFormat="1" ht="37.5" customHeight="1" x14ac:dyDescent="0.3">
      <c r="A460" s="68"/>
      <c r="B460" s="68"/>
      <c r="C460" s="68"/>
      <c r="D460" s="68"/>
      <c r="E460" s="46"/>
      <c r="F460" s="323" t="str">
        <f t="shared" si="11"/>
        <v/>
      </c>
      <c r="G460" s="210"/>
      <c r="H460" s="89"/>
      <c r="I460" s="44"/>
      <c r="J460" s="44"/>
      <c r="K460" s="43"/>
      <c r="L460" s="86"/>
      <c r="M460" s="86"/>
      <c r="N460" s="186">
        <f t="shared" ref="N460:N500" si="12">DATEDIF(L460,M460,"d")/365</f>
        <v>0</v>
      </c>
      <c r="O460" s="238"/>
    </row>
    <row r="461" spans="1:15" s="5" customFormat="1" ht="37.5" customHeight="1" x14ac:dyDescent="0.3">
      <c r="A461" s="68"/>
      <c r="B461" s="68"/>
      <c r="C461" s="68"/>
      <c r="D461" s="68"/>
      <c r="E461" s="46"/>
      <c r="F461" s="323" t="str">
        <f t="shared" si="11"/>
        <v/>
      </c>
      <c r="G461" s="210"/>
      <c r="H461" s="89"/>
      <c r="I461" s="44"/>
      <c r="J461" s="44"/>
      <c r="K461" s="43"/>
      <c r="L461" s="86"/>
      <c r="M461" s="86"/>
      <c r="N461" s="186">
        <f t="shared" si="12"/>
        <v>0</v>
      </c>
      <c r="O461" s="238"/>
    </row>
    <row r="462" spans="1:15" s="5" customFormat="1" ht="37.5" customHeight="1" x14ac:dyDescent="0.3">
      <c r="A462" s="68"/>
      <c r="B462" s="68"/>
      <c r="C462" s="68"/>
      <c r="D462" s="68"/>
      <c r="E462" s="46"/>
      <c r="F462" s="323" t="str">
        <f t="shared" si="11"/>
        <v/>
      </c>
      <c r="G462" s="210"/>
      <c r="H462" s="89"/>
      <c r="I462" s="44"/>
      <c r="J462" s="44"/>
      <c r="K462" s="43"/>
      <c r="L462" s="86"/>
      <c r="M462" s="86"/>
      <c r="N462" s="186">
        <f t="shared" si="12"/>
        <v>0</v>
      </c>
      <c r="O462" s="238"/>
    </row>
    <row r="463" spans="1:15" s="5" customFormat="1" ht="37.5" customHeight="1" x14ac:dyDescent="0.3">
      <c r="A463" s="68"/>
      <c r="B463" s="68"/>
      <c r="C463" s="68"/>
      <c r="D463" s="68"/>
      <c r="E463" s="46"/>
      <c r="F463" s="323" t="str">
        <f t="shared" si="11"/>
        <v/>
      </c>
      <c r="G463" s="210"/>
      <c r="H463" s="89"/>
      <c r="I463" s="44"/>
      <c r="J463" s="44"/>
      <c r="K463" s="43"/>
      <c r="L463" s="86"/>
      <c r="M463" s="86"/>
      <c r="N463" s="186">
        <f t="shared" si="12"/>
        <v>0</v>
      </c>
      <c r="O463" s="238"/>
    </row>
    <row r="464" spans="1:15" s="5" customFormat="1" ht="37.5" customHeight="1" x14ac:dyDescent="0.3">
      <c r="A464" s="68"/>
      <c r="B464" s="68"/>
      <c r="C464" s="68"/>
      <c r="D464" s="68"/>
      <c r="E464" s="46"/>
      <c r="F464" s="323" t="str">
        <f t="shared" si="11"/>
        <v/>
      </c>
      <c r="G464" s="210"/>
      <c r="H464" s="89"/>
      <c r="I464" s="44"/>
      <c r="J464" s="44"/>
      <c r="K464" s="43"/>
      <c r="L464" s="86"/>
      <c r="M464" s="86"/>
      <c r="N464" s="186">
        <f t="shared" si="12"/>
        <v>0</v>
      </c>
      <c r="O464" s="238"/>
    </row>
    <row r="465" spans="1:15" s="5" customFormat="1" ht="37.5" customHeight="1" x14ac:dyDescent="0.3">
      <c r="A465" s="68"/>
      <c r="B465" s="68"/>
      <c r="C465" s="68"/>
      <c r="D465" s="68"/>
      <c r="E465" s="46"/>
      <c r="F465" s="323" t="str">
        <f t="shared" si="11"/>
        <v/>
      </c>
      <c r="G465" s="210"/>
      <c r="H465" s="89"/>
      <c r="I465" s="44"/>
      <c r="J465" s="44"/>
      <c r="K465" s="43"/>
      <c r="L465" s="86"/>
      <c r="M465" s="86"/>
      <c r="N465" s="186">
        <f t="shared" si="12"/>
        <v>0</v>
      </c>
      <c r="O465" s="238"/>
    </row>
    <row r="466" spans="1:15" s="5" customFormat="1" ht="37.5" customHeight="1" x14ac:dyDescent="0.3">
      <c r="A466" s="68"/>
      <c r="B466" s="68"/>
      <c r="C466" s="68"/>
      <c r="D466" s="68"/>
      <c r="E466" s="46"/>
      <c r="F466" s="323" t="str">
        <f t="shared" si="11"/>
        <v/>
      </c>
      <c r="G466" s="210"/>
      <c r="H466" s="89"/>
      <c r="I466" s="44"/>
      <c r="J466" s="44"/>
      <c r="K466" s="43"/>
      <c r="L466" s="86"/>
      <c r="M466" s="86"/>
      <c r="N466" s="186">
        <f t="shared" si="12"/>
        <v>0</v>
      </c>
      <c r="O466" s="238"/>
    </row>
    <row r="467" spans="1:15" s="5" customFormat="1" ht="37.5" customHeight="1" x14ac:dyDescent="0.3">
      <c r="A467" s="68"/>
      <c r="B467" s="68"/>
      <c r="C467" s="68"/>
      <c r="D467" s="68"/>
      <c r="E467" s="46"/>
      <c r="F467" s="323" t="str">
        <f t="shared" si="11"/>
        <v/>
      </c>
      <c r="G467" s="210"/>
      <c r="H467" s="89"/>
      <c r="I467" s="44"/>
      <c r="J467" s="44"/>
      <c r="K467" s="43"/>
      <c r="L467" s="86"/>
      <c r="M467" s="86"/>
      <c r="N467" s="186">
        <f t="shared" si="12"/>
        <v>0</v>
      </c>
      <c r="O467" s="238"/>
    </row>
    <row r="468" spans="1:15" s="5" customFormat="1" ht="37.5" customHeight="1" x14ac:dyDescent="0.3">
      <c r="A468" s="68"/>
      <c r="B468" s="68"/>
      <c r="C468" s="68"/>
      <c r="D468" s="68"/>
      <c r="E468" s="46"/>
      <c r="F468" s="323" t="str">
        <f t="shared" si="11"/>
        <v/>
      </c>
      <c r="G468" s="210"/>
      <c r="H468" s="89"/>
      <c r="I468" s="44"/>
      <c r="J468" s="44"/>
      <c r="K468" s="43"/>
      <c r="L468" s="86"/>
      <c r="M468" s="86"/>
      <c r="N468" s="186">
        <f t="shared" si="12"/>
        <v>0</v>
      </c>
      <c r="O468" s="238"/>
    </row>
    <row r="469" spans="1:15" s="5" customFormat="1" ht="37.5" customHeight="1" x14ac:dyDescent="0.3">
      <c r="A469" s="68"/>
      <c r="B469" s="68"/>
      <c r="C469" s="68"/>
      <c r="D469" s="68"/>
      <c r="E469" s="46"/>
      <c r="F469" s="323" t="str">
        <f t="shared" si="11"/>
        <v/>
      </c>
      <c r="G469" s="210"/>
      <c r="H469" s="89"/>
      <c r="I469" s="44"/>
      <c r="J469" s="44"/>
      <c r="K469" s="43"/>
      <c r="L469" s="86"/>
      <c r="M469" s="86"/>
      <c r="N469" s="186">
        <f t="shared" si="12"/>
        <v>0</v>
      </c>
      <c r="O469" s="238"/>
    </row>
    <row r="470" spans="1:15" s="5" customFormat="1" ht="37.5" customHeight="1" x14ac:dyDescent="0.3">
      <c r="A470" s="68"/>
      <c r="B470" s="68"/>
      <c r="C470" s="68"/>
      <c r="D470" s="68"/>
      <c r="E470" s="46"/>
      <c r="F470" s="323" t="str">
        <f t="shared" si="11"/>
        <v/>
      </c>
      <c r="G470" s="210"/>
      <c r="H470" s="89"/>
      <c r="I470" s="44"/>
      <c r="J470" s="44"/>
      <c r="K470" s="43"/>
      <c r="L470" s="86"/>
      <c r="M470" s="86"/>
      <c r="N470" s="186">
        <f t="shared" si="12"/>
        <v>0</v>
      </c>
      <c r="O470" s="238"/>
    </row>
    <row r="471" spans="1:15" s="5" customFormat="1" ht="37.5" customHeight="1" x14ac:dyDescent="0.3">
      <c r="A471" s="68"/>
      <c r="B471" s="68"/>
      <c r="C471" s="68"/>
      <c r="D471" s="68"/>
      <c r="E471" s="46"/>
      <c r="F471" s="323" t="str">
        <f t="shared" si="11"/>
        <v/>
      </c>
      <c r="G471" s="210"/>
      <c r="H471" s="89"/>
      <c r="I471" s="44"/>
      <c r="J471" s="44"/>
      <c r="K471" s="43"/>
      <c r="L471" s="86"/>
      <c r="M471" s="86"/>
      <c r="N471" s="186">
        <f t="shared" si="12"/>
        <v>0</v>
      </c>
      <c r="O471" s="238"/>
    </row>
    <row r="472" spans="1:15" s="5" customFormat="1" ht="37.5" customHeight="1" x14ac:dyDescent="0.3">
      <c r="A472" s="68"/>
      <c r="B472" s="68"/>
      <c r="C472" s="68"/>
      <c r="D472" s="68"/>
      <c r="E472" s="46"/>
      <c r="F472" s="323" t="str">
        <f t="shared" si="11"/>
        <v/>
      </c>
      <c r="G472" s="210"/>
      <c r="H472" s="89"/>
      <c r="I472" s="44"/>
      <c r="J472" s="44"/>
      <c r="K472" s="43"/>
      <c r="L472" s="86"/>
      <c r="M472" s="86"/>
      <c r="N472" s="186">
        <f t="shared" si="12"/>
        <v>0</v>
      </c>
      <c r="O472" s="238"/>
    </row>
    <row r="473" spans="1:15" s="5" customFormat="1" ht="37.5" customHeight="1" x14ac:dyDescent="0.3">
      <c r="A473" s="68"/>
      <c r="B473" s="68"/>
      <c r="C473" s="68"/>
      <c r="D473" s="68"/>
      <c r="E473" s="46"/>
      <c r="F473" s="323" t="str">
        <f t="shared" si="11"/>
        <v/>
      </c>
      <c r="G473" s="210"/>
      <c r="H473" s="89"/>
      <c r="I473" s="44"/>
      <c r="J473" s="44"/>
      <c r="K473" s="43"/>
      <c r="L473" s="86"/>
      <c r="M473" s="86"/>
      <c r="N473" s="186">
        <f t="shared" si="12"/>
        <v>0</v>
      </c>
      <c r="O473" s="238"/>
    </row>
    <row r="474" spans="1:15" s="5" customFormat="1" ht="37.5" customHeight="1" x14ac:dyDescent="0.3">
      <c r="A474" s="68"/>
      <c r="B474" s="68"/>
      <c r="C474" s="68"/>
      <c r="D474" s="68"/>
      <c r="E474" s="46"/>
      <c r="F474" s="323" t="str">
        <f t="shared" si="11"/>
        <v/>
      </c>
      <c r="G474" s="210"/>
      <c r="H474" s="89"/>
      <c r="I474" s="44"/>
      <c r="J474" s="44"/>
      <c r="K474" s="43"/>
      <c r="L474" s="86"/>
      <c r="M474" s="86"/>
      <c r="N474" s="186">
        <f t="shared" si="12"/>
        <v>0</v>
      </c>
      <c r="O474" s="238"/>
    </row>
    <row r="475" spans="1:15" s="5" customFormat="1" ht="37.5" customHeight="1" x14ac:dyDescent="0.3">
      <c r="A475" s="68"/>
      <c r="B475" s="68"/>
      <c r="C475" s="68"/>
      <c r="D475" s="68"/>
      <c r="E475" s="46"/>
      <c r="F475" s="323" t="str">
        <f t="shared" si="11"/>
        <v/>
      </c>
      <c r="G475" s="210"/>
      <c r="H475" s="89"/>
      <c r="I475" s="44"/>
      <c r="J475" s="44"/>
      <c r="K475" s="43"/>
      <c r="L475" s="86"/>
      <c r="M475" s="86"/>
      <c r="N475" s="186">
        <f t="shared" si="12"/>
        <v>0</v>
      </c>
      <c r="O475" s="238"/>
    </row>
    <row r="476" spans="1:15" s="5" customFormat="1" ht="37.5" customHeight="1" x14ac:dyDescent="0.3">
      <c r="A476" s="68"/>
      <c r="B476" s="68"/>
      <c r="C476" s="68"/>
      <c r="D476" s="68"/>
      <c r="E476" s="46"/>
      <c r="F476" s="323" t="str">
        <f t="shared" si="11"/>
        <v/>
      </c>
      <c r="G476" s="210"/>
      <c r="H476" s="89"/>
      <c r="I476" s="44"/>
      <c r="J476" s="44"/>
      <c r="K476" s="43"/>
      <c r="L476" s="86"/>
      <c r="M476" s="86"/>
      <c r="N476" s="186">
        <f t="shared" si="12"/>
        <v>0</v>
      </c>
      <c r="O476" s="238"/>
    </row>
    <row r="477" spans="1:15" s="5" customFormat="1" ht="37.5" customHeight="1" x14ac:dyDescent="0.3">
      <c r="A477" s="68"/>
      <c r="B477" s="68"/>
      <c r="C477" s="68"/>
      <c r="D477" s="68"/>
      <c r="E477" s="46"/>
      <c r="F477" s="323" t="str">
        <f t="shared" ref="F477:F500" si="13">IF(ISBLANK($E477),"",VLOOKUP($E477,참여인력_개요,2,FALSE))</f>
        <v/>
      </c>
      <c r="G477" s="210"/>
      <c r="H477" s="89"/>
      <c r="I477" s="44"/>
      <c r="J477" s="44"/>
      <c r="K477" s="43"/>
      <c r="L477" s="86"/>
      <c r="M477" s="86"/>
      <c r="N477" s="186">
        <f t="shared" si="12"/>
        <v>0</v>
      </c>
      <c r="O477" s="238"/>
    </row>
    <row r="478" spans="1:15" s="5" customFormat="1" ht="37.5" customHeight="1" x14ac:dyDescent="0.3">
      <c r="A478" s="68"/>
      <c r="B478" s="68"/>
      <c r="C478" s="68"/>
      <c r="D478" s="68"/>
      <c r="E478" s="46"/>
      <c r="F478" s="323" t="str">
        <f t="shared" si="13"/>
        <v/>
      </c>
      <c r="G478" s="210"/>
      <c r="H478" s="89"/>
      <c r="I478" s="44"/>
      <c r="J478" s="44"/>
      <c r="K478" s="43"/>
      <c r="L478" s="86"/>
      <c r="M478" s="86"/>
      <c r="N478" s="186">
        <f t="shared" si="12"/>
        <v>0</v>
      </c>
      <c r="O478" s="238"/>
    </row>
    <row r="479" spans="1:15" s="5" customFormat="1" ht="37.5" customHeight="1" x14ac:dyDescent="0.3">
      <c r="A479" s="68"/>
      <c r="B479" s="68"/>
      <c r="C479" s="68"/>
      <c r="D479" s="68"/>
      <c r="E479" s="46"/>
      <c r="F479" s="323" t="str">
        <f t="shared" si="13"/>
        <v/>
      </c>
      <c r="G479" s="210"/>
      <c r="H479" s="89"/>
      <c r="I479" s="44"/>
      <c r="J479" s="44"/>
      <c r="K479" s="43"/>
      <c r="L479" s="86"/>
      <c r="M479" s="86"/>
      <c r="N479" s="186">
        <f t="shared" si="12"/>
        <v>0</v>
      </c>
      <c r="O479" s="238"/>
    </row>
    <row r="480" spans="1:15" s="5" customFormat="1" ht="37.5" customHeight="1" x14ac:dyDescent="0.3">
      <c r="A480" s="68"/>
      <c r="B480" s="68"/>
      <c r="C480" s="68"/>
      <c r="D480" s="68"/>
      <c r="E480" s="46"/>
      <c r="F480" s="323" t="str">
        <f t="shared" si="13"/>
        <v/>
      </c>
      <c r="G480" s="210"/>
      <c r="H480" s="89"/>
      <c r="I480" s="44"/>
      <c r="J480" s="44"/>
      <c r="K480" s="43"/>
      <c r="L480" s="86"/>
      <c r="M480" s="86"/>
      <c r="N480" s="186">
        <f t="shared" si="12"/>
        <v>0</v>
      </c>
      <c r="O480" s="238"/>
    </row>
    <row r="481" spans="1:15" s="5" customFormat="1" ht="37.5" customHeight="1" x14ac:dyDescent="0.3">
      <c r="A481" s="68"/>
      <c r="B481" s="68"/>
      <c r="C481" s="68"/>
      <c r="D481" s="68"/>
      <c r="E481" s="46"/>
      <c r="F481" s="323" t="str">
        <f t="shared" si="13"/>
        <v/>
      </c>
      <c r="G481" s="210"/>
      <c r="H481" s="89"/>
      <c r="I481" s="44"/>
      <c r="J481" s="44"/>
      <c r="K481" s="43"/>
      <c r="L481" s="86"/>
      <c r="M481" s="86"/>
      <c r="N481" s="186">
        <f t="shared" si="12"/>
        <v>0</v>
      </c>
      <c r="O481" s="238"/>
    </row>
    <row r="482" spans="1:15" s="5" customFormat="1" ht="37.5" customHeight="1" x14ac:dyDescent="0.3">
      <c r="A482" s="68"/>
      <c r="B482" s="68"/>
      <c r="C482" s="68"/>
      <c r="D482" s="68"/>
      <c r="E482" s="46"/>
      <c r="F482" s="323" t="str">
        <f t="shared" si="13"/>
        <v/>
      </c>
      <c r="G482" s="210"/>
      <c r="H482" s="89"/>
      <c r="I482" s="44"/>
      <c r="J482" s="44"/>
      <c r="K482" s="43"/>
      <c r="L482" s="86"/>
      <c r="M482" s="86"/>
      <c r="N482" s="186">
        <f t="shared" si="12"/>
        <v>0</v>
      </c>
      <c r="O482" s="238"/>
    </row>
    <row r="483" spans="1:15" s="5" customFormat="1" ht="37.5" customHeight="1" x14ac:dyDescent="0.3">
      <c r="A483" s="68"/>
      <c r="B483" s="68"/>
      <c r="C483" s="68"/>
      <c r="D483" s="68"/>
      <c r="E483" s="46"/>
      <c r="F483" s="323" t="str">
        <f t="shared" si="13"/>
        <v/>
      </c>
      <c r="G483" s="210"/>
      <c r="H483" s="89"/>
      <c r="I483" s="44"/>
      <c r="J483" s="44"/>
      <c r="K483" s="43"/>
      <c r="L483" s="86"/>
      <c r="M483" s="86"/>
      <c r="N483" s="186">
        <f t="shared" si="12"/>
        <v>0</v>
      </c>
      <c r="O483" s="238"/>
    </row>
    <row r="484" spans="1:15" s="5" customFormat="1" ht="37.5" customHeight="1" x14ac:dyDescent="0.3">
      <c r="A484" s="68"/>
      <c r="B484" s="68"/>
      <c r="C484" s="68"/>
      <c r="D484" s="68"/>
      <c r="E484" s="46"/>
      <c r="F484" s="323" t="str">
        <f t="shared" si="13"/>
        <v/>
      </c>
      <c r="G484" s="210"/>
      <c r="H484" s="89"/>
      <c r="I484" s="44"/>
      <c r="J484" s="44"/>
      <c r="K484" s="43"/>
      <c r="L484" s="86"/>
      <c r="M484" s="86"/>
      <c r="N484" s="186">
        <f t="shared" si="12"/>
        <v>0</v>
      </c>
      <c r="O484" s="238"/>
    </row>
    <row r="485" spans="1:15" s="5" customFormat="1" ht="37.5" customHeight="1" x14ac:dyDescent="0.3">
      <c r="A485" s="68"/>
      <c r="B485" s="68"/>
      <c r="C485" s="68"/>
      <c r="D485" s="68"/>
      <c r="E485" s="46"/>
      <c r="F485" s="323" t="str">
        <f t="shared" si="13"/>
        <v/>
      </c>
      <c r="G485" s="210"/>
      <c r="H485" s="89"/>
      <c r="I485" s="44"/>
      <c r="J485" s="44"/>
      <c r="K485" s="43"/>
      <c r="L485" s="86"/>
      <c r="M485" s="86"/>
      <c r="N485" s="186">
        <f t="shared" si="12"/>
        <v>0</v>
      </c>
      <c r="O485" s="238"/>
    </row>
    <row r="486" spans="1:15" s="5" customFormat="1" ht="37.5" customHeight="1" x14ac:dyDescent="0.3">
      <c r="A486" s="68"/>
      <c r="B486" s="68"/>
      <c r="C486" s="68"/>
      <c r="D486" s="68"/>
      <c r="E486" s="46"/>
      <c r="F486" s="323" t="str">
        <f t="shared" si="13"/>
        <v/>
      </c>
      <c r="G486" s="210"/>
      <c r="H486" s="89"/>
      <c r="I486" s="44"/>
      <c r="J486" s="44"/>
      <c r="K486" s="43"/>
      <c r="L486" s="86"/>
      <c r="M486" s="86"/>
      <c r="N486" s="186">
        <f t="shared" si="12"/>
        <v>0</v>
      </c>
      <c r="O486" s="238"/>
    </row>
    <row r="487" spans="1:15" s="5" customFormat="1" ht="37.5" customHeight="1" x14ac:dyDescent="0.3">
      <c r="A487" s="68"/>
      <c r="B487" s="68"/>
      <c r="C487" s="68"/>
      <c r="D487" s="68"/>
      <c r="E487" s="46"/>
      <c r="F487" s="323" t="str">
        <f t="shared" si="13"/>
        <v/>
      </c>
      <c r="G487" s="210"/>
      <c r="H487" s="89"/>
      <c r="I487" s="44"/>
      <c r="J487" s="44"/>
      <c r="K487" s="43"/>
      <c r="L487" s="86"/>
      <c r="M487" s="86"/>
      <c r="N487" s="186">
        <f t="shared" si="12"/>
        <v>0</v>
      </c>
      <c r="O487" s="238"/>
    </row>
    <row r="488" spans="1:15" s="5" customFormat="1" ht="37.5" customHeight="1" x14ac:dyDescent="0.3">
      <c r="A488" s="68"/>
      <c r="B488" s="68"/>
      <c r="C488" s="68"/>
      <c r="D488" s="68"/>
      <c r="E488" s="46"/>
      <c r="F488" s="323" t="str">
        <f t="shared" si="13"/>
        <v/>
      </c>
      <c r="G488" s="210"/>
      <c r="H488" s="89"/>
      <c r="I488" s="44"/>
      <c r="J488" s="44"/>
      <c r="K488" s="43"/>
      <c r="L488" s="86"/>
      <c r="M488" s="86"/>
      <c r="N488" s="186">
        <f t="shared" si="12"/>
        <v>0</v>
      </c>
      <c r="O488" s="238"/>
    </row>
    <row r="489" spans="1:15" s="5" customFormat="1" ht="37.5" customHeight="1" x14ac:dyDescent="0.3">
      <c r="A489" s="68"/>
      <c r="B489" s="68"/>
      <c r="C489" s="68"/>
      <c r="D489" s="68"/>
      <c r="E489" s="46"/>
      <c r="F489" s="323" t="str">
        <f t="shared" si="13"/>
        <v/>
      </c>
      <c r="G489" s="210"/>
      <c r="H489" s="89"/>
      <c r="I489" s="44"/>
      <c r="J489" s="44"/>
      <c r="K489" s="43"/>
      <c r="L489" s="86"/>
      <c r="M489" s="86"/>
      <c r="N489" s="186">
        <f t="shared" si="12"/>
        <v>0</v>
      </c>
      <c r="O489" s="238"/>
    </row>
    <row r="490" spans="1:15" s="5" customFormat="1" ht="37.5" customHeight="1" x14ac:dyDescent="0.3">
      <c r="A490" s="68"/>
      <c r="B490" s="68"/>
      <c r="C490" s="68"/>
      <c r="D490" s="68"/>
      <c r="E490" s="46"/>
      <c r="F490" s="323" t="str">
        <f t="shared" si="13"/>
        <v/>
      </c>
      <c r="G490" s="210"/>
      <c r="H490" s="89"/>
      <c r="I490" s="44"/>
      <c r="J490" s="44"/>
      <c r="K490" s="43"/>
      <c r="L490" s="86"/>
      <c r="M490" s="86"/>
      <c r="N490" s="186">
        <f t="shared" si="12"/>
        <v>0</v>
      </c>
      <c r="O490" s="238"/>
    </row>
    <row r="491" spans="1:15" s="5" customFormat="1" ht="37.5" customHeight="1" x14ac:dyDescent="0.3">
      <c r="A491" s="70"/>
      <c r="B491" s="70"/>
      <c r="C491" s="70"/>
      <c r="D491" s="68"/>
      <c r="E491" s="46"/>
      <c r="F491" s="323" t="str">
        <f t="shared" si="13"/>
        <v/>
      </c>
      <c r="G491" s="210"/>
      <c r="H491" s="89"/>
      <c r="I491" s="44"/>
      <c r="J491" s="44"/>
      <c r="K491" s="43"/>
      <c r="L491" s="86"/>
      <c r="M491" s="86"/>
      <c r="N491" s="186">
        <f t="shared" si="12"/>
        <v>0</v>
      </c>
      <c r="O491" s="238"/>
    </row>
    <row r="492" spans="1:15" s="5" customFormat="1" ht="37.5" customHeight="1" x14ac:dyDescent="0.3">
      <c r="A492" s="68"/>
      <c r="B492" s="68"/>
      <c r="C492" s="68"/>
      <c r="D492" s="68"/>
      <c r="E492" s="46"/>
      <c r="F492" s="323" t="str">
        <f t="shared" si="13"/>
        <v/>
      </c>
      <c r="G492" s="210"/>
      <c r="H492" s="89"/>
      <c r="I492" s="44"/>
      <c r="J492" s="44"/>
      <c r="K492" s="43"/>
      <c r="L492" s="86"/>
      <c r="M492" s="86"/>
      <c r="N492" s="186">
        <f t="shared" si="12"/>
        <v>0</v>
      </c>
      <c r="O492" s="238"/>
    </row>
    <row r="493" spans="1:15" s="5" customFormat="1" ht="37.5" customHeight="1" x14ac:dyDescent="0.3">
      <c r="A493" s="68"/>
      <c r="B493" s="68"/>
      <c r="C493" s="68"/>
      <c r="D493" s="68"/>
      <c r="E493" s="46"/>
      <c r="F493" s="323" t="str">
        <f t="shared" si="13"/>
        <v/>
      </c>
      <c r="G493" s="210"/>
      <c r="H493" s="44"/>
      <c r="I493" s="44"/>
      <c r="J493" s="44"/>
      <c r="K493" s="43"/>
      <c r="L493" s="86"/>
      <c r="M493" s="86"/>
      <c r="N493" s="186">
        <f t="shared" si="12"/>
        <v>0</v>
      </c>
      <c r="O493" s="238"/>
    </row>
    <row r="494" spans="1:15" s="5" customFormat="1" ht="37.5" customHeight="1" x14ac:dyDescent="0.3">
      <c r="A494" s="68"/>
      <c r="B494" s="68"/>
      <c r="C494" s="68"/>
      <c r="D494" s="68"/>
      <c r="E494" s="46"/>
      <c r="F494" s="323" t="str">
        <f t="shared" si="13"/>
        <v/>
      </c>
      <c r="G494" s="210"/>
      <c r="H494" s="44"/>
      <c r="I494" s="44"/>
      <c r="J494" s="44"/>
      <c r="K494" s="43"/>
      <c r="L494" s="86"/>
      <c r="M494" s="86"/>
      <c r="N494" s="186">
        <f t="shared" si="12"/>
        <v>0</v>
      </c>
      <c r="O494" s="238"/>
    </row>
    <row r="495" spans="1:15" s="5" customFormat="1" ht="37.5" customHeight="1" x14ac:dyDescent="0.3">
      <c r="A495" s="70"/>
      <c r="B495" s="70"/>
      <c r="C495" s="70"/>
      <c r="D495" s="68"/>
      <c r="E495" s="46"/>
      <c r="F495" s="323" t="str">
        <f t="shared" si="13"/>
        <v/>
      </c>
      <c r="G495" s="210"/>
      <c r="H495" s="89"/>
      <c r="I495" s="44"/>
      <c r="J495" s="44"/>
      <c r="K495" s="43"/>
      <c r="L495" s="86"/>
      <c r="M495" s="86"/>
      <c r="N495" s="186">
        <f t="shared" si="12"/>
        <v>0</v>
      </c>
      <c r="O495" s="238"/>
    </row>
    <row r="496" spans="1:15" s="5" customFormat="1" ht="37.5" customHeight="1" x14ac:dyDescent="0.3">
      <c r="A496" s="68"/>
      <c r="B496" s="68"/>
      <c r="C496" s="68"/>
      <c r="D496" s="68"/>
      <c r="E496" s="46"/>
      <c r="F496" s="323" t="str">
        <f t="shared" si="13"/>
        <v/>
      </c>
      <c r="G496" s="210"/>
      <c r="H496" s="89"/>
      <c r="I496" s="44"/>
      <c r="J496" s="44"/>
      <c r="K496" s="43"/>
      <c r="L496" s="86"/>
      <c r="M496" s="86"/>
      <c r="N496" s="186">
        <f t="shared" si="12"/>
        <v>0</v>
      </c>
      <c r="O496" s="238"/>
    </row>
    <row r="497" spans="1:15" s="5" customFormat="1" ht="37.5" customHeight="1" x14ac:dyDescent="0.3">
      <c r="A497" s="68"/>
      <c r="B497" s="68"/>
      <c r="C497" s="68"/>
      <c r="D497" s="68"/>
      <c r="E497" s="46"/>
      <c r="F497" s="323" t="str">
        <f t="shared" si="13"/>
        <v/>
      </c>
      <c r="G497" s="210"/>
      <c r="H497" s="89"/>
      <c r="I497" s="44"/>
      <c r="J497" s="44"/>
      <c r="K497" s="43"/>
      <c r="L497" s="86"/>
      <c r="M497" s="86"/>
      <c r="N497" s="186">
        <f t="shared" si="12"/>
        <v>0</v>
      </c>
      <c r="O497" s="238"/>
    </row>
    <row r="498" spans="1:15" s="5" customFormat="1" ht="37.5" customHeight="1" x14ac:dyDescent="0.3">
      <c r="A498" s="68"/>
      <c r="B498" s="68"/>
      <c r="C498" s="68"/>
      <c r="D498" s="68"/>
      <c r="E498" s="46"/>
      <c r="F498" s="323" t="str">
        <f t="shared" si="13"/>
        <v/>
      </c>
      <c r="G498" s="210"/>
      <c r="H498" s="89"/>
      <c r="I498" s="44"/>
      <c r="J498" s="44"/>
      <c r="K498" s="43"/>
      <c r="L498" s="86"/>
      <c r="M498" s="86"/>
      <c r="N498" s="186">
        <f t="shared" si="12"/>
        <v>0</v>
      </c>
      <c r="O498" s="238"/>
    </row>
    <row r="499" spans="1:15" s="5" customFormat="1" ht="37.5" customHeight="1" x14ac:dyDescent="0.3">
      <c r="A499" s="68"/>
      <c r="B499" s="68"/>
      <c r="C499" s="68"/>
      <c r="D499" s="68"/>
      <c r="E499" s="46"/>
      <c r="F499" s="323" t="str">
        <f t="shared" si="13"/>
        <v/>
      </c>
      <c r="G499" s="210"/>
      <c r="H499" s="89"/>
      <c r="I499" s="44"/>
      <c r="J499" s="44"/>
      <c r="K499" s="43"/>
      <c r="L499" s="86"/>
      <c r="M499" s="86"/>
      <c r="N499" s="186">
        <f t="shared" si="12"/>
        <v>0</v>
      </c>
      <c r="O499" s="238"/>
    </row>
    <row r="500" spans="1:15" s="5" customFormat="1" ht="37.5" customHeight="1" x14ac:dyDescent="0.3">
      <c r="A500" s="68"/>
      <c r="B500" s="68"/>
      <c r="C500" s="68"/>
      <c r="D500" s="68"/>
      <c r="E500" s="46"/>
      <c r="F500" s="323" t="str">
        <f t="shared" si="13"/>
        <v/>
      </c>
      <c r="G500" s="210"/>
      <c r="H500" s="89"/>
      <c r="I500" s="44"/>
      <c r="J500" s="44"/>
      <c r="K500" s="43"/>
      <c r="L500" s="86"/>
      <c r="M500" s="86"/>
      <c r="N500" s="186">
        <f t="shared" si="12"/>
        <v>0</v>
      </c>
      <c r="O500" s="238"/>
    </row>
  </sheetData>
  <sheetProtection formatRows="0" insertRows="0" deleteRows="0" selectLockedCells="1"/>
  <mergeCells count="4">
    <mergeCell ref="E3:F3"/>
    <mergeCell ref="L3:N3"/>
    <mergeCell ref="O3:O4"/>
    <mergeCell ref="G3:K3"/>
  </mergeCells>
  <phoneticPr fontId="2" type="noConversion"/>
  <dataValidations count="4">
    <dataValidation type="list" allowBlank="1" showInputMessage="1" showErrorMessage="1" sqref="O501:O1048576">
      <formula1>여부</formula1>
    </dataValidation>
    <dataValidation type="date" allowBlank="1" showInputMessage="1" showErrorMessage="1" error="연월일을 입력" sqref="L1:M1048576">
      <formula1>1</formula1>
      <formula2>2958465</formula2>
    </dataValidation>
    <dataValidation type="list" allowBlank="1" showInputMessage="1" showErrorMessage="1" sqref="G11:G1048576">
      <formula1>재직회사법인유형</formula1>
    </dataValidation>
    <dataValidation type="list" allowBlank="1" showInputMessage="1" showErrorMessage="1" sqref="O11:O500">
      <formula1>경력구분</formula1>
    </dataValidation>
  </dataValidations>
  <pageMargins left="1.1023622047244095" right="0.39370078740157483" top="0.70866141732283472" bottom="0.39370078740157483" header="0.39370078740157483" footer="0.19685039370078741"/>
  <pageSetup paperSize="9" scale="70" fitToHeight="110" orientation="landscape" r:id="rId1"/>
  <headerFooter>
    <oddHeader>&amp;L&amp;"-,굵게"&amp;18 3.4. 참여인력 경력 (&amp;P쪽/&amp;N쪽)&amp;R
(단위 : 년)</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500"/>
  <sheetViews>
    <sheetView showGridLines="0" topLeftCell="E1" zoomScale="70" zoomScaleNormal="70" zoomScaleSheetLayoutView="75" workbookViewId="0">
      <pane xSplit="1" ySplit="10" topLeftCell="F11" activePane="bottomRight" state="frozen"/>
      <selection activeCell="A8" sqref="A8:F8"/>
      <selection pane="topRight" activeCell="A8" sqref="A8:F8"/>
      <selection pane="bottomLeft" activeCell="A8" sqref="A8:F8"/>
      <selection pane="bottomRight" activeCell="E3" sqref="E3:F3"/>
    </sheetView>
  </sheetViews>
  <sheetFormatPr defaultColWidth="9" defaultRowHeight="13.5" x14ac:dyDescent="0.3"/>
  <cols>
    <col min="1" max="1" width="9.625" style="132" hidden="1" customWidth="1"/>
    <col min="2" max="2" width="8" style="132" hidden="1" customWidth="1"/>
    <col min="3" max="3" width="9.625" style="132" hidden="1" customWidth="1"/>
    <col min="4" max="4" width="4.75" style="132" hidden="1" customWidth="1"/>
    <col min="5" max="5" width="10.625" style="2" customWidth="1"/>
    <col min="6" max="6" width="12.625" style="164" customWidth="1"/>
    <col min="7" max="7" width="11.5" style="164" bestFit="1" customWidth="1"/>
    <col min="8" max="8" width="36.875" style="30" bestFit="1" customWidth="1"/>
    <col min="9" max="9" width="9.125" style="30" bestFit="1" customWidth="1"/>
    <col min="10" max="10" width="12.125" style="30" bestFit="1" customWidth="1"/>
    <col min="11" max="11" width="11.625" style="30" bestFit="1" customWidth="1"/>
    <col min="12" max="13" width="12.625" style="166" customWidth="1"/>
    <col min="14" max="14" width="8.625" style="166" customWidth="1"/>
    <col min="15" max="15" width="10.625" style="166" customWidth="1"/>
    <col min="16" max="45" width="9" style="30"/>
    <col min="46" max="46" width="5.5" style="30" customWidth="1"/>
    <col min="47" max="47" width="4.875" style="30" customWidth="1"/>
    <col min="48" max="48" width="9" style="30"/>
    <col min="49" max="50" width="5" style="30" customWidth="1"/>
    <col min="51" max="16384" width="9" style="30"/>
  </cols>
  <sheetData>
    <row r="1" spans="1:15" ht="13.5" hidden="1" customHeight="1" x14ac:dyDescent="0.3">
      <c r="A1" s="80" t="s">
        <v>135</v>
      </c>
      <c r="B1" s="80" t="s">
        <v>176</v>
      </c>
      <c r="C1" s="80" t="s">
        <v>281</v>
      </c>
      <c r="D1" s="80" t="s">
        <v>169</v>
      </c>
      <c r="E1" s="76" t="s">
        <v>282</v>
      </c>
      <c r="F1" s="163" t="s">
        <v>283</v>
      </c>
      <c r="G1" s="163"/>
      <c r="H1" s="78" t="s">
        <v>308</v>
      </c>
      <c r="I1" s="78" t="s">
        <v>286</v>
      </c>
      <c r="J1" s="78" t="s">
        <v>287</v>
      </c>
      <c r="K1" s="78" t="s">
        <v>324</v>
      </c>
      <c r="L1" s="165" t="s">
        <v>309</v>
      </c>
      <c r="M1" s="165" t="s">
        <v>310</v>
      </c>
      <c r="N1" s="165" t="s">
        <v>325</v>
      </c>
      <c r="O1" s="165" t="s">
        <v>326</v>
      </c>
    </row>
    <row r="2" spans="1:15" ht="13.5" hidden="1" customHeight="1" x14ac:dyDescent="0.3">
      <c r="A2" s="80"/>
      <c r="B2" s="80"/>
      <c r="C2" s="80"/>
      <c r="D2" s="80"/>
      <c r="E2" s="76"/>
      <c r="F2" s="163"/>
      <c r="G2" s="163"/>
      <c r="H2" s="78"/>
      <c r="I2" s="78"/>
      <c r="J2" s="78"/>
      <c r="K2" s="78"/>
      <c r="L2" s="165"/>
      <c r="M2" s="165"/>
      <c r="N2" s="165"/>
      <c r="O2" s="165"/>
    </row>
    <row r="3" spans="1:15" ht="30" customHeight="1" x14ac:dyDescent="0.3">
      <c r="A3" s="80"/>
      <c r="B3" s="80"/>
      <c r="C3" s="80"/>
      <c r="D3" s="167"/>
      <c r="E3" s="412" t="s">
        <v>507</v>
      </c>
      <c r="F3" s="413"/>
      <c r="G3" s="402" t="s">
        <v>488</v>
      </c>
      <c r="H3" s="389"/>
      <c r="I3" s="389"/>
      <c r="J3" s="389"/>
      <c r="K3" s="390"/>
      <c r="L3" s="412" t="s">
        <v>87</v>
      </c>
      <c r="M3" s="414"/>
      <c r="N3" s="414"/>
      <c r="O3" s="415" t="s">
        <v>643</v>
      </c>
    </row>
    <row r="4" spans="1:15" ht="45" customHeight="1" x14ac:dyDescent="0.3">
      <c r="A4" s="80" t="s">
        <v>130</v>
      </c>
      <c r="B4" s="80" t="s">
        <v>131</v>
      </c>
      <c r="C4" s="80" t="s">
        <v>132</v>
      </c>
      <c r="D4" s="80" t="s">
        <v>133</v>
      </c>
      <c r="E4" s="27" t="s">
        <v>54</v>
      </c>
      <c r="F4" s="101" t="s">
        <v>638</v>
      </c>
      <c r="G4" s="101" t="s">
        <v>489</v>
      </c>
      <c r="H4" s="27" t="s">
        <v>55</v>
      </c>
      <c r="I4" s="27" t="s">
        <v>0</v>
      </c>
      <c r="J4" s="291" t="s">
        <v>14</v>
      </c>
      <c r="K4" s="27" t="s">
        <v>19</v>
      </c>
      <c r="L4" s="18" t="s">
        <v>56</v>
      </c>
      <c r="M4" s="18" t="s">
        <v>57</v>
      </c>
      <c r="N4" s="114" t="s">
        <v>58</v>
      </c>
      <c r="O4" s="416"/>
    </row>
    <row r="5" spans="1:15" ht="13.5" hidden="1" customHeight="1" x14ac:dyDescent="0.3">
      <c r="O5" s="168"/>
    </row>
    <row r="6" spans="1:15" ht="13.5" hidden="1" customHeight="1" x14ac:dyDescent="0.3">
      <c r="O6" s="168"/>
    </row>
    <row r="7" spans="1:15" ht="13.5" hidden="1" customHeight="1" x14ac:dyDescent="0.3">
      <c r="O7" s="168"/>
    </row>
    <row r="8" spans="1:15" ht="13.5" hidden="1" customHeight="1" x14ac:dyDescent="0.3">
      <c r="F8" s="163"/>
      <c r="O8" s="168"/>
    </row>
    <row r="9" spans="1:15" ht="13.5" hidden="1" customHeight="1" x14ac:dyDescent="0.3">
      <c r="F9" s="163"/>
      <c r="O9" s="168"/>
    </row>
    <row r="10" spans="1:15" ht="13.5" hidden="1" customHeight="1" x14ac:dyDescent="0.3">
      <c r="F10" s="163"/>
      <c r="O10" s="168"/>
    </row>
    <row r="11" spans="1:15" s="5" customFormat="1" ht="37.5" customHeight="1" x14ac:dyDescent="0.3">
      <c r="A11" s="70"/>
      <c r="B11" s="70"/>
      <c r="C11" s="70"/>
      <c r="D11" s="68"/>
      <c r="E11" s="46" t="s">
        <v>602</v>
      </c>
      <c r="F11" s="323">
        <f t="shared" ref="F11:F220" si="0">IF(ISBLANK($E11),"",VLOOKUP($E11,참여인력_개요,2,FALSE))</f>
        <v>28773</v>
      </c>
      <c r="G11" s="210" t="s">
        <v>552</v>
      </c>
      <c r="H11" s="89" t="s">
        <v>605</v>
      </c>
      <c r="I11" s="44" t="s">
        <v>542</v>
      </c>
      <c r="J11" s="44" t="s">
        <v>553</v>
      </c>
      <c r="K11" s="43" t="s">
        <v>663</v>
      </c>
      <c r="L11" s="86">
        <v>39448</v>
      </c>
      <c r="M11" s="86">
        <f>제안서작성기준일</f>
        <v>42825</v>
      </c>
      <c r="N11" s="186">
        <f t="shared" ref="N11:N74" si="1">DATEDIF(L11,M11,"d")/365</f>
        <v>9.2520547945205482</v>
      </c>
      <c r="O11" s="238" t="s">
        <v>648</v>
      </c>
    </row>
    <row r="12" spans="1:15" s="5" customFormat="1" ht="37.5" customHeight="1" x14ac:dyDescent="0.3">
      <c r="A12" s="68"/>
      <c r="B12" s="68"/>
      <c r="C12" s="68"/>
      <c r="D12" s="68"/>
      <c r="E12" s="46" t="s">
        <v>603</v>
      </c>
      <c r="F12" s="323">
        <f t="shared" si="0"/>
        <v>27677</v>
      </c>
      <c r="G12" s="210" t="s">
        <v>552</v>
      </c>
      <c r="H12" s="89" t="s">
        <v>665</v>
      </c>
      <c r="I12" s="44" t="s">
        <v>668</v>
      </c>
      <c r="J12" s="44" t="s">
        <v>667</v>
      </c>
      <c r="K12" s="43" t="s">
        <v>666</v>
      </c>
      <c r="L12" s="86">
        <v>39965</v>
      </c>
      <c r="M12" s="86">
        <f>제안서작성기준일</f>
        <v>42825</v>
      </c>
      <c r="N12" s="186">
        <f t="shared" si="1"/>
        <v>7.8356164383561646</v>
      </c>
      <c r="O12" s="238" t="s">
        <v>650</v>
      </c>
    </row>
    <row r="13" spans="1:15" s="5" customFormat="1" ht="37.5" customHeight="1" x14ac:dyDescent="0.3">
      <c r="A13" s="68"/>
      <c r="B13" s="68"/>
      <c r="C13" s="68"/>
      <c r="D13" s="68"/>
      <c r="E13" s="46"/>
      <c r="F13" s="323" t="str">
        <f t="shared" si="0"/>
        <v/>
      </c>
      <c r="G13" s="210"/>
      <c r="H13" s="89"/>
      <c r="I13" s="44"/>
      <c r="J13" s="44"/>
      <c r="K13" s="43"/>
      <c r="L13" s="86"/>
      <c r="M13" s="86"/>
      <c r="N13" s="186">
        <f t="shared" si="1"/>
        <v>0</v>
      </c>
      <c r="O13" s="238"/>
    </row>
    <row r="14" spans="1:15" s="5" customFormat="1" ht="37.5" customHeight="1" x14ac:dyDescent="0.3">
      <c r="A14" s="68"/>
      <c r="B14" s="68"/>
      <c r="C14" s="68"/>
      <c r="D14" s="68"/>
      <c r="E14" s="46"/>
      <c r="F14" s="323" t="str">
        <f t="shared" si="0"/>
        <v/>
      </c>
      <c r="G14" s="210"/>
      <c r="H14" s="89"/>
      <c r="I14" s="44"/>
      <c r="J14" s="44"/>
      <c r="K14" s="43"/>
      <c r="L14" s="86"/>
      <c r="M14" s="86"/>
      <c r="N14" s="186">
        <f t="shared" si="1"/>
        <v>0</v>
      </c>
      <c r="O14" s="238"/>
    </row>
    <row r="15" spans="1:15" s="5" customFormat="1" ht="37.5" customHeight="1" x14ac:dyDescent="0.3">
      <c r="A15" s="68"/>
      <c r="B15" s="68"/>
      <c r="C15" s="68"/>
      <c r="D15" s="68"/>
      <c r="E15" s="46"/>
      <c r="F15" s="323" t="str">
        <f t="shared" si="0"/>
        <v/>
      </c>
      <c r="G15" s="210"/>
      <c r="H15" s="89"/>
      <c r="I15" s="44"/>
      <c r="J15" s="44"/>
      <c r="K15" s="43"/>
      <c r="L15" s="86"/>
      <c r="M15" s="86"/>
      <c r="N15" s="186">
        <f t="shared" si="1"/>
        <v>0</v>
      </c>
      <c r="O15" s="238"/>
    </row>
    <row r="16" spans="1:15" s="5" customFormat="1" ht="37.5" customHeight="1" x14ac:dyDescent="0.3">
      <c r="A16" s="68"/>
      <c r="B16" s="68"/>
      <c r="C16" s="68"/>
      <c r="D16" s="68"/>
      <c r="E16" s="46"/>
      <c r="F16" s="323" t="str">
        <f t="shared" si="0"/>
        <v/>
      </c>
      <c r="G16" s="210"/>
      <c r="H16" s="89"/>
      <c r="I16" s="44"/>
      <c r="J16" s="44"/>
      <c r="K16" s="43"/>
      <c r="L16" s="86"/>
      <c r="M16" s="86"/>
      <c r="N16" s="186">
        <f t="shared" si="1"/>
        <v>0</v>
      </c>
      <c r="O16" s="238"/>
    </row>
    <row r="17" spans="1:15" s="5" customFormat="1" ht="37.5" customHeight="1" x14ac:dyDescent="0.3">
      <c r="A17" s="68"/>
      <c r="B17" s="68"/>
      <c r="C17" s="68"/>
      <c r="D17" s="68"/>
      <c r="E17" s="46"/>
      <c r="F17" s="323" t="str">
        <f t="shared" si="0"/>
        <v/>
      </c>
      <c r="G17" s="210"/>
      <c r="H17" s="89"/>
      <c r="I17" s="44"/>
      <c r="J17" s="44"/>
      <c r="K17" s="43"/>
      <c r="L17" s="86"/>
      <c r="M17" s="86"/>
      <c r="N17" s="186">
        <f t="shared" si="1"/>
        <v>0</v>
      </c>
      <c r="O17" s="238"/>
    </row>
    <row r="18" spans="1:15" s="5" customFormat="1" ht="37.5" customHeight="1" x14ac:dyDescent="0.3">
      <c r="A18" s="68"/>
      <c r="B18" s="68"/>
      <c r="C18" s="68"/>
      <c r="D18" s="68"/>
      <c r="E18" s="46"/>
      <c r="F18" s="323" t="str">
        <f t="shared" si="0"/>
        <v/>
      </c>
      <c r="G18" s="210"/>
      <c r="H18" s="89"/>
      <c r="I18" s="44"/>
      <c r="J18" s="44"/>
      <c r="K18" s="43"/>
      <c r="L18" s="86"/>
      <c r="M18" s="86"/>
      <c r="N18" s="186">
        <f t="shared" si="1"/>
        <v>0</v>
      </c>
      <c r="O18" s="238"/>
    </row>
    <row r="19" spans="1:15" s="5" customFormat="1" ht="37.5" customHeight="1" x14ac:dyDescent="0.3">
      <c r="A19" s="68"/>
      <c r="B19" s="68"/>
      <c r="C19" s="68"/>
      <c r="D19" s="68"/>
      <c r="E19" s="46"/>
      <c r="F19" s="323" t="str">
        <f t="shared" si="0"/>
        <v/>
      </c>
      <c r="G19" s="210"/>
      <c r="H19" s="89"/>
      <c r="I19" s="44"/>
      <c r="J19" s="44"/>
      <c r="K19" s="43"/>
      <c r="L19" s="86"/>
      <c r="M19" s="86"/>
      <c r="N19" s="186">
        <f t="shared" si="1"/>
        <v>0</v>
      </c>
      <c r="O19" s="238"/>
    </row>
    <row r="20" spans="1:15" s="5" customFormat="1" ht="37.5" customHeight="1" x14ac:dyDescent="0.3">
      <c r="A20" s="68"/>
      <c r="B20" s="68"/>
      <c r="C20" s="68"/>
      <c r="D20" s="68"/>
      <c r="E20" s="46"/>
      <c r="F20" s="323" t="str">
        <f t="shared" si="0"/>
        <v/>
      </c>
      <c r="G20" s="210"/>
      <c r="H20" s="89"/>
      <c r="I20" s="44"/>
      <c r="J20" s="44"/>
      <c r="K20" s="43"/>
      <c r="L20" s="86"/>
      <c r="M20" s="86"/>
      <c r="N20" s="186">
        <f t="shared" si="1"/>
        <v>0</v>
      </c>
      <c r="O20" s="238"/>
    </row>
    <row r="21" spans="1:15" s="5" customFormat="1" ht="37.5" customHeight="1" x14ac:dyDescent="0.3">
      <c r="A21" s="68"/>
      <c r="B21" s="68"/>
      <c r="C21" s="68"/>
      <c r="D21" s="68"/>
      <c r="E21" s="46"/>
      <c r="F21" s="323" t="str">
        <f t="shared" si="0"/>
        <v/>
      </c>
      <c r="G21" s="210"/>
      <c r="H21" s="89"/>
      <c r="I21" s="44"/>
      <c r="J21" s="44"/>
      <c r="K21" s="43"/>
      <c r="L21" s="86"/>
      <c r="M21" s="86"/>
      <c r="N21" s="186">
        <f t="shared" si="1"/>
        <v>0</v>
      </c>
      <c r="O21" s="238"/>
    </row>
    <row r="22" spans="1:15" s="5" customFormat="1" ht="37.5" customHeight="1" x14ac:dyDescent="0.3">
      <c r="A22" s="68"/>
      <c r="B22" s="68"/>
      <c r="C22" s="68"/>
      <c r="D22" s="68"/>
      <c r="E22" s="46"/>
      <c r="F22" s="323" t="str">
        <f t="shared" si="0"/>
        <v/>
      </c>
      <c r="G22" s="210"/>
      <c r="H22" s="89"/>
      <c r="I22" s="44"/>
      <c r="J22" s="44"/>
      <c r="K22" s="43"/>
      <c r="L22" s="86"/>
      <c r="M22" s="86"/>
      <c r="N22" s="186">
        <f t="shared" si="1"/>
        <v>0</v>
      </c>
      <c r="O22" s="238"/>
    </row>
    <row r="23" spans="1:15" s="5" customFormat="1" ht="37.5" customHeight="1" x14ac:dyDescent="0.3">
      <c r="A23" s="68"/>
      <c r="B23" s="68"/>
      <c r="C23" s="68"/>
      <c r="D23" s="68"/>
      <c r="E23" s="46"/>
      <c r="F23" s="323" t="str">
        <f t="shared" si="0"/>
        <v/>
      </c>
      <c r="G23" s="210"/>
      <c r="H23" s="89"/>
      <c r="I23" s="44"/>
      <c r="J23" s="44"/>
      <c r="K23" s="43"/>
      <c r="L23" s="86"/>
      <c r="M23" s="86"/>
      <c r="N23" s="186">
        <f t="shared" si="1"/>
        <v>0</v>
      </c>
      <c r="O23" s="238"/>
    </row>
    <row r="24" spans="1:15" s="5" customFormat="1" ht="37.5" customHeight="1" x14ac:dyDescent="0.3">
      <c r="A24" s="68"/>
      <c r="B24" s="68"/>
      <c r="C24" s="68"/>
      <c r="D24" s="68"/>
      <c r="E24" s="46"/>
      <c r="F24" s="323" t="str">
        <f t="shared" si="0"/>
        <v/>
      </c>
      <c r="G24" s="210"/>
      <c r="H24" s="89"/>
      <c r="I24" s="44"/>
      <c r="J24" s="44"/>
      <c r="K24" s="43"/>
      <c r="L24" s="86"/>
      <c r="M24" s="86"/>
      <c r="N24" s="186">
        <f t="shared" si="1"/>
        <v>0</v>
      </c>
      <c r="O24" s="238"/>
    </row>
    <row r="25" spans="1:15" s="5" customFormat="1" ht="37.5" customHeight="1" x14ac:dyDescent="0.3">
      <c r="A25" s="68"/>
      <c r="B25" s="68"/>
      <c r="C25" s="68"/>
      <c r="D25" s="68"/>
      <c r="E25" s="46"/>
      <c r="F25" s="323" t="str">
        <f t="shared" si="0"/>
        <v/>
      </c>
      <c r="G25" s="210"/>
      <c r="H25" s="89"/>
      <c r="I25" s="44"/>
      <c r="J25" s="44"/>
      <c r="K25" s="43"/>
      <c r="L25" s="86"/>
      <c r="M25" s="86"/>
      <c r="N25" s="186">
        <f t="shared" si="1"/>
        <v>0</v>
      </c>
      <c r="O25" s="238"/>
    </row>
    <row r="26" spans="1:15" s="5" customFormat="1" ht="37.5" customHeight="1" x14ac:dyDescent="0.3">
      <c r="A26" s="68"/>
      <c r="B26" s="68"/>
      <c r="C26" s="68"/>
      <c r="D26" s="68"/>
      <c r="E26" s="46"/>
      <c r="F26" s="323" t="str">
        <f t="shared" si="0"/>
        <v/>
      </c>
      <c r="G26" s="210"/>
      <c r="H26" s="89"/>
      <c r="I26" s="44"/>
      <c r="J26" s="44"/>
      <c r="K26" s="43"/>
      <c r="L26" s="86"/>
      <c r="M26" s="86"/>
      <c r="N26" s="186">
        <f t="shared" si="1"/>
        <v>0</v>
      </c>
      <c r="O26" s="238"/>
    </row>
    <row r="27" spans="1:15" s="5" customFormat="1" ht="37.5" customHeight="1" x14ac:dyDescent="0.3">
      <c r="A27" s="68"/>
      <c r="B27" s="68"/>
      <c r="C27" s="68"/>
      <c r="D27" s="68"/>
      <c r="E27" s="46"/>
      <c r="F27" s="323" t="str">
        <f t="shared" si="0"/>
        <v/>
      </c>
      <c r="G27" s="210"/>
      <c r="H27" s="89"/>
      <c r="I27" s="44"/>
      <c r="J27" s="44"/>
      <c r="K27" s="43"/>
      <c r="L27" s="86"/>
      <c r="M27" s="86"/>
      <c r="N27" s="186">
        <f t="shared" si="1"/>
        <v>0</v>
      </c>
      <c r="O27" s="238"/>
    </row>
    <row r="28" spans="1:15" s="5" customFormat="1" ht="37.5" customHeight="1" x14ac:dyDescent="0.3">
      <c r="A28" s="68"/>
      <c r="B28" s="68"/>
      <c r="C28" s="68"/>
      <c r="D28" s="68"/>
      <c r="E28" s="46"/>
      <c r="F28" s="323" t="str">
        <f t="shared" si="0"/>
        <v/>
      </c>
      <c r="G28" s="210"/>
      <c r="H28" s="89"/>
      <c r="I28" s="44"/>
      <c r="J28" s="44"/>
      <c r="K28" s="43"/>
      <c r="L28" s="86"/>
      <c r="M28" s="86"/>
      <c r="N28" s="186">
        <f t="shared" si="1"/>
        <v>0</v>
      </c>
      <c r="O28" s="238"/>
    </row>
    <row r="29" spans="1:15" s="5" customFormat="1" ht="37.5" customHeight="1" x14ac:dyDescent="0.3">
      <c r="A29" s="68"/>
      <c r="B29" s="68"/>
      <c r="C29" s="68"/>
      <c r="D29" s="68"/>
      <c r="E29" s="46"/>
      <c r="F29" s="323" t="str">
        <f t="shared" si="0"/>
        <v/>
      </c>
      <c r="G29" s="210"/>
      <c r="H29" s="89"/>
      <c r="I29" s="44"/>
      <c r="J29" s="44"/>
      <c r="K29" s="43"/>
      <c r="L29" s="86"/>
      <c r="M29" s="86"/>
      <c r="N29" s="186">
        <f t="shared" si="1"/>
        <v>0</v>
      </c>
      <c r="O29" s="238"/>
    </row>
    <row r="30" spans="1:15" s="5" customFormat="1" ht="37.5" customHeight="1" x14ac:dyDescent="0.3">
      <c r="A30" s="68"/>
      <c r="B30" s="68"/>
      <c r="C30" s="68"/>
      <c r="D30" s="68"/>
      <c r="E30" s="46"/>
      <c r="F30" s="323" t="str">
        <f t="shared" si="0"/>
        <v/>
      </c>
      <c r="G30" s="210"/>
      <c r="H30" s="89"/>
      <c r="I30" s="44"/>
      <c r="J30" s="44"/>
      <c r="K30" s="43"/>
      <c r="L30" s="86"/>
      <c r="M30" s="86"/>
      <c r="N30" s="186">
        <f t="shared" si="1"/>
        <v>0</v>
      </c>
      <c r="O30" s="238"/>
    </row>
    <row r="31" spans="1:15" s="5" customFormat="1" ht="37.5" customHeight="1" x14ac:dyDescent="0.3">
      <c r="A31" s="68"/>
      <c r="B31" s="68"/>
      <c r="C31" s="68"/>
      <c r="D31" s="68"/>
      <c r="E31" s="46"/>
      <c r="F31" s="323" t="str">
        <f t="shared" si="0"/>
        <v/>
      </c>
      <c r="G31" s="210"/>
      <c r="H31" s="89"/>
      <c r="I31" s="44"/>
      <c r="J31" s="44"/>
      <c r="K31" s="43"/>
      <c r="L31" s="86"/>
      <c r="M31" s="86"/>
      <c r="N31" s="186">
        <f t="shared" si="1"/>
        <v>0</v>
      </c>
      <c r="O31" s="238"/>
    </row>
    <row r="32" spans="1:15" s="5" customFormat="1" ht="37.5" customHeight="1" x14ac:dyDescent="0.3">
      <c r="A32" s="68"/>
      <c r="B32" s="68"/>
      <c r="C32" s="68"/>
      <c r="D32" s="68"/>
      <c r="E32" s="46"/>
      <c r="F32" s="323" t="str">
        <f t="shared" si="0"/>
        <v/>
      </c>
      <c r="G32" s="210"/>
      <c r="H32" s="89"/>
      <c r="I32" s="44"/>
      <c r="J32" s="44"/>
      <c r="K32" s="43"/>
      <c r="L32" s="86"/>
      <c r="M32" s="86"/>
      <c r="N32" s="186">
        <f t="shared" si="1"/>
        <v>0</v>
      </c>
      <c r="O32" s="238"/>
    </row>
    <row r="33" spans="1:15" s="5" customFormat="1" ht="37.5" customHeight="1" x14ac:dyDescent="0.3">
      <c r="A33" s="68"/>
      <c r="B33" s="68"/>
      <c r="C33" s="68"/>
      <c r="D33" s="68"/>
      <c r="E33" s="46"/>
      <c r="F33" s="323" t="str">
        <f t="shared" si="0"/>
        <v/>
      </c>
      <c r="G33" s="210"/>
      <c r="H33" s="89"/>
      <c r="I33" s="44"/>
      <c r="J33" s="44"/>
      <c r="K33" s="43"/>
      <c r="L33" s="86"/>
      <c r="M33" s="86"/>
      <c r="N33" s="186">
        <f t="shared" si="1"/>
        <v>0</v>
      </c>
      <c r="O33" s="238"/>
    </row>
    <row r="34" spans="1:15" s="5" customFormat="1" ht="37.5" customHeight="1" x14ac:dyDescent="0.3">
      <c r="A34" s="68"/>
      <c r="B34" s="68"/>
      <c r="C34" s="68"/>
      <c r="D34" s="68"/>
      <c r="E34" s="46"/>
      <c r="F34" s="323" t="str">
        <f t="shared" si="0"/>
        <v/>
      </c>
      <c r="G34" s="210"/>
      <c r="H34" s="89"/>
      <c r="I34" s="44"/>
      <c r="J34" s="44"/>
      <c r="K34" s="43"/>
      <c r="L34" s="86"/>
      <c r="M34" s="86"/>
      <c r="N34" s="186">
        <f t="shared" si="1"/>
        <v>0</v>
      </c>
      <c r="O34" s="238"/>
    </row>
    <row r="35" spans="1:15" s="5" customFormat="1" ht="37.5" customHeight="1" x14ac:dyDescent="0.3">
      <c r="A35" s="68"/>
      <c r="B35" s="68"/>
      <c r="C35" s="68"/>
      <c r="D35" s="68"/>
      <c r="E35" s="46"/>
      <c r="F35" s="323" t="str">
        <f t="shared" si="0"/>
        <v/>
      </c>
      <c r="G35" s="210"/>
      <c r="H35" s="89"/>
      <c r="I35" s="44"/>
      <c r="J35" s="44"/>
      <c r="K35" s="43"/>
      <c r="L35" s="86"/>
      <c r="M35" s="86"/>
      <c r="N35" s="186">
        <f t="shared" si="1"/>
        <v>0</v>
      </c>
      <c r="O35" s="238"/>
    </row>
    <row r="36" spans="1:15" s="5" customFormat="1" ht="37.5" customHeight="1" x14ac:dyDescent="0.3">
      <c r="A36" s="68"/>
      <c r="B36" s="68"/>
      <c r="C36" s="68"/>
      <c r="D36" s="68"/>
      <c r="E36" s="46"/>
      <c r="F36" s="323" t="str">
        <f t="shared" si="0"/>
        <v/>
      </c>
      <c r="G36" s="210"/>
      <c r="H36" s="89"/>
      <c r="I36" s="44"/>
      <c r="J36" s="44"/>
      <c r="K36" s="43"/>
      <c r="L36" s="86"/>
      <c r="M36" s="86"/>
      <c r="N36" s="186">
        <f t="shared" si="1"/>
        <v>0</v>
      </c>
      <c r="O36" s="238"/>
    </row>
    <row r="37" spans="1:15" s="5" customFormat="1" ht="37.5" customHeight="1" x14ac:dyDescent="0.3">
      <c r="A37" s="68"/>
      <c r="B37" s="68"/>
      <c r="C37" s="68"/>
      <c r="D37" s="68"/>
      <c r="E37" s="46"/>
      <c r="F37" s="323" t="str">
        <f t="shared" si="0"/>
        <v/>
      </c>
      <c r="G37" s="210"/>
      <c r="H37" s="89"/>
      <c r="I37" s="44"/>
      <c r="J37" s="44"/>
      <c r="K37" s="43"/>
      <c r="L37" s="86"/>
      <c r="M37" s="86"/>
      <c r="N37" s="186">
        <f t="shared" si="1"/>
        <v>0</v>
      </c>
      <c r="O37" s="238"/>
    </row>
    <row r="38" spans="1:15" s="5" customFormat="1" ht="37.5" customHeight="1" x14ac:dyDescent="0.3">
      <c r="A38" s="68"/>
      <c r="B38" s="68"/>
      <c r="C38" s="68"/>
      <c r="D38" s="68"/>
      <c r="E38" s="46"/>
      <c r="F38" s="323" t="str">
        <f t="shared" si="0"/>
        <v/>
      </c>
      <c r="G38" s="210"/>
      <c r="H38" s="89"/>
      <c r="I38" s="44"/>
      <c r="J38" s="44"/>
      <c r="K38" s="43"/>
      <c r="L38" s="86"/>
      <c r="M38" s="86"/>
      <c r="N38" s="186">
        <f t="shared" si="1"/>
        <v>0</v>
      </c>
      <c r="O38" s="238"/>
    </row>
    <row r="39" spans="1:15" s="5" customFormat="1" ht="37.5" customHeight="1" x14ac:dyDescent="0.3">
      <c r="A39" s="68"/>
      <c r="B39" s="68"/>
      <c r="C39" s="68"/>
      <c r="D39" s="68"/>
      <c r="E39" s="46"/>
      <c r="F39" s="323" t="str">
        <f t="shared" si="0"/>
        <v/>
      </c>
      <c r="G39" s="210"/>
      <c r="H39" s="89"/>
      <c r="I39" s="44"/>
      <c r="J39" s="44"/>
      <c r="K39" s="43"/>
      <c r="L39" s="86"/>
      <c r="M39" s="86"/>
      <c r="N39" s="186">
        <f t="shared" si="1"/>
        <v>0</v>
      </c>
      <c r="O39" s="238"/>
    </row>
    <row r="40" spans="1:15" s="5" customFormat="1" ht="37.5" customHeight="1" x14ac:dyDescent="0.3">
      <c r="A40" s="68"/>
      <c r="B40" s="68"/>
      <c r="C40" s="68"/>
      <c r="D40" s="68"/>
      <c r="E40" s="46"/>
      <c r="F40" s="323" t="str">
        <f t="shared" si="0"/>
        <v/>
      </c>
      <c r="G40" s="210"/>
      <c r="H40" s="89"/>
      <c r="I40" s="44"/>
      <c r="J40" s="44"/>
      <c r="K40" s="43"/>
      <c r="L40" s="86"/>
      <c r="M40" s="86"/>
      <c r="N40" s="186">
        <f t="shared" si="1"/>
        <v>0</v>
      </c>
      <c r="O40" s="238"/>
    </row>
    <row r="41" spans="1:15" s="5" customFormat="1" ht="37.5" customHeight="1" x14ac:dyDescent="0.3">
      <c r="A41" s="68"/>
      <c r="B41" s="68"/>
      <c r="C41" s="68"/>
      <c r="D41" s="68"/>
      <c r="E41" s="46"/>
      <c r="F41" s="323" t="str">
        <f t="shared" si="0"/>
        <v/>
      </c>
      <c r="G41" s="210"/>
      <c r="H41" s="89"/>
      <c r="I41" s="44"/>
      <c r="J41" s="44"/>
      <c r="K41" s="43"/>
      <c r="L41" s="86"/>
      <c r="M41" s="86"/>
      <c r="N41" s="186">
        <f t="shared" si="1"/>
        <v>0</v>
      </c>
      <c r="O41" s="238"/>
    </row>
    <row r="42" spans="1:15" s="5" customFormat="1" ht="37.5" customHeight="1" x14ac:dyDescent="0.3">
      <c r="A42" s="68"/>
      <c r="B42" s="68"/>
      <c r="C42" s="68"/>
      <c r="D42" s="68"/>
      <c r="E42" s="46"/>
      <c r="F42" s="323" t="str">
        <f t="shared" si="0"/>
        <v/>
      </c>
      <c r="G42" s="210"/>
      <c r="H42" s="89"/>
      <c r="I42" s="44"/>
      <c r="J42" s="44"/>
      <c r="K42" s="43"/>
      <c r="L42" s="86"/>
      <c r="M42" s="86"/>
      <c r="N42" s="186">
        <f t="shared" si="1"/>
        <v>0</v>
      </c>
      <c r="O42" s="238"/>
    </row>
    <row r="43" spans="1:15" s="5" customFormat="1" ht="37.5" customHeight="1" x14ac:dyDescent="0.3">
      <c r="A43" s="68"/>
      <c r="B43" s="68"/>
      <c r="C43" s="68"/>
      <c r="D43" s="68"/>
      <c r="E43" s="46"/>
      <c r="F43" s="323" t="str">
        <f t="shared" si="0"/>
        <v/>
      </c>
      <c r="G43" s="210"/>
      <c r="H43" s="89"/>
      <c r="I43" s="44"/>
      <c r="J43" s="44"/>
      <c r="K43" s="43"/>
      <c r="L43" s="86"/>
      <c r="M43" s="86"/>
      <c r="N43" s="186">
        <f t="shared" si="1"/>
        <v>0</v>
      </c>
      <c r="O43" s="238"/>
    </row>
    <row r="44" spans="1:15" s="5" customFormat="1" ht="37.5" customHeight="1" x14ac:dyDescent="0.3">
      <c r="A44" s="68"/>
      <c r="B44" s="68"/>
      <c r="C44" s="68"/>
      <c r="D44" s="68"/>
      <c r="E44" s="46"/>
      <c r="F44" s="323" t="str">
        <f t="shared" si="0"/>
        <v/>
      </c>
      <c r="G44" s="210"/>
      <c r="H44" s="89"/>
      <c r="I44" s="44"/>
      <c r="J44" s="44"/>
      <c r="K44" s="43"/>
      <c r="L44" s="86"/>
      <c r="M44" s="86"/>
      <c r="N44" s="186">
        <f t="shared" si="1"/>
        <v>0</v>
      </c>
      <c r="O44" s="238"/>
    </row>
    <row r="45" spans="1:15" s="5" customFormat="1" ht="37.5" customHeight="1" x14ac:dyDescent="0.3">
      <c r="A45" s="68"/>
      <c r="B45" s="68"/>
      <c r="C45" s="68"/>
      <c r="D45" s="68"/>
      <c r="E45" s="46"/>
      <c r="F45" s="323" t="str">
        <f t="shared" si="0"/>
        <v/>
      </c>
      <c r="G45" s="210"/>
      <c r="H45" s="89"/>
      <c r="I45" s="44"/>
      <c r="J45" s="44"/>
      <c r="K45" s="43"/>
      <c r="L45" s="86"/>
      <c r="M45" s="86"/>
      <c r="N45" s="186">
        <f t="shared" si="1"/>
        <v>0</v>
      </c>
      <c r="O45" s="238"/>
    </row>
    <row r="46" spans="1:15" s="5" customFormat="1" ht="37.5" customHeight="1" x14ac:dyDescent="0.3">
      <c r="A46" s="68"/>
      <c r="B46" s="68"/>
      <c r="C46" s="68"/>
      <c r="D46" s="68"/>
      <c r="E46" s="46"/>
      <c r="F46" s="323" t="str">
        <f t="shared" si="0"/>
        <v/>
      </c>
      <c r="G46" s="210"/>
      <c r="H46" s="89"/>
      <c r="I46" s="44"/>
      <c r="J46" s="44"/>
      <c r="K46" s="43"/>
      <c r="L46" s="86"/>
      <c r="M46" s="86"/>
      <c r="N46" s="186">
        <f t="shared" si="1"/>
        <v>0</v>
      </c>
      <c r="O46" s="238"/>
    </row>
    <row r="47" spans="1:15" s="5" customFormat="1" ht="37.5" customHeight="1" x14ac:dyDescent="0.3">
      <c r="A47" s="68"/>
      <c r="B47" s="68"/>
      <c r="C47" s="68"/>
      <c r="D47" s="68"/>
      <c r="E47" s="46"/>
      <c r="F47" s="323" t="str">
        <f t="shared" si="0"/>
        <v/>
      </c>
      <c r="G47" s="210"/>
      <c r="H47" s="89"/>
      <c r="I47" s="44"/>
      <c r="J47" s="44"/>
      <c r="K47" s="43"/>
      <c r="L47" s="86"/>
      <c r="M47" s="86"/>
      <c r="N47" s="186">
        <f t="shared" si="1"/>
        <v>0</v>
      </c>
      <c r="O47" s="238"/>
    </row>
    <row r="48" spans="1:15" s="5" customFormat="1" ht="37.5" customHeight="1" x14ac:dyDescent="0.3">
      <c r="A48" s="68"/>
      <c r="B48" s="68"/>
      <c r="C48" s="68"/>
      <c r="D48" s="68"/>
      <c r="E48" s="46"/>
      <c r="F48" s="323" t="str">
        <f t="shared" si="0"/>
        <v/>
      </c>
      <c r="G48" s="210"/>
      <c r="H48" s="89"/>
      <c r="I48" s="44"/>
      <c r="J48" s="44"/>
      <c r="K48" s="43"/>
      <c r="L48" s="86"/>
      <c r="M48" s="86"/>
      <c r="N48" s="186">
        <f t="shared" si="1"/>
        <v>0</v>
      </c>
      <c r="O48" s="238"/>
    </row>
    <row r="49" spans="1:15" s="5" customFormat="1" ht="37.5" customHeight="1" x14ac:dyDescent="0.3">
      <c r="A49" s="68"/>
      <c r="B49" s="68"/>
      <c r="C49" s="68"/>
      <c r="D49" s="68"/>
      <c r="E49" s="46"/>
      <c r="F49" s="323" t="str">
        <f t="shared" si="0"/>
        <v/>
      </c>
      <c r="G49" s="210"/>
      <c r="H49" s="89"/>
      <c r="I49" s="44"/>
      <c r="J49" s="44"/>
      <c r="K49" s="43"/>
      <c r="L49" s="86"/>
      <c r="M49" s="86"/>
      <c r="N49" s="186">
        <f t="shared" si="1"/>
        <v>0</v>
      </c>
      <c r="O49" s="238"/>
    </row>
    <row r="50" spans="1:15" s="5" customFormat="1" ht="37.5" customHeight="1" x14ac:dyDescent="0.3">
      <c r="A50" s="68"/>
      <c r="B50" s="68"/>
      <c r="C50" s="68"/>
      <c r="D50" s="68"/>
      <c r="E50" s="46"/>
      <c r="F50" s="323" t="str">
        <f t="shared" si="0"/>
        <v/>
      </c>
      <c r="G50" s="210"/>
      <c r="H50" s="89"/>
      <c r="I50" s="44"/>
      <c r="J50" s="44"/>
      <c r="K50" s="43"/>
      <c r="L50" s="86"/>
      <c r="M50" s="86"/>
      <c r="N50" s="186">
        <f t="shared" si="1"/>
        <v>0</v>
      </c>
      <c r="O50" s="238"/>
    </row>
    <row r="51" spans="1:15" s="5" customFormat="1" ht="37.5" customHeight="1" x14ac:dyDescent="0.3">
      <c r="A51" s="68"/>
      <c r="B51" s="68"/>
      <c r="C51" s="68"/>
      <c r="D51" s="68"/>
      <c r="E51" s="46"/>
      <c r="F51" s="323" t="str">
        <f t="shared" si="0"/>
        <v/>
      </c>
      <c r="G51" s="210"/>
      <c r="H51" s="89"/>
      <c r="I51" s="44"/>
      <c r="J51" s="44"/>
      <c r="K51" s="43"/>
      <c r="L51" s="86"/>
      <c r="M51" s="86"/>
      <c r="N51" s="186">
        <f t="shared" si="1"/>
        <v>0</v>
      </c>
      <c r="O51" s="238"/>
    </row>
    <row r="52" spans="1:15" s="5" customFormat="1" ht="37.5" customHeight="1" x14ac:dyDescent="0.3">
      <c r="A52" s="68"/>
      <c r="B52" s="68"/>
      <c r="C52" s="68"/>
      <c r="D52" s="68"/>
      <c r="E52" s="46"/>
      <c r="F52" s="323" t="str">
        <f t="shared" si="0"/>
        <v/>
      </c>
      <c r="G52" s="210"/>
      <c r="H52" s="89"/>
      <c r="I52" s="44"/>
      <c r="J52" s="44"/>
      <c r="K52" s="43"/>
      <c r="L52" s="86"/>
      <c r="M52" s="86"/>
      <c r="N52" s="186">
        <f t="shared" si="1"/>
        <v>0</v>
      </c>
      <c r="O52" s="238"/>
    </row>
    <row r="53" spans="1:15" s="5" customFormat="1" ht="37.5" customHeight="1" x14ac:dyDescent="0.3">
      <c r="A53" s="68"/>
      <c r="B53" s="68"/>
      <c r="C53" s="68"/>
      <c r="D53" s="68"/>
      <c r="E53" s="46"/>
      <c r="F53" s="323" t="str">
        <f t="shared" si="0"/>
        <v/>
      </c>
      <c r="G53" s="210"/>
      <c r="H53" s="89"/>
      <c r="I53" s="44"/>
      <c r="J53" s="44"/>
      <c r="K53" s="43"/>
      <c r="L53" s="86"/>
      <c r="M53" s="86"/>
      <c r="N53" s="186">
        <f t="shared" si="1"/>
        <v>0</v>
      </c>
      <c r="O53" s="238"/>
    </row>
    <row r="54" spans="1:15" s="5" customFormat="1" ht="37.5" customHeight="1" x14ac:dyDescent="0.3">
      <c r="A54" s="68"/>
      <c r="B54" s="68"/>
      <c r="C54" s="68"/>
      <c r="D54" s="68"/>
      <c r="E54" s="46"/>
      <c r="F54" s="323" t="str">
        <f t="shared" si="0"/>
        <v/>
      </c>
      <c r="G54" s="210"/>
      <c r="H54" s="89"/>
      <c r="I54" s="44"/>
      <c r="J54" s="44"/>
      <c r="K54" s="43"/>
      <c r="L54" s="86"/>
      <c r="M54" s="86"/>
      <c r="N54" s="186">
        <f t="shared" si="1"/>
        <v>0</v>
      </c>
      <c r="O54" s="238"/>
    </row>
    <row r="55" spans="1:15" s="5" customFormat="1" ht="37.5" customHeight="1" x14ac:dyDescent="0.3">
      <c r="A55" s="68"/>
      <c r="B55" s="68"/>
      <c r="C55" s="68"/>
      <c r="D55" s="68"/>
      <c r="E55" s="46"/>
      <c r="F55" s="323" t="str">
        <f t="shared" si="0"/>
        <v/>
      </c>
      <c r="G55" s="210"/>
      <c r="H55" s="89"/>
      <c r="I55" s="44"/>
      <c r="J55" s="44"/>
      <c r="K55" s="43"/>
      <c r="L55" s="86"/>
      <c r="M55" s="86"/>
      <c r="N55" s="186">
        <f t="shared" si="1"/>
        <v>0</v>
      </c>
      <c r="O55" s="238"/>
    </row>
    <row r="56" spans="1:15" s="5" customFormat="1" ht="37.5" customHeight="1" x14ac:dyDescent="0.3">
      <c r="A56" s="68"/>
      <c r="B56" s="68"/>
      <c r="C56" s="68"/>
      <c r="D56" s="68"/>
      <c r="E56" s="46"/>
      <c r="F56" s="323" t="str">
        <f t="shared" si="0"/>
        <v/>
      </c>
      <c r="G56" s="210"/>
      <c r="H56" s="89"/>
      <c r="I56" s="44"/>
      <c r="J56" s="44"/>
      <c r="K56" s="43"/>
      <c r="L56" s="86"/>
      <c r="M56" s="86"/>
      <c r="N56" s="186">
        <f t="shared" si="1"/>
        <v>0</v>
      </c>
      <c r="O56" s="238"/>
    </row>
    <row r="57" spans="1:15" s="5" customFormat="1" ht="37.5" customHeight="1" x14ac:dyDescent="0.3">
      <c r="A57" s="68"/>
      <c r="B57" s="68"/>
      <c r="C57" s="68"/>
      <c r="D57" s="68"/>
      <c r="E57" s="46"/>
      <c r="F57" s="323" t="str">
        <f t="shared" si="0"/>
        <v/>
      </c>
      <c r="G57" s="210"/>
      <c r="H57" s="89"/>
      <c r="I57" s="44"/>
      <c r="J57" s="44"/>
      <c r="K57" s="43"/>
      <c r="L57" s="86"/>
      <c r="M57" s="86"/>
      <c r="N57" s="186">
        <f t="shared" si="1"/>
        <v>0</v>
      </c>
      <c r="O57" s="238"/>
    </row>
    <row r="58" spans="1:15" s="5" customFormat="1" ht="37.5" customHeight="1" x14ac:dyDescent="0.3">
      <c r="A58" s="68"/>
      <c r="B58" s="68"/>
      <c r="C58" s="68"/>
      <c r="D58" s="68"/>
      <c r="E58" s="46"/>
      <c r="F58" s="323" t="str">
        <f t="shared" si="0"/>
        <v/>
      </c>
      <c r="G58" s="210"/>
      <c r="H58" s="89"/>
      <c r="I58" s="44"/>
      <c r="J58" s="44"/>
      <c r="K58" s="43"/>
      <c r="L58" s="86"/>
      <c r="M58" s="86"/>
      <c r="N58" s="186">
        <f t="shared" si="1"/>
        <v>0</v>
      </c>
      <c r="O58" s="238"/>
    </row>
    <row r="59" spans="1:15" s="5" customFormat="1" ht="37.5" customHeight="1" x14ac:dyDescent="0.3">
      <c r="A59" s="68"/>
      <c r="B59" s="68"/>
      <c r="C59" s="68"/>
      <c r="D59" s="68"/>
      <c r="E59" s="46"/>
      <c r="F59" s="323" t="str">
        <f t="shared" si="0"/>
        <v/>
      </c>
      <c r="G59" s="210"/>
      <c r="H59" s="89"/>
      <c r="I59" s="44"/>
      <c r="J59" s="44"/>
      <c r="K59" s="43"/>
      <c r="L59" s="86"/>
      <c r="M59" s="86"/>
      <c r="N59" s="186">
        <f t="shared" si="1"/>
        <v>0</v>
      </c>
      <c r="O59" s="238"/>
    </row>
    <row r="60" spans="1:15" s="5" customFormat="1" ht="37.5" customHeight="1" x14ac:dyDescent="0.3">
      <c r="A60" s="68"/>
      <c r="B60" s="68"/>
      <c r="C60" s="68"/>
      <c r="D60" s="68"/>
      <c r="E60" s="46"/>
      <c r="F60" s="323" t="str">
        <f t="shared" si="0"/>
        <v/>
      </c>
      <c r="G60" s="210"/>
      <c r="H60" s="89"/>
      <c r="I60" s="44"/>
      <c r="J60" s="44"/>
      <c r="K60" s="43"/>
      <c r="L60" s="86"/>
      <c r="M60" s="86"/>
      <c r="N60" s="186">
        <f t="shared" si="1"/>
        <v>0</v>
      </c>
      <c r="O60" s="238"/>
    </row>
    <row r="61" spans="1:15" s="5" customFormat="1" ht="37.5" customHeight="1" x14ac:dyDescent="0.3">
      <c r="A61" s="68"/>
      <c r="B61" s="68"/>
      <c r="C61" s="68"/>
      <c r="D61" s="68"/>
      <c r="E61" s="46"/>
      <c r="F61" s="323" t="str">
        <f t="shared" si="0"/>
        <v/>
      </c>
      <c r="G61" s="210"/>
      <c r="H61" s="89"/>
      <c r="I61" s="44"/>
      <c r="J61" s="44"/>
      <c r="K61" s="43"/>
      <c r="L61" s="86"/>
      <c r="M61" s="86"/>
      <c r="N61" s="186">
        <f t="shared" si="1"/>
        <v>0</v>
      </c>
      <c r="O61" s="238"/>
    </row>
    <row r="62" spans="1:15" s="5" customFormat="1" ht="37.5" customHeight="1" x14ac:dyDescent="0.3">
      <c r="A62" s="68"/>
      <c r="B62" s="68"/>
      <c r="C62" s="68"/>
      <c r="D62" s="68"/>
      <c r="E62" s="46"/>
      <c r="F62" s="323" t="str">
        <f t="shared" si="0"/>
        <v/>
      </c>
      <c r="G62" s="210"/>
      <c r="H62" s="89"/>
      <c r="I62" s="44"/>
      <c r="J62" s="44"/>
      <c r="K62" s="43"/>
      <c r="L62" s="86"/>
      <c r="M62" s="86"/>
      <c r="N62" s="186">
        <f t="shared" si="1"/>
        <v>0</v>
      </c>
      <c r="O62" s="238"/>
    </row>
    <row r="63" spans="1:15" s="5" customFormat="1" ht="37.5" customHeight="1" x14ac:dyDescent="0.3">
      <c r="A63" s="68"/>
      <c r="B63" s="68"/>
      <c r="C63" s="68"/>
      <c r="D63" s="68"/>
      <c r="E63" s="46"/>
      <c r="F63" s="323" t="str">
        <f t="shared" si="0"/>
        <v/>
      </c>
      <c r="G63" s="210"/>
      <c r="H63" s="89"/>
      <c r="I63" s="44"/>
      <c r="J63" s="44"/>
      <c r="K63" s="43"/>
      <c r="L63" s="86"/>
      <c r="M63" s="86"/>
      <c r="N63" s="186">
        <f t="shared" si="1"/>
        <v>0</v>
      </c>
      <c r="O63" s="238"/>
    </row>
    <row r="64" spans="1:15" s="5" customFormat="1" ht="37.5" customHeight="1" x14ac:dyDescent="0.3">
      <c r="A64" s="68"/>
      <c r="B64" s="68"/>
      <c r="C64" s="68"/>
      <c r="D64" s="68"/>
      <c r="E64" s="46"/>
      <c r="F64" s="323" t="str">
        <f t="shared" si="0"/>
        <v/>
      </c>
      <c r="G64" s="210"/>
      <c r="H64" s="89"/>
      <c r="I64" s="44"/>
      <c r="J64" s="44"/>
      <c r="K64" s="43"/>
      <c r="L64" s="86"/>
      <c r="M64" s="86"/>
      <c r="N64" s="186">
        <f t="shared" si="1"/>
        <v>0</v>
      </c>
      <c r="O64" s="238"/>
    </row>
    <row r="65" spans="1:15" s="5" customFormat="1" ht="37.5" customHeight="1" x14ac:dyDescent="0.3">
      <c r="A65" s="68"/>
      <c r="B65" s="68"/>
      <c r="C65" s="68"/>
      <c r="D65" s="68"/>
      <c r="E65" s="46"/>
      <c r="F65" s="323" t="str">
        <f t="shared" si="0"/>
        <v/>
      </c>
      <c r="G65" s="210"/>
      <c r="H65" s="89"/>
      <c r="I65" s="44"/>
      <c r="J65" s="44"/>
      <c r="K65" s="43"/>
      <c r="L65" s="86"/>
      <c r="M65" s="86"/>
      <c r="N65" s="186">
        <f t="shared" si="1"/>
        <v>0</v>
      </c>
      <c r="O65" s="238"/>
    </row>
    <row r="66" spans="1:15" s="5" customFormat="1" ht="37.5" customHeight="1" x14ac:dyDescent="0.3">
      <c r="A66" s="68"/>
      <c r="B66" s="68"/>
      <c r="C66" s="68"/>
      <c r="D66" s="68"/>
      <c r="E66" s="46"/>
      <c r="F66" s="323" t="str">
        <f t="shared" si="0"/>
        <v/>
      </c>
      <c r="G66" s="210"/>
      <c r="H66" s="89"/>
      <c r="I66" s="44"/>
      <c r="J66" s="44"/>
      <c r="K66" s="43"/>
      <c r="L66" s="86"/>
      <c r="M66" s="86"/>
      <c r="N66" s="186">
        <f t="shared" si="1"/>
        <v>0</v>
      </c>
      <c r="O66" s="238"/>
    </row>
    <row r="67" spans="1:15" s="5" customFormat="1" ht="37.5" customHeight="1" x14ac:dyDescent="0.3">
      <c r="A67" s="68"/>
      <c r="B67" s="68"/>
      <c r="C67" s="68"/>
      <c r="D67" s="68"/>
      <c r="E67" s="46"/>
      <c r="F67" s="323" t="str">
        <f t="shared" si="0"/>
        <v/>
      </c>
      <c r="G67" s="210"/>
      <c r="H67" s="89"/>
      <c r="I67" s="44"/>
      <c r="J67" s="44"/>
      <c r="K67" s="43"/>
      <c r="L67" s="86"/>
      <c r="M67" s="86"/>
      <c r="N67" s="186">
        <f t="shared" si="1"/>
        <v>0</v>
      </c>
      <c r="O67" s="238"/>
    </row>
    <row r="68" spans="1:15" s="5" customFormat="1" ht="37.5" customHeight="1" x14ac:dyDescent="0.3">
      <c r="A68" s="68"/>
      <c r="B68" s="68"/>
      <c r="C68" s="68"/>
      <c r="D68" s="68"/>
      <c r="E68" s="46"/>
      <c r="F68" s="323" t="str">
        <f t="shared" si="0"/>
        <v/>
      </c>
      <c r="G68" s="210"/>
      <c r="H68" s="89"/>
      <c r="I68" s="44"/>
      <c r="J68" s="44"/>
      <c r="K68" s="43"/>
      <c r="L68" s="86"/>
      <c r="M68" s="86"/>
      <c r="N68" s="186">
        <f t="shared" si="1"/>
        <v>0</v>
      </c>
      <c r="O68" s="238"/>
    </row>
    <row r="69" spans="1:15" s="5" customFormat="1" ht="37.5" customHeight="1" x14ac:dyDescent="0.3">
      <c r="A69" s="68"/>
      <c r="B69" s="68"/>
      <c r="C69" s="68"/>
      <c r="D69" s="68"/>
      <c r="E69" s="46"/>
      <c r="F69" s="323" t="str">
        <f t="shared" si="0"/>
        <v/>
      </c>
      <c r="G69" s="210"/>
      <c r="H69" s="89"/>
      <c r="I69" s="44"/>
      <c r="J69" s="44"/>
      <c r="K69" s="43"/>
      <c r="L69" s="86"/>
      <c r="M69" s="86"/>
      <c r="N69" s="186">
        <f t="shared" si="1"/>
        <v>0</v>
      </c>
      <c r="O69" s="238"/>
    </row>
    <row r="70" spans="1:15" s="5" customFormat="1" ht="37.5" customHeight="1" x14ac:dyDescent="0.3">
      <c r="A70" s="68"/>
      <c r="B70" s="68"/>
      <c r="C70" s="68"/>
      <c r="D70" s="68"/>
      <c r="E70" s="46"/>
      <c r="F70" s="323" t="str">
        <f t="shared" si="0"/>
        <v/>
      </c>
      <c r="G70" s="210"/>
      <c r="H70" s="89"/>
      <c r="I70" s="44"/>
      <c r="J70" s="44"/>
      <c r="K70" s="43"/>
      <c r="L70" s="86"/>
      <c r="M70" s="86"/>
      <c r="N70" s="186">
        <f t="shared" si="1"/>
        <v>0</v>
      </c>
      <c r="O70" s="238"/>
    </row>
    <row r="71" spans="1:15" s="5" customFormat="1" ht="37.5" customHeight="1" x14ac:dyDescent="0.3">
      <c r="A71" s="68"/>
      <c r="B71" s="68"/>
      <c r="C71" s="68"/>
      <c r="D71" s="68"/>
      <c r="E71" s="46"/>
      <c r="F71" s="323" t="str">
        <f t="shared" si="0"/>
        <v/>
      </c>
      <c r="G71" s="210"/>
      <c r="H71" s="89"/>
      <c r="I71" s="44"/>
      <c r="J71" s="44"/>
      <c r="K71" s="43"/>
      <c r="L71" s="86"/>
      <c r="M71" s="86"/>
      <c r="N71" s="186">
        <f t="shared" si="1"/>
        <v>0</v>
      </c>
      <c r="O71" s="238"/>
    </row>
    <row r="72" spans="1:15" s="5" customFormat="1" ht="37.5" customHeight="1" x14ac:dyDescent="0.3">
      <c r="A72" s="68"/>
      <c r="B72" s="68"/>
      <c r="C72" s="68"/>
      <c r="D72" s="68"/>
      <c r="E72" s="46"/>
      <c r="F72" s="323" t="str">
        <f t="shared" si="0"/>
        <v/>
      </c>
      <c r="G72" s="210"/>
      <c r="H72" s="89"/>
      <c r="I72" s="44"/>
      <c r="J72" s="44"/>
      <c r="K72" s="43"/>
      <c r="L72" s="86"/>
      <c r="M72" s="86"/>
      <c r="N72" s="186">
        <f t="shared" si="1"/>
        <v>0</v>
      </c>
      <c r="O72" s="238"/>
    </row>
    <row r="73" spans="1:15" s="5" customFormat="1" ht="37.5" customHeight="1" x14ac:dyDescent="0.3">
      <c r="A73" s="68"/>
      <c r="B73" s="68"/>
      <c r="C73" s="68"/>
      <c r="D73" s="68"/>
      <c r="E73" s="46"/>
      <c r="F73" s="323" t="str">
        <f t="shared" si="0"/>
        <v/>
      </c>
      <c r="G73" s="210"/>
      <c r="H73" s="89"/>
      <c r="I73" s="44"/>
      <c r="J73" s="44"/>
      <c r="K73" s="43"/>
      <c r="L73" s="86"/>
      <c r="M73" s="86"/>
      <c r="N73" s="186">
        <f t="shared" si="1"/>
        <v>0</v>
      </c>
      <c r="O73" s="238"/>
    </row>
    <row r="74" spans="1:15" s="5" customFormat="1" ht="37.5" customHeight="1" x14ac:dyDescent="0.3">
      <c r="A74" s="68"/>
      <c r="B74" s="68"/>
      <c r="C74" s="68"/>
      <c r="D74" s="68"/>
      <c r="E74" s="46"/>
      <c r="F74" s="323" t="str">
        <f t="shared" si="0"/>
        <v/>
      </c>
      <c r="G74" s="210"/>
      <c r="H74" s="89"/>
      <c r="I74" s="44"/>
      <c r="J74" s="44"/>
      <c r="K74" s="43"/>
      <c r="L74" s="86"/>
      <c r="M74" s="86"/>
      <c r="N74" s="186">
        <f t="shared" si="1"/>
        <v>0</v>
      </c>
      <c r="O74" s="238"/>
    </row>
    <row r="75" spans="1:15" s="5" customFormat="1" ht="37.5" customHeight="1" x14ac:dyDescent="0.3">
      <c r="A75" s="68"/>
      <c r="B75" s="68"/>
      <c r="C75" s="68"/>
      <c r="D75" s="68"/>
      <c r="E75" s="46"/>
      <c r="F75" s="323" t="str">
        <f t="shared" si="0"/>
        <v/>
      </c>
      <c r="G75" s="210"/>
      <c r="H75" s="89"/>
      <c r="I75" s="44"/>
      <c r="J75" s="44"/>
      <c r="K75" s="43"/>
      <c r="L75" s="86"/>
      <c r="M75" s="86"/>
      <c r="N75" s="186">
        <f t="shared" ref="N75:N138" si="2">DATEDIF(L75,M75,"d")/365</f>
        <v>0</v>
      </c>
      <c r="O75" s="238"/>
    </row>
    <row r="76" spans="1:15" s="5" customFormat="1" ht="37.5" customHeight="1" x14ac:dyDescent="0.3">
      <c r="A76" s="68"/>
      <c r="B76" s="68"/>
      <c r="C76" s="68"/>
      <c r="D76" s="68"/>
      <c r="E76" s="46"/>
      <c r="F76" s="323" t="str">
        <f t="shared" si="0"/>
        <v/>
      </c>
      <c r="G76" s="210"/>
      <c r="H76" s="89"/>
      <c r="I76" s="44"/>
      <c r="J76" s="44"/>
      <c r="K76" s="43"/>
      <c r="L76" s="86"/>
      <c r="M76" s="86"/>
      <c r="N76" s="186">
        <f t="shared" si="2"/>
        <v>0</v>
      </c>
      <c r="O76" s="238"/>
    </row>
    <row r="77" spans="1:15" s="5" customFormat="1" ht="37.5" customHeight="1" x14ac:dyDescent="0.3">
      <c r="A77" s="68"/>
      <c r="B77" s="68"/>
      <c r="C77" s="68"/>
      <c r="D77" s="68"/>
      <c r="E77" s="46"/>
      <c r="F77" s="323" t="str">
        <f t="shared" si="0"/>
        <v/>
      </c>
      <c r="G77" s="210"/>
      <c r="H77" s="89"/>
      <c r="I77" s="44"/>
      <c r="J77" s="44"/>
      <c r="K77" s="43"/>
      <c r="L77" s="86"/>
      <c r="M77" s="86"/>
      <c r="N77" s="186">
        <f t="shared" si="2"/>
        <v>0</v>
      </c>
      <c r="O77" s="238"/>
    </row>
    <row r="78" spans="1:15" s="5" customFormat="1" ht="37.5" customHeight="1" x14ac:dyDescent="0.3">
      <c r="A78" s="68"/>
      <c r="B78" s="68"/>
      <c r="C78" s="68"/>
      <c r="D78" s="68"/>
      <c r="E78" s="46"/>
      <c r="F78" s="323" t="str">
        <f t="shared" si="0"/>
        <v/>
      </c>
      <c r="G78" s="210"/>
      <c r="H78" s="89"/>
      <c r="I78" s="44"/>
      <c r="J78" s="44"/>
      <c r="K78" s="43"/>
      <c r="L78" s="86"/>
      <c r="M78" s="86"/>
      <c r="N78" s="186">
        <f t="shared" si="2"/>
        <v>0</v>
      </c>
      <c r="O78" s="238"/>
    </row>
    <row r="79" spans="1:15" s="5" customFormat="1" ht="37.5" customHeight="1" x14ac:dyDescent="0.3">
      <c r="A79" s="68"/>
      <c r="B79" s="68"/>
      <c r="C79" s="68"/>
      <c r="D79" s="68"/>
      <c r="E79" s="46"/>
      <c r="F79" s="323" t="str">
        <f t="shared" si="0"/>
        <v/>
      </c>
      <c r="G79" s="210"/>
      <c r="H79" s="89"/>
      <c r="I79" s="44"/>
      <c r="J79" s="44"/>
      <c r="K79" s="43"/>
      <c r="L79" s="86"/>
      <c r="M79" s="86"/>
      <c r="N79" s="186">
        <f t="shared" si="2"/>
        <v>0</v>
      </c>
      <c r="O79" s="238"/>
    </row>
    <row r="80" spans="1:15" s="5" customFormat="1" ht="37.5" customHeight="1" x14ac:dyDescent="0.3">
      <c r="A80" s="68"/>
      <c r="B80" s="68"/>
      <c r="C80" s="68"/>
      <c r="D80" s="68"/>
      <c r="E80" s="46"/>
      <c r="F80" s="323" t="str">
        <f t="shared" si="0"/>
        <v/>
      </c>
      <c r="G80" s="210"/>
      <c r="H80" s="89"/>
      <c r="I80" s="44"/>
      <c r="J80" s="44"/>
      <c r="K80" s="43"/>
      <c r="L80" s="86"/>
      <c r="M80" s="86"/>
      <c r="N80" s="186">
        <f t="shared" si="2"/>
        <v>0</v>
      </c>
      <c r="O80" s="238"/>
    </row>
    <row r="81" spans="1:15" s="5" customFormat="1" ht="37.5" customHeight="1" x14ac:dyDescent="0.3">
      <c r="A81" s="68"/>
      <c r="B81" s="68"/>
      <c r="C81" s="68"/>
      <c r="D81" s="68"/>
      <c r="E81" s="46"/>
      <c r="F81" s="323" t="str">
        <f t="shared" si="0"/>
        <v/>
      </c>
      <c r="G81" s="210"/>
      <c r="H81" s="89"/>
      <c r="I81" s="44"/>
      <c r="J81" s="44"/>
      <c r="K81" s="43"/>
      <c r="L81" s="86"/>
      <c r="M81" s="86"/>
      <c r="N81" s="186">
        <f t="shared" si="2"/>
        <v>0</v>
      </c>
      <c r="O81" s="238"/>
    </row>
    <row r="82" spans="1:15" s="5" customFormat="1" ht="37.5" customHeight="1" x14ac:dyDescent="0.3">
      <c r="A82" s="68"/>
      <c r="B82" s="68"/>
      <c r="C82" s="68"/>
      <c r="D82" s="68"/>
      <c r="E82" s="46"/>
      <c r="F82" s="323" t="str">
        <f t="shared" si="0"/>
        <v/>
      </c>
      <c r="G82" s="210"/>
      <c r="H82" s="89"/>
      <c r="I82" s="44"/>
      <c r="J82" s="44"/>
      <c r="K82" s="43"/>
      <c r="L82" s="86"/>
      <c r="M82" s="86"/>
      <c r="N82" s="186">
        <f t="shared" si="2"/>
        <v>0</v>
      </c>
      <c r="O82" s="238"/>
    </row>
    <row r="83" spans="1:15" s="5" customFormat="1" ht="37.5" customHeight="1" x14ac:dyDescent="0.3">
      <c r="A83" s="68"/>
      <c r="B83" s="68"/>
      <c r="C83" s="68"/>
      <c r="D83" s="68"/>
      <c r="E83" s="46"/>
      <c r="F83" s="323" t="str">
        <f t="shared" si="0"/>
        <v/>
      </c>
      <c r="G83" s="210"/>
      <c r="H83" s="89"/>
      <c r="I83" s="44"/>
      <c r="J83" s="44"/>
      <c r="K83" s="43"/>
      <c r="L83" s="86"/>
      <c r="M83" s="86"/>
      <c r="N83" s="186">
        <f t="shared" si="2"/>
        <v>0</v>
      </c>
      <c r="O83" s="238"/>
    </row>
    <row r="84" spans="1:15" s="5" customFormat="1" ht="37.5" customHeight="1" x14ac:dyDescent="0.3">
      <c r="A84" s="68"/>
      <c r="B84" s="68"/>
      <c r="C84" s="68"/>
      <c r="D84" s="68"/>
      <c r="E84" s="46"/>
      <c r="F84" s="323" t="str">
        <f t="shared" si="0"/>
        <v/>
      </c>
      <c r="G84" s="210"/>
      <c r="H84" s="89"/>
      <c r="I84" s="44"/>
      <c r="J84" s="44"/>
      <c r="K84" s="43"/>
      <c r="L84" s="86"/>
      <c r="M84" s="86"/>
      <c r="N84" s="186">
        <f t="shared" si="2"/>
        <v>0</v>
      </c>
      <c r="O84" s="238"/>
    </row>
    <row r="85" spans="1:15" s="5" customFormat="1" ht="37.5" customHeight="1" x14ac:dyDescent="0.3">
      <c r="A85" s="68"/>
      <c r="B85" s="68"/>
      <c r="C85" s="68"/>
      <c r="D85" s="68"/>
      <c r="E85" s="46"/>
      <c r="F85" s="323" t="str">
        <f t="shared" si="0"/>
        <v/>
      </c>
      <c r="G85" s="210"/>
      <c r="H85" s="89"/>
      <c r="I85" s="44"/>
      <c r="J85" s="44"/>
      <c r="K85" s="43"/>
      <c r="L85" s="86"/>
      <c r="M85" s="86"/>
      <c r="N85" s="186">
        <f t="shared" si="2"/>
        <v>0</v>
      </c>
      <c r="O85" s="238"/>
    </row>
    <row r="86" spans="1:15" s="5" customFormat="1" ht="37.5" customHeight="1" x14ac:dyDescent="0.3">
      <c r="A86" s="68"/>
      <c r="B86" s="68"/>
      <c r="C86" s="68"/>
      <c r="D86" s="68"/>
      <c r="E86" s="46"/>
      <c r="F86" s="323" t="str">
        <f t="shared" si="0"/>
        <v/>
      </c>
      <c r="G86" s="210"/>
      <c r="H86" s="89"/>
      <c r="I86" s="44"/>
      <c r="J86" s="44"/>
      <c r="K86" s="43"/>
      <c r="L86" s="86"/>
      <c r="M86" s="86"/>
      <c r="N86" s="186">
        <f t="shared" si="2"/>
        <v>0</v>
      </c>
      <c r="O86" s="238"/>
    </row>
    <row r="87" spans="1:15" s="5" customFormat="1" ht="37.5" customHeight="1" x14ac:dyDescent="0.3">
      <c r="A87" s="68"/>
      <c r="B87" s="68"/>
      <c r="C87" s="68"/>
      <c r="D87" s="68"/>
      <c r="E87" s="46"/>
      <c r="F87" s="323" t="str">
        <f t="shared" si="0"/>
        <v/>
      </c>
      <c r="G87" s="210"/>
      <c r="H87" s="89"/>
      <c r="I87" s="44"/>
      <c r="J87" s="44"/>
      <c r="K87" s="43"/>
      <c r="L87" s="86"/>
      <c r="M87" s="86"/>
      <c r="N87" s="186">
        <f t="shared" si="2"/>
        <v>0</v>
      </c>
      <c r="O87" s="238"/>
    </row>
    <row r="88" spans="1:15" s="5" customFormat="1" ht="37.5" customHeight="1" x14ac:dyDescent="0.3">
      <c r="A88" s="68"/>
      <c r="B88" s="68"/>
      <c r="C88" s="68"/>
      <c r="D88" s="68"/>
      <c r="E88" s="46"/>
      <c r="F88" s="323" t="str">
        <f t="shared" si="0"/>
        <v/>
      </c>
      <c r="G88" s="210"/>
      <c r="H88" s="89"/>
      <c r="I88" s="44"/>
      <c r="J88" s="44"/>
      <c r="K88" s="43"/>
      <c r="L88" s="86"/>
      <c r="M88" s="86"/>
      <c r="N88" s="186">
        <f t="shared" si="2"/>
        <v>0</v>
      </c>
      <c r="O88" s="238"/>
    </row>
    <row r="89" spans="1:15" s="5" customFormat="1" ht="37.5" customHeight="1" x14ac:dyDescent="0.3">
      <c r="A89" s="68"/>
      <c r="B89" s="68"/>
      <c r="C89" s="68"/>
      <c r="D89" s="68"/>
      <c r="E89" s="46"/>
      <c r="F89" s="323" t="str">
        <f t="shared" si="0"/>
        <v/>
      </c>
      <c r="G89" s="210"/>
      <c r="H89" s="89"/>
      <c r="I89" s="44"/>
      <c r="J89" s="44"/>
      <c r="K89" s="43"/>
      <c r="L89" s="86"/>
      <c r="M89" s="86"/>
      <c r="N89" s="186">
        <f t="shared" si="2"/>
        <v>0</v>
      </c>
      <c r="O89" s="238"/>
    </row>
    <row r="90" spans="1:15" s="5" customFormat="1" ht="37.5" customHeight="1" x14ac:dyDescent="0.3">
      <c r="A90" s="68"/>
      <c r="B90" s="68"/>
      <c r="C90" s="68"/>
      <c r="D90" s="68"/>
      <c r="E90" s="46"/>
      <c r="F90" s="323" t="str">
        <f t="shared" si="0"/>
        <v/>
      </c>
      <c r="G90" s="210"/>
      <c r="H90" s="89"/>
      <c r="I90" s="44"/>
      <c r="J90" s="44"/>
      <c r="K90" s="43"/>
      <c r="L90" s="86"/>
      <c r="M90" s="86"/>
      <c r="N90" s="186">
        <f t="shared" si="2"/>
        <v>0</v>
      </c>
      <c r="O90" s="238"/>
    </row>
    <row r="91" spans="1:15" s="5" customFormat="1" ht="37.5" customHeight="1" x14ac:dyDescent="0.3">
      <c r="A91" s="68"/>
      <c r="B91" s="68"/>
      <c r="C91" s="68"/>
      <c r="D91" s="68"/>
      <c r="E91" s="46"/>
      <c r="F91" s="323" t="str">
        <f t="shared" si="0"/>
        <v/>
      </c>
      <c r="G91" s="210"/>
      <c r="H91" s="89"/>
      <c r="I91" s="44"/>
      <c r="J91" s="44"/>
      <c r="K91" s="43"/>
      <c r="L91" s="86"/>
      <c r="M91" s="86"/>
      <c r="N91" s="186">
        <f t="shared" si="2"/>
        <v>0</v>
      </c>
      <c r="O91" s="238"/>
    </row>
    <row r="92" spans="1:15" s="5" customFormat="1" ht="37.5" customHeight="1" x14ac:dyDescent="0.3">
      <c r="A92" s="68"/>
      <c r="B92" s="68"/>
      <c r="C92" s="68"/>
      <c r="D92" s="68"/>
      <c r="E92" s="46"/>
      <c r="F92" s="323" t="str">
        <f t="shared" si="0"/>
        <v/>
      </c>
      <c r="G92" s="210"/>
      <c r="H92" s="89"/>
      <c r="I92" s="44"/>
      <c r="J92" s="44"/>
      <c r="K92" s="43"/>
      <c r="L92" s="86"/>
      <c r="M92" s="86"/>
      <c r="N92" s="186">
        <f t="shared" si="2"/>
        <v>0</v>
      </c>
      <c r="O92" s="238"/>
    </row>
    <row r="93" spans="1:15" s="5" customFormat="1" ht="37.5" customHeight="1" x14ac:dyDescent="0.3">
      <c r="A93" s="68"/>
      <c r="B93" s="68"/>
      <c r="C93" s="68"/>
      <c r="D93" s="68"/>
      <c r="E93" s="46"/>
      <c r="F93" s="323" t="str">
        <f t="shared" si="0"/>
        <v/>
      </c>
      <c r="G93" s="210"/>
      <c r="H93" s="89"/>
      <c r="I93" s="44"/>
      <c r="J93" s="44"/>
      <c r="K93" s="43"/>
      <c r="L93" s="86"/>
      <c r="M93" s="86"/>
      <c r="N93" s="186">
        <f t="shared" si="2"/>
        <v>0</v>
      </c>
      <c r="O93" s="238"/>
    </row>
    <row r="94" spans="1:15" s="5" customFormat="1" ht="37.5" customHeight="1" x14ac:dyDescent="0.3">
      <c r="A94" s="68"/>
      <c r="B94" s="68"/>
      <c r="C94" s="68"/>
      <c r="D94" s="68"/>
      <c r="E94" s="46"/>
      <c r="F94" s="323" t="str">
        <f t="shared" si="0"/>
        <v/>
      </c>
      <c r="G94" s="210"/>
      <c r="H94" s="89"/>
      <c r="I94" s="44"/>
      <c r="J94" s="44"/>
      <c r="K94" s="43"/>
      <c r="L94" s="86"/>
      <c r="M94" s="86"/>
      <c r="N94" s="186">
        <f t="shared" si="2"/>
        <v>0</v>
      </c>
      <c r="O94" s="238"/>
    </row>
    <row r="95" spans="1:15" s="5" customFormat="1" ht="37.5" customHeight="1" x14ac:dyDescent="0.3">
      <c r="A95" s="68"/>
      <c r="B95" s="68"/>
      <c r="C95" s="68"/>
      <c r="D95" s="68"/>
      <c r="E95" s="46"/>
      <c r="F95" s="323" t="str">
        <f t="shared" si="0"/>
        <v/>
      </c>
      <c r="G95" s="210"/>
      <c r="H95" s="89"/>
      <c r="I95" s="44"/>
      <c r="J95" s="44"/>
      <c r="K95" s="43"/>
      <c r="L95" s="86"/>
      <c r="M95" s="86"/>
      <c r="N95" s="186">
        <f t="shared" si="2"/>
        <v>0</v>
      </c>
      <c r="O95" s="238"/>
    </row>
    <row r="96" spans="1:15" s="5" customFormat="1" ht="37.5" customHeight="1" x14ac:dyDescent="0.3">
      <c r="A96" s="68"/>
      <c r="B96" s="68"/>
      <c r="C96" s="68"/>
      <c r="D96" s="68"/>
      <c r="E96" s="46"/>
      <c r="F96" s="323" t="str">
        <f t="shared" si="0"/>
        <v/>
      </c>
      <c r="G96" s="210"/>
      <c r="H96" s="89"/>
      <c r="I96" s="44"/>
      <c r="J96" s="44"/>
      <c r="K96" s="43"/>
      <c r="L96" s="86"/>
      <c r="M96" s="86"/>
      <c r="N96" s="186">
        <f t="shared" si="2"/>
        <v>0</v>
      </c>
      <c r="O96" s="238"/>
    </row>
    <row r="97" spans="1:15" s="5" customFormat="1" ht="37.5" customHeight="1" x14ac:dyDescent="0.3">
      <c r="A97" s="68"/>
      <c r="B97" s="68"/>
      <c r="C97" s="68"/>
      <c r="D97" s="68"/>
      <c r="E97" s="46"/>
      <c r="F97" s="323" t="str">
        <f t="shared" si="0"/>
        <v/>
      </c>
      <c r="G97" s="210"/>
      <c r="H97" s="89"/>
      <c r="I97" s="44"/>
      <c r="J97" s="44"/>
      <c r="K97" s="43"/>
      <c r="L97" s="86"/>
      <c r="M97" s="86"/>
      <c r="N97" s="186">
        <f t="shared" si="2"/>
        <v>0</v>
      </c>
      <c r="O97" s="238"/>
    </row>
    <row r="98" spans="1:15" s="5" customFormat="1" ht="37.5" customHeight="1" x14ac:dyDescent="0.3">
      <c r="A98" s="68"/>
      <c r="B98" s="68"/>
      <c r="C98" s="68"/>
      <c r="D98" s="68"/>
      <c r="E98" s="46"/>
      <c r="F98" s="323" t="str">
        <f t="shared" si="0"/>
        <v/>
      </c>
      <c r="G98" s="210"/>
      <c r="H98" s="89"/>
      <c r="I98" s="44"/>
      <c r="J98" s="44"/>
      <c r="K98" s="43"/>
      <c r="L98" s="86"/>
      <c r="M98" s="86"/>
      <c r="N98" s="186">
        <f t="shared" si="2"/>
        <v>0</v>
      </c>
      <c r="O98" s="238"/>
    </row>
    <row r="99" spans="1:15" s="5" customFormat="1" ht="37.5" customHeight="1" x14ac:dyDescent="0.3">
      <c r="A99" s="68"/>
      <c r="B99" s="68"/>
      <c r="C99" s="68"/>
      <c r="D99" s="68"/>
      <c r="E99" s="46"/>
      <c r="F99" s="323" t="str">
        <f t="shared" si="0"/>
        <v/>
      </c>
      <c r="G99" s="210"/>
      <c r="H99" s="89"/>
      <c r="I99" s="44"/>
      <c r="J99" s="44"/>
      <c r="K99" s="43"/>
      <c r="L99" s="86"/>
      <c r="M99" s="86"/>
      <c r="N99" s="186">
        <f t="shared" si="2"/>
        <v>0</v>
      </c>
      <c r="O99" s="238"/>
    </row>
    <row r="100" spans="1:15" s="5" customFormat="1" ht="37.5" customHeight="1" x14ac:dyDescent="0.3">
      <c r="A100" s="68"/>
      <c r="B100" s="68"/>
      <c r="C100" s="68"/>
      <c r="D100" s="68"/>
      <c r="E100" s="46"/>
      <c r="F100" s="323" t="str">
        <f t="shared" si="0"/>
        <v/>
      </c>
      <c r="G100" s="210"/>
      <c r="H100" s="89"/>
      <c r="I100" s="44"/>
      <c r="J100" s="44"/>
      <c r="K100" s="43"/>
      <c r="L100" s="86"/>
      <c r="M100" s="86"/>
      <c r="N100" s="186">
        <f t="shared" si="2"/>
        <v>0</v>
      </c>
      <c r="O100" s="238"/>
    </row>
    <row r="101" spans="1:15" s="5" customFormat="1" ht="37.5" customHeight="1" x14ac:dyDescent="0.3">
      <c r="A101" s="68"/>
      <c r="B101" s="68"/>
      <c r="C101" s="68"/>
      <c r="D101" s="68"/>
      <c r="E101" s="46"/>
      <c r="F101" s="323" t="str">
        <f t="shared" si="0"/>
        <v/>
      </c>
      <c r="G101" s="210"/>
      <c r="H101" s="89"/>
      <c r="I101" s="44"/>
      <c r="J101" s="44"/>
      <c r="K101" s="43"/>
      <c r="L101" s="86"/>
      <c r="M101" s="86"/>
      <c r="N101" s="186">
        <f t="shared" si="2"/>
        <v>0</v>
      </c>
      <c r="O101" s="238"/>
    </row>
    <row r="102" spans="1:15" s="5" customFormat="1" ht="37.5" customHeight="1" x14ac:dyDescent="0.3">
      <c r="A102" s="68"/>
      <c r="B102" s="68"/>
      <c r="C102" s="68"/>
      <c r="D102" s="68"/>
      <c r="E102" s="46"/>
      <c r="F102" s="323" t="str">
        <f t="shared" si="0"/>
        <v/>
      </c>
      <c r="G102" s="210"/>
      <c r="H102" s="89"/>
      <c r="I102" s="44"/>
      <c r="J102" s="44"/>
      <c r="K102" s="43"/>
      <c r="L102" s="86"/>
      <c r="M102" s="86"/>
      <c r="N102" s="186">
        <f t="shared" si="2"/>
        <v>0</v>
      </c>
      <c r="O102" s="238"/>
    </row>
    <row r="103" spans="1:15" s="5" customFormat="1" ht="37.5" customHeight="1" x14ac:dyDescent="0.3">
      <c r="A103" s="68"/>
      <c r="B103" s="68"/>
      <c r="C103" s="68"/>
      <c r="D103" s="68"/>
      <c r="E103" s="46"/>
      <c r="F103" s="323" t="str">
        <f t="shared" si="0"/>
        <v/>
      </c>
      <c r="G103" s="210"/>
      <c r="H103" s="89"/>
      <c r="I103" s="44"/>
      <c r="J103" s="44"/>
      <c r="K103" s="43"/>
      <c r="L103" s="86"/>
      <c r="M103" s="86"/>
      <c r="N103" s="186">
        <f t="shared" si="2"/>
        <v>0</v>
      </c>
      <c r="O103" s="238"/>
    </row>
    <row r="104" spans="1:15" s="5" customFormat="1" ht="37.5" customHeight="1" x14ac:dyDescent="0.3">
      <c r="A104" s="68"/>
      <c r="B104" s="68"/>
      <c r="C104" s="68"/>
      <c r="D104" s="68"/>
      <c r="E104" s="46"/>
      <c r="F104" s="323" t="str">
        <f t="shared" si="0"/>
        <v/>
      </c>
      <c r="G104" s="210"/>
      <c r="H104" s="89"/>
      <c r="I104" s="44"/>
      <c r="J104" s="44"/>
      <c r="K104" s="43"/>
      <c r="L104" s="86"/>
      <c r="M104" s="86"/>
      <c r="N104" s="186">
        <f t="shared" si="2"/>
        <v>0</v>
      </c>
      <c r="O104" s="238"/>
    </row>
    <row r="105" spans="1:15" s="5" customFormat="1" ht="37.5" customHeight="1" x14ac:dyDescent="0.3">
      <c r="A105" s="68"/>
      <c r="B105" s="68"/>
      <c r="C105" s="68"/>
      <c r="D105" s="68"/>
      <c r="E105" s="46"/>
      <c r="F105" s="323" t="str">
        <f t="shared" si="0"/>
        <v/>
      </c>
      <c r="G105" s="210"/>
      <c r="H105" s="89"/>
      <c r="I105" s="44"/>
      <c r="J105" s="44"/>
      <c r="K105" s="43"/>
      <c r="L105" s="86"/>
      <c r="M105" s="86"/>
      <c r="N105" s="186">
        <f t="shared" si="2"/>
        <v>0</v>
      </c>
      <c r="O105" s="238"/>
    </row>
    <row r="106" spans="1:15" s="5" customFormat="1" ht="37.5" customHeight="1" x14ac:dyDescent="0.3">
      <c r="A106" s="68"/>
      <c r="B106" s="68"/>
      <c r="C106" s="68"/>
      <c r="D106" s="68"/>
      <c r="E106" s="46"/>
      <c r="F106" s="323" t="str">
        <f t="shared" si="0"/>
        <v/>
      </c>
      <c r="G106" s="210"/>
      <c r="H106" s="89"/>
      <c r="I106" s="44"/>
      <c r="J106" s="44"/>
      <c r="K106" s="43"/>
      <c r="L106" s="86"/>
      <c r="M106" s="86"/>
      <c r="N106" s="186">
        <f t="shared" si="2"/>
        <v>0</v>
      </c>
      <c r="O106" s="238"/>
    </row>
    <row r="107" spans="1:15" s="5" customFormat="1" ht="37.5" customHeight="1" x14ac:dyDescent="0.3">
      <c r="A107" s="68"/>
      <c r="B107" s="68"/>
      <c r="C107" s="68"/>
      <c r="D107" s="68"/>
      <c r="E107" s="46"/>
      <c r="F107" s="323" t="str">
        <f t="shared" si="0"/>
        <v/>
      </c>
      <c r="G107" s="210"/>
      <c r="H107" s="89"/>
      <c r="I107" s="44"/>
      <c r="J107" s="44"/>
      <c r="K107" s="43"/>
      <c r="L107" s="86"/>
      <c r="M107" s="86"/>
      <c r="N107" s="186">
        <f t="shared" si="2"/>
        <v>0</v>
      </c>
      <c r="O107" s="238"/>
    </row>
    <row r="108" spans="1:15" s="5" customFormat="1" ht="37.5" customHeight="1" x14ac:dyDescent="0.3">
      <c r="A108" s="68"/>
      <c r="B108" s="68"/>
      <c r="C108" s="68"/>
      <c r="D108" s="68"/>
      <c r="E108" s="46"/>
      <c r="F108" s="323" t="str">
        <f t="shared" si="0"/>
        <v/>
      </c>
      <c r="G108" s="210"/>
      <c r="H108" s="89"/>
      <c r="I108" s="44"/>
      <c r="J108" s="44"/>
      <c r="K108" s="43"/>
      <c r="L108" s="86"/>
      <c r="M108" s="86"/>
      <c r="N108" s="186">
        <f t="shared" si="2"/>
        <v>0</v>
      </c>
      <c r="O108" s="238"/>
    </row>
    <row r="109" spans="1:15" s="5" customFormat="1" ht="37.5" customHeight="1" x14ac:dyDescent="0.3">
      <c r="A109" s="68"/>
      <c r="B109" s="68"/>
      <c r="C109" s="68"/>
      <c r="D109" s="68"/>
      <c r="E109" s="46"/>
      <c r="F109" s="323" t="str">
        <f t="shared" si="0"/>
        <v/>
      </c>
      <c r="G109" s="210"/>
      <c r="H109" s="89"/>
      <c r="I109" s="44"/>
      <c r="J109" s="44"/>
      <c r="K109" s="43"/>
      <c r="L109" s="86"/>
      <c r="M109" s="86"/>
      <c r="N109" s="186">
        <f t="shared" si="2"/>
        <v>0</v>
      </c>
      <c r="O109" s="238"/>
    </row>
    <row r="110" spans="1:15" s="5" customFormat="1" ht="37.5" customHeight="1" x14ac:dyDescent="0.3">
      <c r="A110" s="68"/>
      <c r="B110" s="68"/>
      <c r="C110" s="68"/>
      <c r="D110" s="68"/>
      <c r="E110" s="46"/>
      <c r="F110" s="323" t="str">
        <f t="shared" si="0"/>
        <v/>
      </c>
      <c r="G110" s="210"/>
      <c r="H110" s="89"/>
      <c r="I110" s="44"/>
      <c r="J110" s="44"/>
      <c r="K110" s="43"/>
      <c r="L110" s="86"/>
      <c r="M110" s="86"/>
      <c r="N110" s="186">
        <f t="shared" si="2"/>
        <v>0</v>
      </c>
      <c r="O110" s="238"/>
    </row>
    <row r="111" spans="1:15" s="5" customFormat="1" ht="37.5" customHeight="1" x14ac:dyDescent="0.3">
      <c r="A111" s="68"/>
      <c r="B111" s="68"/>
      <c r="C111" s="68"/>
      <c r="D111" s="68"/>
      <c r="E111" s="46"/>
      <c r="F111" s="323" t="str">
        <f t="shared" si="0"/>
        <v/>
      </c>
      <c r="G111" s="210"/>
      <c r="H111" s="89"/>
      <c r="I111" s="44"/>
      <c r="J111" s="44"/>
      <c r="K111" s="43"/>
      <c r="L111" s="86"/>
      <c r="M111" s="86"/>
      <c r="N111" s="186">
        <f t="shared" si="2"/>
        <v>0</v>
      </c>
      <c r="O111" s="238"/>
    </row>
    <row r="112" spans="1:15" s="5" customFormat="1" ht="37.5" customHeight="1" x14ac:dyDescent="0.3">
      <c r="A112" s="68"/>
      <c r="B112" s="68"/>
      <c r="C112" s="68"/>
      <c r="D112" s="68"/>
      <c r="E112" s="46"/>
      <c r="F112" s="323" t="str">
        <f t="shared" si="0"/>
        <v/>
      </c>
      <c r="G112" s="210"/>
      <c r="H112" s="89"/>
      <c r="I112" s="44"/>
      <c r="J112" s="44"/>
      <c r="K112" s="43"/>
      <c r="L112" s="86"/>
      <c r="M112" s="86"/>
      <c r="N112" s="186">
        <f t="shared" si="2"/>
        <v>0</v>
      </c>
      <c r="O112" s="238"/>
    </row>
    <row r="113" spans="1:15" s="5" customFormat="1" ht="37.5" customHeight="1" x14ac:dyDescent="0.3">
      <c r="A113" s="68"/>
      <c r="B113" s="68"/>
      <c r="C113" s="68"/>
      <c r="D113" s="68"/>
      <c r="E113" s="46"/>
      <c r="F113" s="323" t="str">
        <f t="shared" si="0"/>
        <v/>
      </c>
      <c r="G113" s="210"/>
      <c r="H113" s="89"/>
      <c r="I113" s="44"/>
      <c r="J113" s="44"/>
      <c r="K113" s="43"/>
      <c r="L113" s="86"/>
      <c r="M113" s="86"/>
      <c r="N113" s="186">
        <f t="shared" si="2"/>
        <v>0</v>
      </c>
      <c r="O113" s="238"/>
    </row>
    <row r="114" spans="1:15" s="5" customFormat="1" ht="37.5" customHeight="1" x14ac:dyDescent="0.3">
      <c r="A114" s="68"/>
      <c r="B114" s="68"/>
      <c r="C114" s="68"/>
      <c r="D114" s="68"/>
      <c r="E114" s="46"/>
      <c r="F114" s="323" t="str">
        <f t="shared" si="0"/>
        <v/>
      </c>
      <c r="G114" s="210"/>
      <c r="H114" s="89"/>
      <c r="I114" s="44"/>
      <c r="J114" s="44"/>
      <c r="K114" s="43"/>
      <c r="L114" s="86"/>
      <c r="M114" s="86"/>
      <c r="N114" s="186">
        <f t="shared" si="2"/>
        <v>0</v>
      </c>
      <c r="O114" s="238"/>
    </row>
    <row r="115" spans="1:15" s="5" customFormat="1" ht="37.5" customHeight="1" x14ac:dyDescent="0.3">
      <c r="A115" s="68"/>
      <c r="B115" s="68"/>
      <c r="C115" s="68"/>
      <c r="D115" s="68"/>
      <c r="E115" s="46"/>
      <c r="F115" s="323" t="str">
        <f t="shared" si="0"/>
        <v/>
      </c>
      <c r="G115" s="210"/>
      <c r="H115" s="89"/>
      <c r="I115" s="44"/>
      <c r="J115" s="44"/>
      <c r="K115" s="43"/>
      <c r="L115" s="86"/>
      <c r="M115" s="86"/>
      <c r="N115" s="186">
        <f t="shared" si="2"/>
        <v>0</v>
      </c>
      <c r="O115" s="238"/>
    </row>
    <row r="116" spans="1:15" s="5" customFormat="1" ht="37.5" customHeight="1" x14ac:dyDescent="0.3">
      <c r="A116" s="68"/>
      <c r="B116" s="68"/>
      <c r="C116" s="68"/>
      <c r="D116" s="68"/>
      <c r="E116" s="46"/>
      <c r="F116" s="323" t="str">
        <f t="shared" si="0"/>
        <v/>
      </c>
      <c r="G116" s="210"/>
      <c r="H116" s="89"/>
      <c r="I116" s="44"/>
      <c r="J116" s="44"/>
      <c r="K116" s="43"/>
      <c r="L116" s="86"/>
      <c r="M116" s="86"/>
      <c r="N116" s="186">
        <f t="shared" si="2"/>
        <v>0</v>
      </c>
      <c r="O116" s="238"/>
    </row>
    <row r="117" spans="1:15" s="5" customFormat="1" ht="37.5" customHeight="1" x14ac:dyDescent="0.3">
      <c r="A117" s="68"/>
      <c r="B117" s="68"/>
      <c r="C117" s="68"/>
      <c r="D117" s="68"/>
      <c r="E117" s="46"/>
      <c r="F117" s="323" t="str">
        <f t="shared" si="0"/>
        <v/>
      </c>
      <c r="G117" s="210"/>
      <c r="H117" s="89"/>
      <c r="I117" s="44"/>
      <c r="J117" s="44"/>
      <c r="K117" s="43"/>
      <c r="L117" s="86"/>
      <c r="M117" s="86"/>
      <c r="N117" s="186">
        <f t="shared" si="2"/>
        <v>0</v>
      </c>
      <c r="O117" s="238"/>
    </row>
    <row r="118" spans="1:15" s="5" customFormat="1" ht="37.5" customHeight="1" x14ac:dyDescent="0.3">
      <c r="A118" s="68"/>
      <c r="B118" s="68"/>
      <c r="C118" s="68"/>
      <c r="D118" s="68"/>
      <c r="E118" s="46"/>
      <c r="F118" s="323" t="str">
        <f t="shared" si="0"/>
        <v/>
      </c>
      <c r="G118" s="210"/>
      <c r="H118" s="89"/>
      <c r="I118" s="44"/>
      <c r="J118" s="44"/>
      <c r="K118" s="43"/>
      <c r="L118" s="86"/>
      <c r="M118" s="86"/>
      <c r="N118" s="186">
        <f t="shared" si="2"/>
        <v>0</v>
      </c>
      <c r="O118" s="238"/>
    </row>
    <row r="119" spans="1:15" s="5" customFormat="1" ht="37.5" customHeight="1" x14ac:dyDescent="0.3">
      <c r="A119" s="68"/>
      <c r="B119" s="68"/>
      <c r="C119" s="68"/>
      <c r="D119" s="68"/>
      <c r="E119" s="46"/>
      <c r="F119" s="323" t="str">
        <f t="shared" si="0"/>
        <v/>
      </c>
      <c r="G119" s="210"/>
      <c r="H119" s="89"/>
      <c r="I119" s="44"/>
      <c r="J119" s="44"/>
      <c r="K119" s="43"/>
      <c r="L119" s="86"/>
      <c r="M119" s="86"/>
      <c r="N119" s="186">
        <f t="shared" si="2"/>
        <v>0</v>
      </c>
      <c r="O119" s="238"/>
    </row>
    <row r="120" spans="1:15" s="5" customFormat="1" ht="37.5" customHeight="1" x14ac:dyDescent="0.3">
      <c r="A120" s="68"/>
      <c r="B120" s="68"/>
      <c r="C120" s="68"/>
      <c r="D120" s="68"/>
      <c r="E120" s="46"/>
      <c r="F120" s="323" t="str">
        <f t="shared" si="0"/>
        <v/>
      </c>
      <c r="G120" s="210"/>
      <c r="H120" s="89"/>
      <c r="I120" s="44"/>
      <c r="J120" s="44"/>
      <c r="K120" s="43"/>
      <c r="L120" s="86"/>
      <c r="M120" s="86"/>
      <c r="N120" s="186">
        <f t="shared" si="2"/>
        <v>0</v>
      </c>
      <c r="O120" s="238"/>
    </row>
    <row r="121" spans="1:15" s="5" customFormat="1" ht="37.5" customHeight="1" x14ac:dyDescent="0.3">
      <c r="A121" s="68"/>
      <c r="B121" s="68"/>
      <c r="C121" s="68"/>
      <c r="D121" s="68"/>
      <c r="E121" s="46"/>
      <c r="F121" s="323" t="str">
        <f t="shared" si="0"/>
        <v/>
      </c>
      <c r="G121" s="210"/>
      <c r="H121" s="89"/>
      <c r="I121" s="44"/>
      <c r="J121" s="44"/>
      <c r="K121" s="43"/>
      <c r="L121" s="86"/>
      <c r="M121" s="86"/>
      <c r="N121" s="186">
        <f t="shared" si="2"/>
        <v>0</v>
      </c>
      <c r="O121" s="238"/>
    </row>
    <row r="122" spans="1:15" s="5" customFormat="1" ht="37.5" customHeight="1" x14ac:dyDescent="0.3">
      <c r="A122" s="68"/>
      <c r="B122" s="68"/>
      <c r="C122" s="68"/>
      <c r="D122" s="68"/>
      <c r="E122" s="46"/>
      <c r="F122" s="323" t="str">
        <f t="shared" si="0"/>
        <v/>
      </c>
      <c r="G122" s="210"/>
      <c r="H122" s="89"/>
      <c r="I122" s="44"/>
      <c r="J122" s="44"/>
      <c r="K122" s="43"/>
      <c r="L122" s="86"/>
      <c r="M122" s="86"/>
      <c r="N122" s="186">
        <f t="shared" si="2"/>
        <v>0</v>
      </c>
      <c r="O122" s="238"/>
    </row>
    <row r="123" spans="1:15" s="5" customFormat="1" ht="37.5" customHeight="1" x14ac:dyDescent="0.3">
      <c r="A123" s="68"/>
      <c r="B123" s="68"/>
      <c r="C123" s="68"/>
      <c r="D123" s="68"/>
      <c r="E123" s="46"/>
      <c r="F123" s="323" t="str">
        <f t="shared" si="0"/>
        <v/>
      </c>
      <c r="G123" s="210"/>
      <c r="H123" s="89"/>
      <c r="I123" s="44"/>
      <c r="J123" s="44"/>
      <c r="K123" s="43"/>
      <c r="L123" s="86"/>
      <c r="M123" s="86"/>
      <c r="N123" s="186">
        <f t="shared" si="2"/>
        <v>0</v>
      </c>
      <c r="O123" s="238"/>
    </row>
    <row r="124" spans="1:15" s="5" customFormat="1" ht="37.5" customHeight="1" x14ac:dyDescent="0.3">
      <c r="A124" s="68"/>
      <c r="B124" s="68"/>
      <c r="C124" s="68"/>
      <c r="D124" s="68"/>
      <c r="E124" s="46"/>
      <c r="F124" s="323" t="str">
        <f t="shared" si="0"/>
        <v/>
      </c>
      <c r="G124" s="210"/>
      <c r="H124" s="89"/>
      <c r="I124" s="44"/>
      <c r="J124" s="44"/>
      <c r="K124" s="43"/>
      <c r="L124" s="86"/>
      <c r="M124" s="86"/>
      <c r="N124" s="186">
        <f t="shared" si="2"/>
        <v>0</v>
      </c>
      <c r="O124" s="238"/>
    </row>
    <row r="125" spans="1:15" s="5" customFormat="1" ht="37.5" customHeight="1" x14ac:dyDescent="0.3">
      <c r="A125" s="68"/>
      <c r="B125" s="68"/>
      <c r="C125" s="68"/>
      <c r="D125" s="68"/>
      <c r="E125" s="46"/>
      <c r="F125" s="323" t="str">
        <f t="shared" si="0"/>
        <v/>
      </c>
      <c r="G125" s="210"/>
      <c r="H125" s="89"/>
      <c r="I125" s="44"/>
      <c r="J125" s="44"/>
      <c r="K125" s="43"/>
      <c r="L125" s="86"/>
      <c r="M125" s="86"/>
      <c r="N125" s="186">
        <f t="shared" si="2"/>
        <v>0</v>
      </c>
      <c r="O125" s="238"/>
    </row>
    <row r="126" spans="1:15" s="5" customFormat="1" ht="37.5" customHeight="1" x14ac:dyDescent="0.3">
      <c r="A126" s="68"/>
      <c r="B126" s="68"/>
      <c r="C126" s="68"/>
      <c r="D126" s="68"/>
      <c r="E126" s="46"/>
      <c r="F126" s="323" t="str">
        <f t="shared" si="0"/>
        <v/>
      </c>
      <c r="G126" s="210"/>
      <c r="H126" s="89"/>
      <c r="I126" s="44"/>
      <c r="J126" s="44"/>
      <c r="K126" s="43"/>
      <c r="L126" s="86"/>
      <c r="M126" s="86"/>
      <c r="N126" s="186">
        <f t="shared" si="2"/>
        <v>0</v>
      </c>
      <c r="O126" s="238"/>
    </row>
    <row r="127" spans="1:15" s="5" customFormat="1" ht="37.5" customHeight="1" x14ac:dyDescent="0.3">
      <c r="A127" s="68"/>
      <c r="B127" s="68"/>
      <c r="C127" s="68"/>
      <c r="D127" s="68"/>
      <c r="E127" s="46"/>
      <c r="F127" s="323" t="str">
        <f t="shared" si="0"/>
        <v/>
      </c>
      <c r="G127" s="210"/>
      <c r="H127" s="89"/>
      <c r="I127" s="44"/>
      <c r="J127" s="44"/>
      <c r="K127" s="43"/>
      <c r="L127" s="86"/>
      <c r="M127" s="86"/>
      <c r="N127" s="186">
        <f t="shared" si="2"/>
        <v>0</v>
      </c>
      <c r="O127" s="238"/>
    </row>
    <row r="128" spans="1:15" s="5" customFormat="1" ht="37.5" customHeight="1" x14ac:dyDescent="0.3">
      <c r="A128" s="68"/>
      <c r="B128" s="68"/>
      <c r="C128" s="68"/>
      <c r="D128" s="68"/>
      <c r="E128" s="46"/>
      <c r="F128" s="323" t="str">
        <f t="shared" si="0"/>
        <v/>
      </c>
      <c r="G128" s="210"/>
      <c r="H128" s="89"/>
      <c r="I128" s="44"/>
      <c r="J128" s="44"/>
      <c r="K128" s="43"/>
      <c r="L128" s="86"/>
      <c r="M128" s="86"/>
      <c r="N128" s="186">
        <f t="shared" si="2"/>
        <v>0</v>
      </c>
      <c r="O128" s="238"/>
    </row>
    <row r="129" spans="1:15" s="5" customFormat="1" ht="37.5" customHeight="1" x14ac:dyDescent="0.3">
      <c r="A129" s="68"/>
      <c r="B129" s="68"/>
      <c r="C129" s="68"/>
      <c r="D129" s="68"/>
      <c r="E129" s="46"/>
      <c r="F129" s="323" t="str">
        <f t="shared" si="0"/>
        <v/>
      </c>
      <c r="G129" s="210"/>
      <c r="H129" s="89"/>
      <c r="I129" s="44"/>
      <c r="J129" s="44"/>
      <c r="K129" s="43"/>
      <c r="L129" s="86"/>
      <c r="M129" s="86"/>
      <c r="N129" s="186">
        <f t="shared" si="2"/>
        <v>0</v>
      </c>
      <c r="O129" s="238"/>
    </row>
    <row r="130" spans="1:15" s="5" customFormat="1" ht="37.5" customHeight="1" x14ac:dyDescent="0.3">
      <c r="A130" s="68"/>
      <c r="B130" s="68"/>
      <c r="C130" s="68"/>
      <c r="D130" s="68"/>
      <c r="E130" s="46"/>
      <c r="F130" s="323" t="str">
        <f t="shared" si="0"/>
        <v/>
      </c>
      <c r="G130" s="210"/>
      <c r="H130" s="89"/>
      <c r="I130" s="44"/>
      <c r="J130" s="44"/>
      <c r="K130" s="43"/>
      <c r="L130" s="86"/>
      <c r="M130" s="86"/>
      <c r="N130" s="186">
        <f t="shared" si="2"/>
        <v>0</v>
      </c>
      <c r="O130" s="238"/>
    </row>
    <row r="131" spans="1:15" s="5" customFormat="1" ht="37.5" customHeight="1" x14ac:dyDescent="0.3">
      <c r="A131" s="68"/>
      <c r="B131" s="68"/>
      <c r="C131" s="68"/>
      <c r="D131" s="68"/>
      <c r="E131" s="46"/>
      <c r="F131" s="323" t="str">
        <f t="shared" si="0"/>
        <v/>
      </c>
      <c r="G131" s="210"/>
      <c r="H131" s="89"/>
      <c r="I131" s="44"/>
      <c r="J131" s="44"/>
      <c r="K131" s="43"/>
      <c r="L131" s="86"/>
      <c r="M131" s="86"/>
      <c r="N131" s="186">
        <f t="shared" si="2"/>
        <v>0</v>
      </c>
      <c r="O131" s="238"/>
    </row>
    <row r="132" spans="1:15" s="5" customFormat="1" ht="37.5" customHeight="1" x14ac:dyDescent="0.3">
      <c r="A132" s="68"/>
      <c r="B132" s="68"/>
      <c r="C132" s="68"/>
      <c r="D132" s="68"/>
      <c r="E132" s="46"/>
      <c r="F132" s="323" t="str">
        <f t="shared" si="0"/>
        <v/>
      </c>
      <c r="G132" s="210"/>
      <c r="H132" s="89"/>
      <c r="I132" s="44"/>
      <c r="J132" s="44"/>
      <c r="K132" s="43"/>
      <c r="L132" s="86"/>
      <c r="M132" s="86"/>
      <c r="N132" s="186">
        <f t="shared" si="2"/>
        <v>0</v>
      </c>
      <c r="O132" s="238"/>
    </row>
    <row r="133" spans="1:15" s="5" customFormat="1" ht="37.5" customHeight="1" x14ac:dyDescent="0.3">
      <c r="A133" s="68"/>
      <c r="B133" s="68"/>
      <c r="C133" s="68"/>
      <c r="D133" s="68"/>
      <c r="E133" s="46"/>
      <c r="F133" s="323" t="str">
        <f t="shared" si="0"/>
        <v/>
      </c>
      <c r="G133" s="210"/>
      <c r="H133" s="89"/>
      <c r="I133" s="44"/>
      <c r="J133" s="44"/>
      <c r="K133" s="43"/>
      <c r="L133" s="86"/>
      <c r="M133" s="86"/>
      <c r="N133" s="186">
        <f t="shared" si="2"/>
        <v>0</v>
      </c>
      <c r="O133" s="238"/>
    </row>
    <row r="134" spans="1:15" s="5" customFormat="1" ht="37.5" customHeight="1" x14ac:dyDescent="0.3">
      <c r="A134" s="68"/>
      <c r="B134" s="68"/>
      <c r="C134" s="68"/>
      <c r="D134" s="68"/>
      <c r="E134" s="46"/>
      <c r="F134" s="323" t="str">
        <f t="shared" si="0"/>
        <v/>
      </c>
      <c r="G134" s="210"/>
      <c r="H134" s="89"/>
      <c r="I134" s="44"/>
      <c r="J134" s="44"/>
      <c r="K134" s="43"/>
      <c r="L134" s="86"/>
      <c r="M134" s="86"/>
      <c r="N134" s="186">
        <f t="shared" si="2"/>
        <v>0</v>
      </c>
      <c r="O134" s="238"/>
    </row>
    <row r="135" spans="1:15" s="5" customFormat="1" ht="37.5" customHeight="1" x14ac:dyDescent="0.3">
      <c r="A135" s="68"/>
      <c r="B135" s="68"/>
      <c r="C135" s="68"/>
      <c r="D135" s="68"/>
      <c r="E135" s="46"/>
      <c r="F135" s="323" t="str">
        <f t="shared" si="0"/>
        <v/>
      </c>
      <c r="G135" s="210"/>
      <c r="H135" s="89"/>
      <c r="I135" s="44"/>
      <c r="J135" s="44"/>
      <c r="K135" s="43"/>
      <c r="L135" s="86"/>
      <c r="M135" s="86"/>
      <c r="N135" s="186">
        <f t="shared" si="2"/>
        <v>0</v>
      </c>
      <c r="O135" s="238"/>
    </row>
    <row r="136" spans="1:15" s="5" customFormat="1" ht="37.5" customHeight="1" x14ac:dyDescent="0.3">
      <c r="A136" s="68"/>
      <c r="B136" s="68"/>
      <c r="C136" s="68"/>
      <c r="D136" s="68"/>
      <c r="E136" s="46"/>
      <c r="F136" s="323" t="str">
        <f t="shared" si="0"/>
        <v/>
      </c>
      <c r="G136" s="210"/>
      <c r="H136" s="89"/>
      <c r="I136" s="44"/>
      <c r="J136" s="44"/>
      <c r="K136" s="43"/>
      <c r="L136" s="86"/>
      <c r="M136" s="86"/>
      <c r="N136" s="186">
        <f t="shared" si="2"/>
        <v>0</v>
      </c>
      <c r="O136" s="238"/>
    </row>
    <row r="137" spans="1:15" s="5" customFormat="1" ht="37.5" customHeight="1" x14ac:dyDescent="0.3">
      <c r="A137" s="68"/>
      <c r="B137" s="68"/>
      <c r="C137" s="68"/>
      <c r="D137" s="68"/>
      <c r="E137" s="46"/>
      <c r="F137" s="323" t="str">
        <f t="shared" si="0"/>
        <v/>
      </c>
      <c r="G137" s="210"/>
      <c r="H137" s="89"/>
      <c r="I137" s="44"/>
      <c r="J137" s="44"/>
      <c r="K137" s="43"/>
      <c r="L137" s="86"/>
      <c r="M137" s="86"/>
      <c r="N137" s="186">
        <f t="shared" si="2"/>
        <v>0</v>
      </c>
      <c r="O137" s="238"/>
    </row>
    <row r="138" spans="1:15" s="5" customFormat="1" ht="37.5" customHeight="1" x14ac:dyDescent="0.3">
      <c r="A138" s="68"/>
      <c r="B138" s="68"/>
      <c r="C138" s="68"/>
      <c r="D138" s="68"/>
      <c r="E138" s="46"/>
      <c r="F138" s="323" t="str">
        <f t="shared" si="0"/>
        <v/>
      </c>
      <c r="G138" s="210"/>
      <c r="H138" s="89"/>
      <c r="I138" s="44"/>
      <c r="J138" s="44"/>
      <c r="K138" s="43"/>
      <c r="L138" s="86"/>
      <c r="M138" s="86"/>
      <c r="N138" s="186">
        <f t="shared" si="2"/>
        <v>0</v>
      </c>
      <c r="O138" s="238"/>
    </row>
    <row r="139" spans="1:15" s="5" customFormat="1" ht="37.5" customHeight="1" x14ac:dyDescent="0.3">
      <c r="A139" s="68"/>
      <c r="B139" s="68"/>
      <c r="C139" s="68"/>
      <c r="D139" s="68"/>
      <c r="E139" s="46"/>
      <c r="F139" s="323" t="str">
        <f t="shared" si="0"/>
        <v/>
      </c>
      <c r="G139" s="210"/>
      <c r="H139" s="89"/>
      <c r="I139" s="44"/>
      <c r="J139" s="44"/>
      <c r="K139" s="43"/>
      <c r="L139" s="86"/>
      <c r="M139" s="86"/>
      <c r="N139" s="186">
        <f t="shared" ref="N139:N202" si="3">DATEDIF(L139,M139,"d")/365</f>
        <v>0</v>
      </c>
      <c r="O139" s="238"/>
    </row>
    <row r="140" spans="1:15" s="5" customFormat="1" ht="37.5" customHeight="1" x14ac:dyDescent="0.3">
      <c r="A140" s="68"/>
      <c r="B140" s="68"/>
      <c r="C140" s="68"/>
      <c r="D140" s="68"/>
      <c r="E140" s="46"/>
      <c r="F140" s="323" t="str">
        <f t="shared" si="0"/>
        <v/>
      </c>
      <c r="G140" s="210"/>
      <c r="H140" s="89"/>
      <c r="I140" s="44"/>
      <c r="J140" s="44"/>
      <c r="K140" s="43"/>
      <c r="L140" s="86"/>
      <c r="M140" s="86"/>
      <c r="N140" s="186">
        <f t="shared" si="3"/>
        <v>0</v>
      </c>
      <c r="O140" s="238"/>
    </row>
    <row r="141" spans="1:15" s="5" customFormat="1" ht="37.5" customHeight="1" x14ac:dyDescent="0.3">
      <c r="A141" s="68"/>
      <c r="B141" s="68"/>
      <c r="C141" s="68"/>
      <c r="D141" s="68"/>
      <c r="E141" s="46"/>
      <c r="F141" s="323" t="str">
        <f t="shared" si="0"/>
        <v/>
      </c>
      <c r="G141" s="210"/>
      <c r="H141" s="89"/>
      <c r="I141" s="44"/>
      <c r="J141" s="44"/>
      <c r="K141" s="43"/>
      <c r="L141" s="86"/>
      <c r="M141" s="86"/>
      <c r="N141" s="186">
        <f t="shared" si="3"/>
        <v>0</v>
      </c>
      <c r="O141" s="238"/>
    </row>
    <row r="142" spans="1:15" s="5" customFormat="1" ht="37.5" customHeight="1" x14ac:dyDescent="0.3">
      <c r="A142" s="68"/>
      <c r="B142" s="68"/>
      <c r="C142" s="68"/>
      <c r="D142" s="68"/>
      <c r="E142" s="46"/>
      <c r="F142" s="323" t="str">
        <f t="shared" si="0"/>
        <v/>
      </c>
      <c r="G142" s="210"/>
      <c r="H142" s="89"/>
      <c r="I142" s="44"/>
      <c r="J142" s="44"/>
      <c r="K142" s="43"/>
      <c r="L142" s="86"/>
      <c r="M142" s="86"/>
      <c r="N142" s="186">
        <f t="shared" si="3"/>
        <v>0</v>
      </c>
      <c r="O142" s="238"/>
    </row>
    <row r="143" spans="1:15" s="5" customFormat="1" ht="37.5" customHeight="1" x14ac:dyDescent="0.3">
      <c r="A143" s="68"/>
      <c r="B143" s="68"/>
      <c r="C143" s="68"/>
      <c r="D143" s="68"/>
      <c r="E143" s="46"/>
      <c r="F143" s="323" t="str">
        <f t="shared" si="0"/>
        <v/>
      </c>
      <c r="G143" s="210"/>
      <c r="H143" s="89"/>
      <c r="I143" s="44"/>
      <c r="J143" s="44"/>
      <c r="K143" s="43"/>
      <c r="L143" s="86"/>
      <c r="M143" s="86"/>
      <c r="N143" s="186">
        <f t="shared" si="3"/>
        <v>0</v>
      </c>
      <c r="O143" s="238"/>
    </row>
    <row r="144" spans="1:15" s="5" customFormat="1" ht="37.5" customHeight="1" x14ac:dyDescent="0.3">
      <c r="A144" s="68"/>
      <c r="B144" s="68"/>
      <c r="C144" s="68"/>
      <c r="D144" s="68"/>
      <c r="E144" s="46"/>
      <c r="F144" s="323" t="str">
        <f t="shared" si="0"/>
        <v/>
      </c>
      <c r="G144" s="210"/>
      <c r="H144" s="89"/>
      <c r="I144" s="44"/>
      <c r="J144" s="44"/>
      <c r="K144" s="43"/>
      <c r="L144" s="86"/>
      <c r="M144" s="86"/>
      <c r="N144" s="186">
        <f t="shared" si="3"/>
        <v>0</v>
      </c>
      <c r="O144" s="238"/>
    </row>
    <row r="145" spans="1:15" s="5" customFormat="1" ht="37.5" customHeight="1" x14ac:dyDescent="0.3">
      <c r="A145" s="68"/>
      <c r="B145" s="68"/>
      <c r="C145" s="68"/>
      <c r="D145" s="68"/>
      <c r="E145" s="46"/>
      <c r="F145" s="323" t="str">
        <f t="shared" si="0"/>
        <v/>
      </c>
      <c r="G145" s="210"/>
      <c r="H145" s="89"/>
      <c r="I145" s="44"/>
      <c r="J145" s="44"/>
      <c r="K145" s="43"/>
      <c r="L145" s="86"/>
      <c r="M145" s="86"/>
      <c r="N145" s="186">
        <f t="shared" si="3"/>
        <v>0</v>
      </c>
      <c r="O145" s="238"/>
    </row>
    <row r="146" spans="1:15" s="5" customFormat="1" ht="37.5" customHeight="1" x14ac:dyDescent="0.3">
      <c r="A146" s="68"/>
      <c r="B146" s="68"/>
      <c r="C146" s="68"/>
      <c r="D146" s="68"/>
      <c r="E146" s="46"/>
      <c r="F146" s="323" t="str">
        <f t="shared" si="0"/>
        <v/>
      </c>
      <c r="G146" s="210"/>
      <c r="H146" s="89"/>
      <c r="I146" s="44"/>
      <c r="J146" s="44"/>
      <c r="K146" s="43"/>
      <c r="L146" s="86"/>
      <c r="M146" s="86"/>
      <c r="N146" s="186">
        <f t="shared" si="3"/>
        <v>0</v>
      </c>
      <c r="O146" s="238"/>
    </row>
    <row r="147" spans="1:15" s="5" customFormat="1" ht="37.5" customHeight="1" x14ac:dyDescent="0.3">
      <c r="A147" s="68"/>
      <c r="B147" s="68"/>
      <c r="C147" s="68"/>
      <c r="D147" s="68"/>
      <c r="E147" s="46"/>
      <c r="F147" s="323" t="str">
        <f t="shared" si="0"/>
        <v/>
      </c>
      <c r="G147" s="210"/>
      <c r="H147" s="89"/>
      <c r="I147" s="44"/>
      <c r="J147" s="44"/>
      <c r="K147" s="43"/>
      <c r="L147" s="86"/>
      <c r="M147" s="86"/>
      <c r="N147" s="186">
        <f t="shared" si="3"/>
        <v>0</v>
      </c>
      <c r="O147" s="238"/>
    </row>
    <row r="148" spans="1:15" s="5" customFormat="1" ht="37.5" customHeight="1" x14ac:dyDescent="0.3">
      <c r="A148" s="68"/>
      <c r="B148" s="68"/>
      <c r="C148" s="68"/>
      <c r="D148" s="68"/>
      <c r="E148" s="46"/>
      <c r="F148" s="323" t="str">
        <f t="shared" si="0"/>
        <v/>
      </c>
      <c r="G148" s="210"/>
      <c r="H148" s="89"/>
      <c r="I148" s="44"/>
      <c r="J148" s="44"/>
      <c r="K148" s="43"/>
      <c r="L148" s="86"/>
      <c r="M148" s="86"/>
      <c r="N148" s="186">
        <f t="shared" si="3"/>
        <v>0</v>
      </c>
      <c r="O148" s="238"/>
    </row>
    <row r="149" spans="1:15" s="5" customFormat="1" ht="37.5" customHeight="1" x14ac:dyDescent="0.3">
      <c r="A149" s="68"/>
      <c r="B149" s="68"/>
      <c r="C149" s="68"/>
      <c r="D149" s="68"/>
      <c r="E149" s="46"/>
      <c r="F149" s="323" t="str">
        <f t="shared" si="0"/>
        <v/>
      </c>
      <c r="G149" s="210"/>
      <c r="H149" s="89"/>
      <c r="I149" s="44"/>
      <c r="J149" s="44"/>
      <c r="K149" s="43"/>
      <c r="L149" s="86"/>
      <c r="M149" s="86"/>
      <c r="N149" s="186">
        <f t="shared" si="3"/>
        <v>0</v>
      </c>
      <c r="O149" s="238"/>
    </row>
    <row r="150" spans="1:15" s="5" customFormat="1" ht="37.5" customHeight="1" x14ac:dyDescent="0.3">
      <c r="A150" s="68"/>
      <c r="B150" s="68"/>
      <c r="C150" s="68"/>
      <c r="D150" s="68"/>
      <c r="E150" s="46"/>
      <c r="F150" s="323" t="str">
        <f t="shared" si="0"/>
        <v/>
      </c>
      <c r="G150" s="210"/>
      <c r="H150" s="89"/>
      <c r="I150" s="44"/>
      <c r="J150" s="44"/>
      <c r="K150" s="43"/>
      <c r="L150" s="86"/>
      <c r="M150" s="86"/>
      <c r="N150" s="186">
        <f t="shared" si="3"/>
        <v>0</v>
      </c>
      <c r="O150" s="238"/>
    </row>
    <row r="151" spans="1:15" s="5" customFormat="1" ht="37.5" customHeight="1" x14ac:dyDescent="0.3">
      <c r="A151" s="68"/>
      <c r="B151" s="68"/>
      <c r="C151" s="68"/>
      <c r="D151" s="68"/>
      <c r="E151" s="46"/>
      <c r="F151" s="323" t="str">
        <f t="shared" si="0"/>
        <v/>
      </c>
      <c r="G151" s="210"/>
      <c r="H151" s="89"/>
      <c r="I151" s="44"/>
      <c r="J151" s="44"/>
      <c r="K151" s="43"/>
      <c r="L151" s="86"/>
      <c r="M151" s="86"/>
      <c r="N151" s="186">
        <f t="shared" si="3"/>
        <v>0</v>
      </c>
      <c r="O151" s="238"/>
    </row>
    <row r="152" spans="1:15" s="5" customFormat="1" ht="37.5" customHeight="1" x14ac:dyDescent="0.3">
      <c r="A152" s="68"/>
      <c r="B152" s="68"/>
      <c r="C152" s="68"/>
      <c r="D152" s="68"/>
      <c r="E152" s="46"/>
      <c r="F152" s="323" t="str">
        <f t="shared" si="0"/>
        <v/>
      </c>
      <c r="G152" s="210"/>
      <c r="H152" s="89"/>
      <c r="I152" s="44"/>
      <c r="J152" s="44"/>
      <c r="K152" s="43"/>
      <c r="L152" s="86"/>
      <c r="M152" s="86"/>
      <c r="N152" s="186">
        <f t="shared" si="3"/>
        <v>0</v>
      </c>
      <c r="O152" s="238"/>
    </row>
    <row r="153" spans="1:15" s="5" customFormat="1" ht="37.5" customHeight="1" x14ac:dyDescent="0.3">
      <c r="A153" s="68"/>
      <c r="B153" s="68"/>
      <c r="C153" s="68"/>
      <c r="D153" s="68"/>
      <c r="E153" s="46"/>
      <c r="F153" s="323" t="str">
        <f t="shared" si="0"/>
        <v/>
      </c>
      <c r="G153" s="210"/>
      <c r="H153" s="89"/>
      <c r="I153" s="44"/>
      <c r="J153" s="44"/>
      <c r="K153" s="43"/>
      <c r="L153" s="86"/>
      <c r="M153" s="86"/>
      <c r="N153" s="186">
        <f t="shared" si="3"/>
        <v>0</v>
      </c>
      <c r="O153" s="238"/>
    </row>
    <row r="154" spans="1:15" s="5" customFormat="1" ht="37.5" customHeight="1" x14ac:dyDescent="0.3">
      <c r="A154" s="68"/>
      <c r="B154" s="68"/>
      <c r="C154" s="68"/>
      <c r="D154" s="68"/>
      <c r="E154" s="46"/>
      <c r="F154" s="323" t="str">
        <f t="shared" si="0"/>
        <v/>
      </c>
      <c r="G154" s="210"/>
      <c r="H154" s="89"/>
      <c r="I154" s="44"/>
      <c r="J154" s="44"/>
      <c r="K154" s="43"/>
      <c r="L154" s="86"/>
      <c r="M154" s="86"/>
      <c r="N154" s="186">
        <f t="shared" si="3"/>
        <v>0</v>
      </c>
      <c r="O154" s="238"/>
    </row>
    <row r="155" spans="1:15" s="5" customFormat="1" ht="37.5" customHeight="1" x14ac:dyDescent="0.3">
      <c r="A155" s="68"/>
      <c r="B155" s="68"/>
      <c r="C155" s="68"/>
      <c r="D155" s="68"/>
      <c r="E155" s="46"/>
      <c r="F155" s="323" t="str">
        <f t="shared" si="0"/>
        <v/>
      </c>
      <c r="G155" s="210"/>
      <c r="H155" s="89"/>
      <c r="I155" s="44"/>
      <c r="J155" s="44"/>
      <c r="K155" s="43"/>
      <c r="L155" s="86"/>
      <c r="M155" s="86"/>
      <c r="N155" s="186">
        <f t="shared" si="3"/>
        <v>0</v>
      </c>
      <c r="O155" s="238"/>
    </row>
    <row r="156" spans="1:15" s="5" customFormat="1" ht="37.5" customHeight="1" x14ac:dyDescent="0.3">
      <c r="A156" s="68"/>
      <c r="B156" s="68"/>
      <c r="C156" s="68"/>
      <c r="D156" s="68"/>
      <c r="E156" s="46"/>
      <c r="F156" s="323" t="str">
        <f t="shared" si="0"/>
        <v/>
      </c>
      <c r="G156" s="210"/>
      <c r="H156" s="89"/>
      <c r="I156" s="44"/>
      <c r="J156" s="44"/>
      <c r="K156" s="43"/>
      <c r="L156" s="86"/>
      <c r="M156" s="86"/>
      <c r="N156" s="186">
        <f t="shared" si="3"/>
        <v>0</v>
      </c>
      <c r="O156" s="238"/>
    </row>
    <row r="157" spans="1:15" s="5" customFormat="1" ht="37.5" customHeight="1" x14ac:dyDescent="0.3">
      <c r="A157" s="68"/>
      <c r="B157" s="68"/>
      <c r="C157" s="68"/>
      <c r="D157" s="68"/>
      <c r="E157" s="46"/>
      <c r="F157" s="323" t="str">
        <f t="shared" si="0"/>
        <v/>
      </c>
      <c r="G157" s="210"/>
      <c r="H157" s="89"/>
      <c r="I157" s="44"/>
      <c r="J157" s="44"/>
      <c r="K157" s="43"/>
      <c r="L157" s="86"/>
      <c r="M157" s="86"/>
      <c r="N157" s="186">
        <f t="shared" si="3"/>
        <v>0</v>
      </c>
      <c r="O157" s="238"/>
    </row>
    <row r="158" spans="1:15" s="5" customFormat="1" ht="37.5" customHeight="1" x14ac:dyDescent="0.3">
      <c r="A158" s="68"/>
      <c r="B158" s="68"/>
      <c r="C158" s="68"/>
      <c r="D158" s="68"/>
      <c r="E158" s="46"/>
      <c r="F158" s="323" t="str">
        <f t="shared" si="0"/>
        <v/>
      </c>
      <c r="G158" s="210"/>
      <c r="H158" s="89"/>
      <c r="I158" s="44"/>
      <c r="J158" s="44"/>
      <c r="K158" s="43"/>
      <c r="L158" s="86"/>
      <c r="M158" s="86"/>
      <c r="N158" s="186">
        <f t="shared" si="3"/>
        <v>0</v>
      </c>
      <c r="O158" s="238"/>
    </row>
    <row r="159" spans="1:15" s="5" customFormat="1" ht="37.5" customHeight="1" x14ac:dyDescent="0.3">
      <c r="A159" s="68"/>
      <c r="B159" s="68"/>
      <c r="C159" s="68"/>
      <c r="D159" s="68"/>
      <c r="E159" s="46"/>
      <c r="F159" s="323" t="str">
        <f t="shared" si="0"/>
        <v/>
      </c>
      <c r="G159" s="210"/>
      <c r="H159" s="89"/>
      <c r="I159" s="44"/>
      <c r="J159" s="44"/>
      <c r="K159" s="43"/>
      <c r="L159" s="86"/>
      <c r="M159" s="86"/>
      <c r="N159" s="186">
        <f t="shared" si="3"/>
        <v>0</v>
      </c>
      <c r="O159" s="238"/>
    </row>
    <row r="160" spans="1:15" s="5" customFormat="1" ht="37.5" customHeight="1" x14ac:dyDescent="0.3">
      <c r="A160" s="68"/>
      <c r="B160" s="68"/>
      <c r="C160" s="68"/>
      <c r="D160" s="68"/>
      <c r="E160" s="46"/>
      <c r="F160" s="323" t="str">
        <f t="shared" si="0"/>
        <v/>
      </c>
      <c r="G160" s="210"/>
      <c r="H160" s="89"/>
      <c r="I160" s="44"/>
      <c r="J160" s="44"/>
      <c r="K160" s="43"/>
      <c r="L160" s="86"/>
      <c r="M160" s="86"/>
      <c r="N160" s="186">
        <f t="shared" si="3"/>
        <v>0</v>
      </c>
      <c r="O160" s="238"/>
    </row>
    <row r="161" spans="1:15" s="5" customFormat="1" ht="37.5" customHeight="1" x14ac:dyDescent="0.3">
      <c r="A161" s="68"/>
      <c r="B161" s="68"/>
      <c r="C161" s="68"/>
      <c r="D161" s="68"/>
      <c r="E161" s="46"/>
      <c r="F161" s="323" t="str">
        <f t="shared" si="0"/>
        <v/>
      </c>
      <c r="G161" s="210"/>
      <c r="H161" s="89"/>
      <c r="I161" s="44"/>
      <c r="J161" s="44"/>
      <c r="K161" s="43"/>
      <c r="L161" s="86"/>
      <c r="M161" s="86"/>
      <c r="N161" s="186">
        <f t="shared" si="3"/>
        <v>0</v>
      </c>
      <c r="O161" s="238"/>
    </row>
    <row r="162" spans="1:15" s="5" customFormat="1" ht="37.5" customHeight="1" x14ac:dyDescent="0.3">
      <c r="A162" s="68"/>
      <c r="B162" s="68"/>
      <c r="C162" s="68"/>
      <c r="D162" s="68"/>
      <c r="E162" s="46"/>
      <c r="F162" s="323" t="str">
        <f t="shared" si="0"/>
        <v/>
      </c>
      <c r="G162" s="210"/>
      <c r="H162" s="89"/>
      <c r="I162" s="44"/>
      <c r="J162" s="44"/>
      <c r="K162" s="43"/>
      <c r="L162" s="86"/>
      <c r="M162" s="86"/>
      <c r="N162" s="186">
        <f t="shared" si="3"/>
        <v>0</v>
      </c>
      <c r="O162" s="238"/>
    </row>
    <row r="163" spans="1:15" s="5" customFormat="1" ht="37.5" customHeight="1" x14ac:dyDescent="0.3">
      <c r="A163" s="68"/>
      <c r="B163" s="68"/>
      <c r="C163" s="68"/>
      <c r="D163" s="68"/>
      <c r="E163" s="46"/>
      <c r="F163" s="323" t="str">
        <f t="shared" si="0"/>
        <v/>
      </c>
      <c r="G163" s="210"/>
      <c r="H163" s="89"/>
      <c r="I163" s="44"/>
      <c r="J163" s="44"/>
      <c r="K163" s="43"/>
      <c r="L163" s="86"/>
      <c r="M163" s="86"/>
      <c r="N163" s="186">
        <f t="shared" si="3"/>
        <v>0</v>
      </c>
      <c r="O163" s="238"/>
    </row>
    <row r="164" spans="1:15" s="5" customFormat="1" ht="37.5" customHeight="1" x14ac:dyDescent="0.3">
      <c r="A164" s="68"/>
      <c r="B164" s="68"/>
      <c r="C164" s="68"/>
      <c r="D164" s="68"/>
      <c r="E164" s="46"/>
      <c r="F164" s="323" t="str">
        <f t="shared" si="0"/>
        <v/>
      </c>
      <c r="G164" s="210"/>
      <c r="H164" s="89"/>
      <c r="I164" s="44"/>
      <c r="J164" s="44"/>
      <c r="K164" s="43"/>
      <c r="L164" s="86"/>
      <c r="M164" s="86"/>
      <c r="N164" s="186">
        <f t="shared" si="3"/>
        <v>0</v>
      </c>
      <c r="O164" s="238"/>
    </row>
    <row r="165" spans="1:15" s="5" customFormat="1" ht="37.5" customHeight="1" x14ac:dyDescent="0.3">
      <c r="A165" s="68"/>
      <c r="B165" s="68"/>
      <c r="C165" s="68"/>
      <c r="D165" s="68"/>
      <c r="E165" s="46"/>
      <c r="F165" s="323" t="str">
        <f t="shared" si="0"/>
        <v/>
      </c>
      <c r="G165" s="210"/>
      <c r="H165" s="89"/>
      <c r="I165" s="44"/>
      <c r="J165" s="44"/>
      <c r="K165" s="43"/>
      <c r="L165" s="86"/>
      <c r="M165" s="86"/>
      <c r="N165" s="186">
        <f t="shared" si="3"/>
        <v>0</v>
      </c>
      <c r="O165" s="238"/>
    </row>
    <row r="166" spans="1:15" s="5" customFormat="1" ht="37.5" customHeight="1" x14ac:dyDescent="0.3">
      <c r="A166" s="68"/>
      <c r="B166" s="68"/>
      <c r="C166" s="68"/>
      <c r="D166" s="68"/>
      <c r="E166" s="46"/>
      <c r="F166" s="323" t="str">
        <f t="shared" si="0"/>
        <v/>
      </c>
      <c r="G166" s="210"/>
      <c r="H166" s="89"/>
      <c r="I166" s="44"/>
      <c r="J166" s="44"/>
      <c r="K166" s="43"/>
      <c r="L166" s="86"/>
      <c r="M166" s="86"/>
      <c r="N166" s="186">
        <f t="shared" si="3"/>
        <v>0</v>
      </c>
      <c r="O166" s="238"/>
    </row>
    <row r="167" spans="1:15" s="5" customFormat="1" ht="37.5" customHeight="1" x14ac:dyDescent="0.3">
      <c r="A167" s="68"/>
      <c r="B167" s="68"/>
      <c r="C167" s="68"/>
      <c r="D167" s="68"/>
      <c r="E167" s="46"/>
      <c r="F167" s="323" t="str">
        <f t="shared" si="0"/>
        <v/>
      </c>
      <c r="G167" s="210"/>
      <c r="H167" s="89"/>
      <c r="I167" s="44"/>
      <c r="J167" s="44"/>
      <c r="K167" s="43"/>
      <c r="L167" s="86"/>
      <c r="M167" s="86"/>
      <c r="N167" s="186">
        <f t="shared" si="3"/>
        <v>0</v>
      </c>
      <c r="O167" s="238"/>
    </row>
    <row r="168" spans="1:15" s="5" customFormat="1" ht="37.5" customHeight="1" x14ac:dyDescent="0.3">
      <c r="A168" s="68"/>
      <c r="B168" s="68"/>
      <c r="C168" s="68"/>
      <c r="D168" s="68"/>
      <c r="E168" s="46"/>
      <c r="F168" s="323" t="str">
        <f t="shared" si="0"/>
        <v/>
      </c>
      <c r="G168" s="210"/>
      <c r="H168" s="89"/>
      <c r="I168" s="44"/>
      <c r="J168" s="44"/>
      <c r="K168" s="43"/>
      <c r="L168" s="86"/>
      <c r="M168" s="86"/>
      <c r="N168" s="186">
        <f t="shared" si="3"/>
        <v>0</v>
      </c>
      <c r="O168" s="238"/>
    </row>
    <row r="169" spans="1:15" s="5" customFormat="1" ht="37.5" customHeight="1" x14ac:dyDescent="0.3">
      <c r="A169" s="68"/>
      <c r="B169" s="68"/>
      <c r="C169" s="68"/>
      <c r="D169" s="68"/>
      <c r="E169" s="46"/>
      <c r="F169" s="323" t="str">
        <f t="shared" si="0"/>
        <v/>
      </c>
      <c r="G169" s="210"/>
      <c r="H169" s="89"/>
      <c r="I169" s="44"/>
      <c r="J169" s="44"/>
      <c r="K169" s="43"/>
      <c r="L169" s="86"/>
      <c r="M169" s="86"/>
      <c r="N169" s="186">
        <f t="shared" si="3"/>
        <v>0</v>
      </c>
      <c r="O169" s="238"/>
    </row>
    <row r="170" spans="1:15" s="5" customFormat="1" ht="37.5" customHeight="1" x14ac:dyDescent="0.3">
      <c r="A170" s="68"/>
      <c r="B170" s="68"/>
      <c r="C170" s="68"/>
      <c r="D170" s="68"/>
      <c r="E170" s="46"/>
      <c r="F170" s="323" t="str">
        <f t="shared" si="0"/>
        <v/>
      </c>
      <c r="G170" s="210"/>
      <c r="H170" s="89"/>
      <c r="I170" s="44"/>
      <c r="J170" s="44"/>
      <c r="K170" s="43"/>
      <c r="L170" s="86"/>
      <c r="M170" s="86"/>
      <c r="N170" s="186">
        <f t="shared" si="3"/>
        <v>0</v>
      </c>
      <c r="O170" s="238"/>
    </row>
    <row r="171" spans="1:15" s="5" customFormat="1" ht="37.5" customHeight="1" x14ac:dyDescent="0.3">
      <c r="A171" s="68"/>
      <c r="B171" s="68"/>
      <c r="C171" s="68"/>
      <c r="D171" s="68"/>
      <c r="E171" s="46"/>
      <c r="F171" s="323" t="str">
        <f t="shared" si="0"/>
        <v/>
      </c>
      <c r="G171" s="210"/>
      <c r="H171" s="89"/>
      <c r="I171" s="44"/>
      <c r="J171" s="44"/>
      <c r="K171" s="43"/>
      <c r="L171" s="86"/>
      <c r="M171" s="86"/>
      <c r="N171" s="186">
        <f t="shared" si="3"/>
        <v>0</v>
      </c>
      <c r="O171" s="238"/>
    </row>
    <row r="172" spans="1:15" s="5" customFormat="1" ht="37.5" customHeight="1" x14ac:dyDescent="0.3">
      <c r="A172" s="68"/>
      <c r="B172" s="68"/>
      <c r="C172" s="68"/>
      <c r="D172" s="68"/>
      <c r="E172" s="46"/>
      <c r="F172" s="323" t="str">
        <f t="shared" si="0"/>
        <v/>
      </c>
      <c r="G172" s="210"/>
      <c r="H172" s="89"/>
      <c r="I172" s="44"/>
      <c r="J172" s="44"/>
      <c r="K172" s="43"/>
      <c r="L172" s="86"/>
      <c r="M172" s="86"/>
      <c r="N172" s="186">
        <f t="shared" si="3"/>
        <v>0</v>
      </c>
      <c r="O172" s="238"/>
    </row>
    <row r="173" spans="1:15" s="5" customFormat="1" ht="37.5" customHeight="1" x14ac:dyDescent="0.3">
      <c r="A173" s="68"/>
      <c r="B173" s="68"/>
      <c r="C173" s="68"/>
      <c r="D173" s="68"/>
      <c r="E173" s="46"/>
      <c r="F173" s="323" t="str">
        <f t="shared" si="0"/>
        <v/>
      </c>
      <c r="G173" s="210"/>
      <c r="H173" s="89"/>
      <c r="I173" s="44"/>
      <c r="J173" s="44"/>
      <c r="K173" s="43"/>
      <c r="L173" s="86"/>
      <c r="M173" s="86"/>
      <c r="N173" s="186">
        <f t="shared" si="3"/>
        <v>0</v>
      </c>
      <c r="O173" s="238"/>
    </row>
    <row r="174" spans="1:15" s="5" customFormat="1" ht="37.5" customHeight="1" x14ac:dyDescent="0.3">
      <c r="A174" s="68"/>
      <c r="B174" s="68"/>
      <c r="C174" s="68"/>
      <c r="D174" s="68"/>
      <c r="E174" s="46"/>
      <c r="F174" s="323" t="str">
        <f t="shared" si="0"/>
        <v/>
      </c>
      <c r="G174" s="210"/>
      <c r="H174" s="89"/>
      <c r="I174" s="44"/>
      <c r="J174" s="44"/>
      <c r="K174" s="43"/>
      <c r="L174" s="86"/>
      <c r="M174" s="86"/>
      <c r="N174" s="186">
        <f t="shared" si="3"/>
        <v>0</v>
      </c>
      <c r="O174" s="238"/>
    </row>
    <row r="175" spans="1:15" s="5" customFormat="1" ht="37.5" customHeight="1" x14ac:dyDescent="0.3">
      <c r="A175" s="68"/>
      <c r="B175" s="68"/>
      <c r="C175" s="68"/>
      <c r="D175" s="68"/>
      <c r="E175" s="46"/>
      <c r="F175" s="323" t="str">
        <f t="shared" si="0"/>
        <v/>
      </c>
      <c r="G175" s="210"/>
      <c r="H175" s="89"/>
      <c r="I175" s="44"/>
      <c r="J175" s="44"/>
      <c r="K175" s="43"/>
      <c r="L175" s="86"/>
      <c r="M175" s="86"/>
      <c r="N175" s="186">
        <f t="shared" si="3"/>
        <v>0</v>
      </c>
      <c r="O175" s="238"/>
    </row>
    <row r="176" spans="1:15" s="5" customFormat="1" ht="37.5" customHeight="1" x14ac:dyDescent="0.3">
      <c r="A176" s="68"/>
      <c r="B176" s="68"/>
      <c r="C176" s="68"/>
      <c r="D176" s="68"/>
      <c r="E176" s="46"/>
      <c r="F176" s="323" t="str">
        <f t="shared" si="0"/>
        <v/>
      </c>
      <c r="G176" s="210"/>
      <c r="H176" s="89"/>
      <c r="I176" s="44"/>
      <c r="J176" s="44"/>
      <c r="K176" s="43"/>
      <c r="L176" s="86"/>
      <c r="M176" s="86"/>
      <c r="N176" s="186">
        <f t="shared" si="3"/>
        <v>0</v>
      </c>
      <c r="O176" s="238"/>
    </row>
    <row r="177" spans="1:15" s="5" customFormat="1" ht="37.5" customHeight="1" x14ac:dyDescent="0.3">
      <c r="A177" s="68"/>
      <c r="B177" s="68"/>
      <c r="C177" s="68"/>
      <c r="D177" s="68"/>
      <c r="E177" s="46"/>
      <c r="F177" s="323" t="str">
        <f t="shared" si="0"/>
        <v/>
      </c>
      <c r="G177" s="210"/>
      <c r="H177" s="89"/>
      <c r="I177" s="44"/>
      <c r="J177" s="44"/>
      <c r="K177" s="43"/>
      <c r="L177" s="86"/>
      <c r="M177" s="86"/>
      <c r="N177" s="186">
        <f t="shared" si="3"/>
        <v>0</v>
      </c>
      <c r="O177" s="238"/>
    </row>
    <row r="178" spans="1:15" s="5" customFormat="1" ht="37.5" customHeight="1" x14ac:dyDescent="0.3">
      <c r="A178" s="68"/>
      <c r="B178" s="68"/>
      <c r="C178" s="68"/>
      <c r="D178" s="68"/>
      <c r="E178" s="46"/>
      <c r="F178" s="323" t="str">
        <f t="shared" si="0"/>
        <v/>
      </c>
      <c r="G178" s="210"/>
      <c r="H178" s="89"/>
      <c r="I178" s="44"/>
      <c r="J178" s="44"/>
      <c r="K178" s="43"/>
      <c r="L178" s="86"/>
      <c r="M178" s="86"/>
      <c r="N178" s="186">
        <f t="shared" si="3"/>
        <v>0</v>
      </c>
      <c r="O178" s="238"/>
    </row>
    <row r="179" spans="1:15" s="5" customFormat="1" ht="37.5" customHeight="1" x14ac:dyDescent="0.3">
      <c r="A179" s="68"/>
      <c r="B179" s="68"/>
      <c r="C179" s="68"/>
      <c r="D179" s="68"/>
      <c r="E179" s="46"/>
      <c r="F179" s="323" t="str">
        <f t="shared" si="0"/>
        <v/>
      </c>
      <c r="G179" s="210"/>
      <c r="H179" s="89"/>
      <c r="I179" s="44"/>
      <c r="J179" s="44"/>
      <c r="K179" s="43"/>
      <c r="L179" s="86"/>
      <c r="M179" s="86"/>
      <c r="N179" s="186">
        <f t="shared" si="3"/>
        <v>0</v>
      </c>
      <c r="O179" s="238"/>
    </row>
    <row r="180" spans="1:15" s="5" customFormat="1" ht="37.5" customHeight="1" x14ac:dyDescent="0.3">
      <c r="A180" s="68"/>
      <c r="B180" s="68"/>
      <c r="C180" s="68"/>
      <c r="D180" s="68"/>
      <c r="E180" s="46"/>
      <c r="F180" s="323" t="str">
        <f t="shared" si="0"/>
        <v/>
      </c>
      <c r="G180" s="210"/>
      <c r="H180" s="89"/>
      <c r="I180" s="44"/>
      <c r="J180" s="44"/>
      <c r="K180" s="43"/>
      <c r="L180" s="86"/>
      <c r="M180" s="86"/>
      <c r="N180" s="186">
        <f t="shared" si="3"/>
        <v>0</v>
      </c>
      <c r="O180" s="238"/>
    </row>
    <row r="181" spans="1:15" s="5" customFormat="1" ht="37.5" customHeight="1" x14ac:dyDescent="0.3">
      <c r="A181" s="68"/>
      <c r="B181" s="68"/>
      <c r="C181" s="68"/>
      <c r="D181" s="68"/>
      <c r="E181" s="46"/>
      <c r="F181" s="323" t="str">
        <f t="shared" si="0"/>
        <v/>
      </c>
      <c r="G181" s="210"/>
      <c r="H181" s="89"/>
      <c r="I181" s="44"/>
      <c r="J181" s="44"/>
      <c r="K181" s="43"/>
      <c r="L181" s="86"/>
      <c r="M181" s="86"/>
      <c r="N181" s="186">
        <f t="shared" si="3"/>
        <v>0</v>
      </c>
      <c r="O181" s="238"/>
    </row>
    <row r="182" spans="1:15" s="5" customFormat="1" ht="37.5" customHeight="1" x14ac:dyDescent="0.3">
      <c r="A182" s="68"/>
      <c r="B182" s="68"/>
      <c r="C182" s="68"/>
      <c r="D182" s="68"/>
      <c r="E182" s="46"/>
      <c r="F182" s="323" t="str">
        <f t="shared" si="0"/>
        <v/>
      </c>
      <c r="G182" s="210"/>
      <c r="H182" s="89"/>
      <c r="I182" s="44"/>
      <c r="J182" s="44"/>
      <c r="K182" s="43"/>
      <c r="L182" s="86"/>
      <c r="M182" s="86"/>
      <c r="N182" s="186">
        <f t="shared" si="3"/>
        <v>0</v>
      </c>
      <c r="O182" s="238"/>
    </row>
    <row r="183" spans="1:15" s="5" customFormat="1" ht="37.5" customHeight="1" x14ac:dyDescent="0.3">
      <c r="A183" s="68"/>
      <c r="B183" s="68"/>
      <c r="C183" s="68"/>
      <c r="D183" s="68"/>
      <c r="E183" s="46"/>
      <c r="F183" s="323" t="str">
        <f t="shared" si="0"/>
        <v/>
      </c>
      <c r="G183" s="210"/>
      <c r="H183" s="89"/>
      <c r="I183" s="44"/>
      <c r="J183" s="44"/>
      <c r="K183" s="43"/>
      <c r="L183" s="86"/>
      <c r="M183" s="86"/>
      <c r="N183" s="186">
        <f t="shared" si="3"/>
        <v>0</v>
      </c>
      <c r="O183" s="238"/>
    </row>
    <row r="184" spans="1:15" s="5" customFormat="1" ht="37.5" customHeight="1" x14ac:dyDescent="0.3">
      <c r="A184" s="68"/>
      <c r="B184" s="68"/>
      <c r="C184" s="68"/>
      <c r="D184" s="68"/>
      <c r="E184" s="46"/>
      <c r="F184" s="323" t="str">
        <f t="shared" si="0"/>
        <v/>
      </c>
      <c r="G184" s="210"/>
      <c r="H184" s="89"/>
      <c r="I184" s="44"/>
      <c r="J184" s="44"/>
      <c r="K184" s="43"/>
      <c r="L184" s="86"/>
      <c r="M184" s="86"/>
      <c r="N184" s="186">
        <f t="shared" si="3"/>
        <v>0</v>
      </c>
      <c r="O184" s="238"/>
    </row>
    <row r="185" spans="1:15" s="5" customFormat="1" ht="37.5" customHeight="1" x14ac:dyDescent="0.3">
      <c r="A185" s="68"/>
      <c r="B185" s="68"/>
      <c r="C185" s="68"/>
      <c r="D185" s="68"/>
      <c r="E185" s="46"/>
      <c r="F185" s="323" t="str">
        <f t="shared" si="0"/>
        <v/>
      </c>
      <c r="G185" s="210"/>
      <c r="H185" s="89"/>
      <c r="I185" s="44"/>
      <c r="J185" s="44"/>
      <c r="K185" s="43"/>
      <c r="L185" s="86"/>
      <c r="M185" s="86"/>
      <c r="N185" s="186">
        <f t="shared" si="3"/>
        <v>0</v>
      </c>
      <c r="O185" s="238"/>
    </row>
    <row r="186" spans="1:15" s="5" customFormat="1" ht="37.5" customHeight="1" x14ac:dyDescent="0.3">
      <c r="A186" s="68"/>
      <c r="B186" s="68"/>
      <c r="C186" s="68"/>
      <c r="D186" s="68"/>
      <c r="E186" s="46"/>
      <c r="F186" s="323" t="str">
        <f t="shared" si="0"/>
        <v/>
      </c>
      <c r="G186" s="210"/>
      <c r="H186" s="89"/>
      <c r="I186" s="44"/>
      <c r="J186" s="44"/>
      <c r="K186" s="43"/>
      <c r="L186" s="86"/>
      <c r="M186" s="86"/>
      <c r="N186" s="186">
        <f t="shared" si="3"/>
        <v>0</v>
      </c>
      <c r="O186" s="238"/>
    </row>
    <row r="187" spans="1:15" s="5" customFormat="1" ht="37.5" customHeight="1" x14ac:dyDescent="0.3">
      <c r="A187" s="68"/>
      <c r="B187" s="68"/>
      <c r="C187" s="68"/>
      <c r="D187" s="68"/>
      <c r="E187" s="46"/>
      <c r="F187" s="323" t="str">
        <f t="shared" si="0"/>
        <v/>
      </c>
      <c r="G187" s="210"/>
      <c r="H187" s="89"/>
      <c r="I187" s="44"/>
      <c r="J187" s="44"/>
      <c r="K187" s="43"/>
      <c r="L187" s="86"/>
      <c r="M187" s="86"/>
      <c r="N187" s="186">
        <f t="shared" si="3"/>
        <v>0</v>
      </c>
      <c r="O187" s="238"/>
    </row>
    <row r="188" spans="1:15" s="5" customFormat="1" ht="37.5" customHeight="1" x14ac:dyDescent="0.3">
      <c r="A188" s="68"/>
      <c r="B188" s="68"/>
      <c r="C188" s="68"/>
      <c r="D188" s="68"/>
      <c r="E188" s="46"/>
      <c r="F188" s="323" t="str">
        <f t="shared" si="0"/>
        <v/>
      </c>
      <c r="G188" s="210"/>
      <c r="H188" s="89"/>
      <c r="I188" s="44"/>
      <c r="J188" s="44"/>
      <c r="K188" s="43"/>
      <c r="L188" s="86"/>
      <c r="M188" s="86"/>
      <c r="N188" s="186">
        <f t="shared" si="3"/>
        <v>0</v>
      </c>
      <c r="O188" s="238"/>
    </row>
    <row r="189" spans="1:15" s="5" customFormat="1" ht="37.5" customHeight="1" x14ac:dyDescent="0.3">
      <c r="A189" s="68"/>
      <c r="B189" s="68"/>
      <c r="C189" s="68"/>
      <c r="D189" s="68"/>
      <c r="E189" s="46"/>
      <c r="F189" s="323" t="str">
        <f t="shared" si="0"/>
        <v/>
      </c>
      <c r="G189" s="210"/>
      <c r="H189" s="89"/>
      <c r="I189" s="44"/>
      <c r="J189" s="44"/>
      <c r="K189" s="43"/>
      <c r="L189" s="86"/>
      <c r="M189" s="86"/>
      <c r="N189" s="186">
        <f t="shared" si="3"/>
        <v>0</v>
      </c>
      <c r="O189" s="238"/>
    </row>
    <row r="190" spans="1:15" s="5" customFormat="1" ht="37.5" customHeight="1" x14ac:dyDescent="0.3">
      <c r="A190" s="68"/>
      <c r="B190" s="68"/>
      <c r="C190" s="68"/>
      <c r="D190" s="68"/>
      <c r="E190" s="46"/>
      <c r="F190" s="323" t="str">
        <f t="shared" si="0"/>
        <v/>
      </c>
      <c r="G190" s="210"/>
      <c r="H190" s="89"/>
      <c r="I190" s="44"/>
      <c r="J190" s="44"/>
      <c r="K190" s="43"/>
      <c r="L190" s="86"/>
      <c r="M190" s="86"/>
      <c r="N190" s="186">
        <f t="shared" si="3"/>
        <v>0</v>
      </c>
      <c r="O190" s="238"/>
    </row>
    <row r="191" spans="1:15" s="5" customFormat="1" ht="37.5" customHeight="1" x14ac:dyDescent="0.3">
      <c r="A191" s="68"/>
      <c r="B191" s="68"/>
      <c r="C191" s="68"/>
      <c r="D191" s="68"/>
      <c r="E191" s="46"/>
      <c r="F191" s="323" t="str">
        <f t="shared" si="0"/>
        <v/>
      </c>
      <c r="G191" s="210"/>
      <c r="H191" s="89"/>
      <c r="I191" s="44"/>
      <c r="J191" s="44"/>
      <c r="K191" s="43"/>
      <c r="L191" s="86"/>
      <c r="M191" s="86"/>
      <c r="N191" s="186">
        <f t="shared" si="3"/>
        <v>0</v>
      </c>
      <c r="O191" s="238"/>
    </row>
    <row r="192" spans="1:15" s="5" customFormat="1" ht="37.5" customHeight="1" x14ac:dyDescent="0.3">
      <c r="A192" s="68"/>
      <c r="B192" s="68"/>
      <c r="C192" s="68"/>
      <c r="D192" s="68"/>
      <c r="E192" s="46"/>
      <c r="F192" s="323" t="str">
        <f t="shared" si="0"/>
        <v/>
      </c>
      <c r="G192" s="210"/>
      <c r="H192" s="89"/>
      <c r="I192" s="44"/>
      <c r="J192" s="44"/>
      <c r="K192" s="43"/>
      <c r="L192" s="86"/>
      <c r="M192" s="86"/>
      <c r="N192" s="186">
        <f t="shared" si="3"/>
        <v>0</v>
      </c>
      <c r="O192" s="238"/>
    </row>
    <row r="193" spans="1:15" s="5" customFormat="1" ht="37.5" customHeight="1" x14ac:dyDescent="0.3">
      <c r="A193" s="68"/>
      <c r="B193" s="68"/>
      <c r="C193" s="68"/>
      <c r="D193" s="68"/>
      <c r="E193" s="46"/>
      <c r="F193" s="323" t="str">
        <f t="shared" si="0"/>
        <v/>
      </c>
      <c r="G193" s="210"/>
      <c r="H193" s="89"/>
      <c r="I193" s="44"/>
      <c r="J193" s="44"/>
      <c r="K193" s="43"/>
      <c r="L193" s="86"/>
      <c r="M193" s="86"/>
      <c r="N193" s="186">
        <f t="shared" si="3"/>
        <v>0</v>
      </c>
      <c r="O193" s="238"/>
    </row>
    <row r="194" spans="1:15" s="5" customFormat="1" ht="37.5" customHeight="1" x14ac:dyDescent="0.3">
      <c r="A194" s="68"/>
      <c r="B194" s="68"/>
      <c r="C194" s="68"/>
      <c r="D194" s="68"/>
      <c r="E194" s="46"/>
      <c r="F194" s="323" t="str">
        <f t="shared" si="0"/>
        <v/>
      </c>
      <c r="G194" s="210"/>
      <c r="H194" s="89"/>
      <c r="I194" s="44"/>
      <c r="J194" s="44"/>
      <c r="K194" s="43"/>
      <c r="L194" s="86"/>
      <c r="M194" s="86"/>
      <c r="N194" s="186">
        <f t="shared" si="3"/>
        <v>0</v>
      </c>
      <c r="O194" s="238"/>
    </row>
    <row r="195" spans="1:15" s="5" customFormat="1" ht="37.5" customHeight="1" x14ac:dyDescent="0.3">
      <c r="A195" s="68"/>
      <c r="B195" s="68"/>
      <c r="C195" s="68"/>
      <c r="D195" s="68"/>
      <c r="E195" s="46"/>
      <c r="F195" s="323" t="str">
        <f t="shared" si="0"/>
        <v/>
      </c>
      <c r="G195" s="210"/>
      <c r="H195" s="89"/>
      <c r="I195" s="44"/>
      <c r="J195" s="44"/>
      <c r="K195" s="43"/>
      <c r="L195" s="86"/>
      <c r="M195" s="86"/>
      <c r="N195" s="186">
        <f t="shared" si="3"/>
        <v>0</v>
      </c>
      <c r="O195" s="238"/>
    </row>
    <row r="196" spans="1:15" s="5" customFormat="1" ht="37.5" customHeight="1" x14ac:dyDescent="0.3">
      <c r="A196" s="68"/>
      <c r="B196" s="68"/>
      <c r="C196" s="68"/>
      <c r="D196" s="68"/>
      <c r="E196" s="46"/>
      <c r="F196" s="323" t="str">
        <f t="shared" si="0"/>
        <v/>
      </c>
      <c r="G196" s="210"/>
      <c r="H196" s="89"/>
      <c r="I196" s="44"/>
      <c r="J196" s="44"/>
      <c r="K196" s="43"/>
      <c r="L196" s="86"/>
      <c r="M196" s="86"/>
      <c r="N196" s="186">
        <f t="shared" si="3"/>
        <v>0</v>
      </c>
      <c r="O196" s="238"/>
    </row>
    <row r="197" spans="1:15" s="5" customFormat="1" ht="37.5" customHeight="1" x14ac:dyDescent="0.3">
      <c r="A197" s="68"/>
      <c r="B197" s="68"/>
      <c r="C197" s="68"/>
      <c r="D197" s="68"/>
      <c r="E197" s="46"/>
      <c r="F197" s="323" t="str">
        <f t="shared" si="0"/>
        <v/>
      </c>
      <c r="G197" s="210"/>
      <c r="H197" s="89"/>
      <c r="I197" s="44"/>
      <c r="J197" s="44"/>
      <c r="K197" s="43"/>
      <c r="L197" s="86"/>
      <c r="M197" s="86"/>
      <c r="N197" s="186">
        <f t="shared" si="3"/>
        <v>0</v>
      </c>
      <c r="O197" s="238"/>
    </row>
    <row r="198" spans="1:15" s="5" customFormat="1" ht="37.5" customHeight="1" x14ac:dyDescent="0.3">
      <c r="A198" s="68"/>
      <c r="B198" s="68"/>
      <c r="C198" s="68"/>
      <c r="D198" s="68"/>
      <c r="E198" s="46"/>
      <c r="F198" s="323" t="str">
        <f t="shared" si="0"/>
        <v/>
      </c>
      <c r="G198" s="210"/>
      <c r="H198" s="89"/>
      <c r="I198" s="44"/>
      <c r="J198" s="44"/>
      <c r="K198" s="43"/>
      <c r="L198" s="86"/>
      <c r="M198" s="86"/>
      <c r="N198" s="186">
        <f t="shared" si="3"/>
        <v>0</v>
      </c>
      <c r="O198" s="238"/>
    </row>
    <row r="199" spans="1:15" s="5" customFormat="1" ht="37.5" customHeight="1" x14ac:dyDescent="0.3">
      <c r="A199" s="68"/>
      <c r="B199" s="68"/>
      <c r="C199" s="68"/>
      <c r="D199" s="68"/>
      <c r="E199" s="46"/>
      <c r="F199" s="323" t="str">
        <f t="shared" si="0"/>
        <v/>
      </c>
      <c r="G199" s="210"/>
      <c r="H199" s="89"/>
      <c r="I199" s="44"/>
      <c r="J199" s="44"/>
      <c r="K199" s="43"/>
      <c r="L199" s="86"/>
      <c r="M199" s="86"/>
      <c r="N199" s="186">
        <f t="shared" si="3"/>
        <v>0</v>
      </c>
      <c r="O199" s="238"/>
    </row>
    <row r="200" spans="1:15" s="5" customFormat="1" ht="37.5" customHeight="1" x14ac:dyDescent="0.3">
      <c r="A200" s="68"/>
      <c r="B200" s="68"/>
      <c r="C200" s="68"/>
      <c r="D200" s="68"/>
      <c r="E200" s="46"/>
      <c r="F200" s="323" t="str">
        <f t="shared" si="0"/>
        <v/>
      </c>
      <c r="G200" s="210"/>
      <c r="H200" s="89"/>
      <c r="I200" s="44"/>
      <c r="J200" s="44"/>
      <c r="K200" s="43"/>
      <c r="L200" s="86"/>
      <c r="M200" s="86"/>
      <c r="N200" s="186">
        <f t="shared" si="3"/>
        <v>0</v>
      </c>
      <c r="O200" s="238"/>
    </row>
    <row r="201" spans="1:15" s="5" customFormat="1" ht="37.5" customHeight="1" x14ac:dyDescent="0.3">
      <c r="A201" s="68"/>
      <c r="B201" s="68"/>
      <c r="C201" s="68"/>
      <c r="D201" s="68"/>
      <c r="E201" s="46"/>
      <c r="F201" s="323" t="str">
        <f t="shared" si="0"/>
        <v/>
      </c>
      <c r="G201" s="210"/>
      <c r="H201" s="89"/>
      <c r="I201" s="44"/>
      <c r="J201" s="44"/>
      <c r="K201" s="43"/>
      <c r="L201" s="86"/>
      <c r="M201" s="86"/>
      <c r="N201" s="186">
        <f t="shared" si="3"/>
        <v>0</v>
      </c>
      <c r="O201" s="238"/>
    </row>
    <row r="202" spans="1:15" s="5" customFormat="1" ht="37.5" customHeight="1" x14ac:dyDescent="0.3">
      <c r="A202" s="68"/>
      <c r="B202" s="68"/>
      <c r="C202" s="68"/>
      <c r="D202" s="68"/>
      <c r="E202" s="46"/>
      <c r="F202" s="323" t="str">
        <f t="shared" si="0"/>
        <v/>
      </c>
      <c r="G202" s="210"/>
      <c r="H202" s="89"/>
      <c r="I202" s="44"/>
      <c r="J202" s="44"/>
      <c r="K202" s="43"/>
      <c r="L202" s="86"/>
      <c r="M202" s="86"/>
      <c r="N202" s="186">
        <f t="shared" si="3"/>
        <v>0</v>
      </c>
      <c r="O202" s="238"/>
    </row>
    <row r="203" spans="1:15" s="5" customFormat="1" ht="37.5" customHeight="1" x14ac:dyDescent="0.3">
      <c r="A203" s="68"/>
      <c r="B203" s="68"/>
      <c r="C203" s="68"/>
      <c r="D203" s="68"/>
      <c r="E203" s="46"/>
      <c r="F203" s="323" t="str">
        <f t="shared" si="0"/>
        <v/>
      </c>
      <c r="G203" s="210"/>
      <c r="H203" s="89"/>
      <c r="I203" s="44"/>
      <c r="J203" s="44"/>
      <c r="K203" s="43"/>
      <c r="L203" s="86"/>
      <c r="M203" s="86"/>
      <c r="N203" s="186">
        <f t="shared" ref="N203:N266" si="4">DATEDIF(L203,M203,"d")/365</f>
        <v>0</v>
      </c>
      <c r="O203" s="238"/>
    </row>
    <row r="204" spans="1:15" s="5" customFormat="1" ht="37.5" customHeight="1" x14ac:dyDescent="0.3">
      <c r="A204" s="68"/>
      <c r="B204" s="68"/>
      <c r="C204" s="68"/>
      <c r="D204" s="68"/>
      <c r="E204" s="46"/>
      <c r="F204" s="323" t="str">
        <f t="shared" si="0"/>
        <v/>
      </c>
      <c r="G204" s="210"/>
      <c r="H204" s="89"/>
      <c r="I204" s="44"/>
      <c r="J204" s="44"/>
      <c r="K204" s="43"/>
      <c r="L204" s="86"/>
      <c r="M204" s="86"/>
      <c r="N204" s="186">
        <f t="shared" si="4"/>
        <v>0</v>
      </c>
      <c r="O204" s="238"/>
    </row>
    <row r="205" spans="1:15" s="5" customFormat="1" ht="37.5" customHeight="1" x14ac:dyDescent="0.3">
      <c r="A205" s="68"/>
      <c r="B205" s="68"/>
      <c r="C205" s="68"/>
      <c r="D205" s="68"/>
      <c r="E205" s="46"/>
      <c r="F205" s="323" t="str">
        <f t="shared" si="0"/>
        <v/>
      </c>
      <c r="G205" s="210"/>
      <c r="H205" s="89"/>
      <c r="I205" s="44"/>
      <c r="J205" s="44"/>
      <c r="K205" s="43"/>
      <c r="L205" s="86"/>
      <c r="M205" s="86"/>
      <c r="N205" s="186">
        <f t="shared" si="4"/>
        <v>0</v>
      </c>
      <c r="O205" s="238"/>
    </row>
    <row r="206" spans="1:15" s="5" customFormat="1" ht="37.5" customHeight="1" x14ac:dyDescent="0.3">
      <c r="A206" s="68"/>
      <c r="B206" s="68"/>
      <c r="C206" s="68"/>
      <c r="D206" s="68"/>
      <c r="E206" s="46"/>
      <c r="F206" s="323" t="str">
        <f t="shared" si="0"/>
        <v/>
      </c>
      <c r="G206" s="210"/>
      <c r="H206" s="89"/>
      <c r="I206" s="44"/>
      <c r="J206" s="44"/>
      <c r="K206" s="43"/>
      <c r="L206" s="86"/>
      <c r="M206" s="86"/>
      <c r="N206" s="186">
        <f t="shared" si="4"/>
        <v>0</v>
      </c>
      <c r="O206" s="238"/>
    </row>
    <row r="207" spans="1:15" s="5" customFormat="1" ht="37.5" customHeight="1" x14ac:dyDescent="0.3">
      <c r="A207" s="68"/>
      <c r="B207" s="68"/>
      <c r="C207" s="68"/>
      <c r="D207" s="68"/>
      <c r="E207" s="46"/>
      <c r="F207" s="323" t="str">
        <f t="shared" si="0"/>
        <v/>
      </c>
      <c r="G207" s="210"/>
      <c r="H207" s="89"/>
      <c r="I207" s="44"/>
      <c r="J207" s="44"/>
      <c r="K207" s="43"/>
      <c r="L207" s="86"/>
      <c r="M207" s="86"/>
      <c r="N207" s="186">
        <f t="shared" si="4"/>
        <v>0</v>
      </c>
      <c r="O207" s="238"/>
    </row>
    <row r="208" spans="1:15" s="5" customFormat="1" ht="37.5" customHeight="1" x14ac:dyDescent="0.3">
      <c r="A208" s="68"/>
      <c r="B208" s="68"/>
      <c r="C208" s="68"/>
      <c r="D208" s="68"/>
      <c r="E208" s="46"/>
      <c r="F208" s="323" t="str">
        <f t="shared" si="0"/>
        <v/>
      </c>
      <c r="G208" s="210"/>
      <c r="H208" s="89"/>
      <c r="I208" s="44"/>
      <c r="J208" s="44"/>
      <c r="K208" s="43"/>
      <c r="L208" s="86"/>
      <c r="M208" s="86"/>
      <c r="N208" s="186">
        <f t="shared" si="4"/>
        <v>0</v>
      </c>
      <c r="O208" s="238"/>
    </row>
    <row r="209" spans="1:15" s="5" customFormat="1" ht="37.5" customHeight="1" x14ac:dyDescent="0.3">
      <c r="A209" s="68"/>
      <c r="B209" s="68"/>
      <c r="C209" s="68"/>
      <c r="D209" s="68"/>
      <c r="E209" s="46"/>
      <c r="F209" s="323" t="str">
        <f t="shared" si="0"/>
        <v/>
      </c>
      <c r="G209" s="210"/>
      <c r="H209" s="89"/>
      <c r="I209" s="44"/>
      <c r="J209" s="44"/>
      <c r="K209" s="43"/>
      <c r="L209" s="86"/>
      <c r="M209" s="86"/>
      <c r="N209" s="186">
        <f t="shared" si="4"/>
        <v>0</v>
      </c>
      <c r="O209" s="238"/>
    </row>
    <row r="210" spans="1:15" s="5" customFormat="1" ht="37.5" customHeight="1" x14ac:dyDescent="0.3">
      <c r="A210" s="68"/>
      <c r="B210" s="68"/>
      <c r="C210" s="68"/>
      <c r="D210" s="68"/>
      <c r="E210" s="46"/>
      <c r="F210" s="323" t="str">
        <f t="shared" si="0"/>
        <v/>
      </c>
      <c r="G210" s="210"/>
      <c r="H210" s="89"/>
      <c r="I210" s="44"/>
      <c r="J210" s="44"/>
      <c r="K210" s="43"/>
      <c r="L210" s="86"/>
      <c r="M210" s="86"/>
      <c r="N210" s="186">
        <f t="shared" si="4"/>
        <v>0</v>
      </c>
      <c r="O210" s="238"/>
    </row>
    <row r="211" spans="1:15" s="5" customFormat="1" ht="37.5" customHeight="1" x14ac:dyDescent="0.3">
      <c r="A211" s="68"/>
      <c r="B211" s="68"/>
      <c r="C211" s="68"/>
      <c r="D211" s="68"/>
      <c r="E211" s="46"/>
      <c r="F211" s="323" t="str">
        <f t="shared" si="0"/>
        <v/>
      </c>
      <c r="G211" s="210"/>
      <c r="H211" s="89"/>
      <c r="I211" s="44"/>
      <c r="J211" s="44"/>
      <c r="K211" s="43"/>
      <c r="L211" s="86"/>
      <c r="M211" s="86"/>
      <c r="N211" s="186">
        <f t="shared" si="4"/>
        <v>0</v>
      </c>
      <c r="O211" s="238"/>
    </row>
    <row r="212" spans="1:15" s="5" customFormat="1" ht="37.5" customHeight="1" x14ac:dyDescent="0.3">
      <c r="A212" s="68"/>
      <c r="B212" s="68"/>
      <c r="C212" s="68"/>
      <c r="D212" s="68"/>
      <c r="E212" s="46"/>
      <c r="F212" s="323" t="str">
        <f t="shared" si="0"/>
        <v/>
      </c>
      <c r="G212" s="210"/>
      <c r="H212" s="89"/>
      <c r="I212" s="44"/>
      <c r="J212" s="44"/>
      <c r="K212" s="43"/>
      <c r="L212" s="86"/>
      <c r="M212" s="86"/>
      <c r="N212" s="186">
        <f t="shared" si="4"/>
        <v>0</v>
      </c>
      <c r="O212" s="238"/>
    </row>
    <row r="213" spans="1:15" s="5" customFormat="1" ht="37.5" customHeight="1" x14ac:dyDescent="0.3">
      <c r="A213" s="68"/>
      <c r="B213" s="68"/>
      <c r="C213" s="68"/>
      <c r="D213" s="68"/>
      <c r="E213" s="46"/>
      <c r="F213" s="323" t="str">
        <f t="shared" si="0"/>
        <v/>
      </c>
      <c r="G213" s="210"/>
      <c r="H213" s="89"/>
      <c r="I213" s="44"/>
      <c r="J213" s="44"/>
      <c r="K213" s="43"/>
      <c r="L213" s="86"/>
      <c r="M213" s="86"/>
      <c r="N213" s="186">
        <f t="shared" si="4"/>
        <v>0</v>
      </c>
      <c r="O213" s="238"/>
    </row>
    <row r="214" spans="1:15" s="5" customFormat="1" ht="37.5" customHeight="1" x14ac:dyDescent="0.3">
      <c r="A214" s="68"/>
      <c r="B214" s="68"/>
      <c r="C214" s="68"/>
      <c r="D214" s="68"/>
      <c r="E214" s="46"/>
      <c r="F214" s="323" t="str">
        <f t="shared" si="0"/>
        <v/>
      </c>
      <c r="G214" s="210"/>
      <c r="H214" s="89"/>
      <c r="I214" s="44"/>
      <c r="J214" s="44"/>
      <c r="K214" s="43"/>
      <c r="L214" s="86"/>
      <c r="M214" s="86"/>
      <c r="N214" s="186">
        <f t="shared" si="4"/>
        <v>0</v>
      </c>
      <c r="O214" s="238"/>
    </row>
    <row r="215" spans="1:15" s="5" customFormat="1" ht="37.5" customHeight="1" x14ac:dyDescent="0.3">
      <c r="A215" s="68"/>
      <c r="B215" s="68"/>
      <c r="C215" s="68"/>
      <c r="D215" s="68"/>
      <c r="E215" s="46"/>
      <c r="F215" s="323" t="str">
        <f t="shared" si="0"/>
        <v/>
      </c>
      <c r="G215" s="210"/>
      <c r="H215" s="89"/>
      <c r="I215" s="44"/>
      <c r="J215" s="44"/>
      <c r="K215" s="43"/>
      <c r="L215" s="86"/>
      <c r="M215" s="86"/>
      <c r="N215" s="186">
        <f t="shared" si="4"/>
        <v>0</v>
      </c>
      <c r="O215" s="238"/>
    </row>
    <row r="216" spans="1:15" s="5" customFormat="1" ht="37.5" customHeight="1" x14ac:dyDescent="0.3">
      <c r="A216" s="68"/>
      <c r="B216" s="68"/>
      <c r="C216" s="68"/>
      <c r="D216" s="68"/>
      <c r="E216" s="46"/>
      <c r="F216" s="323" t="str">
        <f t="shared" si="0"/>
        <v/>
      </c>
      <c r="G216" s="210"/>
      <c r="H216" s="89"/>
      <c r="I216" s="44"/>
      <c r="J216" s="44"/>
      <c r="K216" s="43"/>
      <c r="L216" s="86"/>
      <c r="M216" s="86"/>
      <c r="N216" s="186">
        <f t="shared" si="4"/>
        <v>0</v>
      </c>
      <c r="O216" s="238"/>
    </row>
    <row r="217" spans="1:15" s="5" customFormat="1" ht="37.5" customHeight="1" x14ac:dyDescent="0.3">
      <c r="A217" s="68"/>
      <c r="B217" s="68"/>
      <c r="C217" s="68"/>
      <c r="D217" s="68"/>
      <c r="E217" s="46"/>
      <c r="F217" s="323" t="str">
        <f t="shared" si="0"/>
        <v/>
      </c>
      <c r="G217" s="210"/>
      <c r="H217" s="89"/>
      <c r="I217" s="44"/>
      <c r="J217" s="44"/>
      <c r="K217" s="43"/>
      <c r="L217" s="86"/>
      <c r="M217" s="86"/>
      <c r="N217" s="186">
        <f t="shared" si="4"/>
        <v>0</v>
      </c>
      <c r="O217" s="238"/>
    </row>
    <row r="218" spans="1:15" s="5" customFormat="1" ht="37.5" customHeight="1" x14ac:dyDescent="0.3">
      <c r="A218" s="68"/>
      <c r="B218" s="68"/>
      <c r="C218" s="68"/>
      <c r="D218" s="68"/>
      <c r="E218" s="46"/>
      <c r="F218" s="323" t="str">
        <f t="shared" si="0"/>
        <v/>
      </c>
      <c r="G218" s="210"/>
      <c r="H218" s="89"/>
      <c r="I218" s="44"/>
      <c r="J218" s="44"/>
      <c r="K218" s="43"/>
      <c r="L218" s="86"/>
      <c r="M218" s="86"/>
      <c r="N218" s="186">
        <f t="shared" si="4"/>
        <v>0</v>
      </c>
      <c r="O218" s="238"/>
    </row>
    <row r="219" spans="1:15" s="5" customFormat="1" ht="37.5" customHeight="1" x14ac:dyDescent="0.3">
      <c r="A219" s="68"/>
      <c r="B219" s="68"/>
      <c r="C219" s="68"/>
      <c r="D219" s="68"/>
      <c r="E219" s="46"/>
      <c r="F219" s="323" t="str">
        <f t="shared" si="0"/>
        <v/>
      </c>
      <c r="G219" s="210"/>
      <c r="H219" s="89"/>
      <c r="I219" s="44"/>
      <c r="J219" s="44"/>
      <c r="K219" s="43"/>
      <c r="L219" s="86"/>
      <c r="M219" s="86"/>
      <c r="N219" s="186">
        <f t="shared" si="4"/>
        <v>0</v>
      </c>
      <c r="O219" s="238"/>
    </row>
    <row r="220" spans="1:15" s="5" customFormat="1" ht="37.5" customHeight="1" x14ac:dyDescent="0.3">
      <c r="A220" s="68"/>
      <c r="B220" s="68"/>
      <c r="C220" s="68"/>
      <c r="D220" s="68"/>
      <c r="E220" s="46"/>
      <c r="F220" s="323" t="str">
        <f t="shared" si="0"/>
        <v/>
      </c>
      <c r="G220" s="210"/>
      <c r="H220" s="89"/>
      <c r="I220" s="44"/>
      <c r="J220" s="44"/>
      <c r="K220" s="43"/>
      <c r="L220" s="86"/>
      <c r="M220" s="86"/>
      <c r="N220" s="186">
        <f t="shared" si="4"/>
        <v>0</v>
      </c>
      <c r="O220" s="238"/>
    </row>
    <row r="221" spans="1:15" s="5" customFormat="1" ht="37.5" customHeight="1" x14ac:dyDescent="0.3">
      <c r="A221" s="68"/>
      <c r="B221" s="68"/>
      <c r="C221" s="68"/>
      <c r="D221" s="68"/>
      <c r="E221" s="46"/>
      <c r="F221" s="323" t="str">
        <f t="shared" ref="F221:F284" si="5">IF(ISBLANK($E221),"",VLOOKUP($E221,참여인력_개요,2,FALSE))</f>
        <v/>
      </c>
      <c r="G221" s="210"/>
      <c r="H221" s="89"/>
      <c r="I221" s="44"/>
      <c r="J221" s="44"/>
      <c r="K221" s="43"/>
      <c r="L221" s="86"/>
      <c r="M221" s="86"/>
      <c r="N221" s="186">
        <f t="shared" si="4"/>
        <v>0</v>
      </c>
      <c r="O221" s="238"/>
    </row>
    <row r="222" spans="1:15" s="5" customFormat="1" ht="37.5" customHeight="1" x14ac:dyDescent="0.3">
      <c r="A222" s="68"/>
      <c r="B222" s="68"/>
      <c r="C222" s="68"/>
      <c r="D222" s="68"/>
      <c r="E222" s="46"/>
      <c r="F222" s="323" t="str">
        <f t="shared" si="5"/>
        <v/>
      </c>
      <c r="G222" s="210"/>
      <c r="H222" s="89"/>
      <c r="I222" s="44"/>
      <c r="J222" s="44"/>
      <c r="K222" s="43"/>
      <c r="L222" s="86"/>
      <c r="M222" s="86"/>
      <c r="N222" s="186">
        <f t="shared" si="4"/>
        <v>0</v>
      </c>
      <c r="O222" s="238"/>
    </row>
    <row r="223" spans="1:15" s="5" customFormat="1" ht="37.5" customHeight="1" x14ac:dyDescent="0.3">
      <c r="A223" s="68"/>
      <c r="B223" s="68"/>
      <c r="C223" s="68"/>
      <c r="D223" s="68"/>
      <c r="E223" s="46"/>
      <c r="F223" s="323" t="str">
        <f t="shared" si="5"/>
        <v/>
      </c>
      <c r="G223" s="210"/>
      <c r="H223" s="89"/>
      <c r="I223" s="44"/>
      <c r="J223" s="44"/>
      <c r="K223" s="43"/>
      <c r="L223" s="86"/>
      <c r="M223" s="86"/>
      <c r="N223" s="186">
        <f t="shared" si="4"/>
        <v>0</v>
      </c>
      <c r="O223" s="238"/>
    </row>
    <row r="224" spans="1:15" s="5" customFormat="1" ht="37.5" customHeight="1" x14ac:dyDescent="0.3">
      <c r="A224" s="68"/>
      <c r="B224" s="68"/>
      <c r="C224" s="68"/>
      <c r="D224" s="68"/>
      <c r="E224" s="46"/>
      <c r="F224" s="323" t="str">
        <f t="shared" si="5"/>
        <v/>
      </c>
      <c r="G224" s="210"/>
      <c r="H224" s="89"/>
      <c r="I224" s="44"/>
      <c r="J224" s="44"/>
      <c r="K224" s="43"/>
      <c r="L224" s="86"/>
      <c r="M224" s="86"/>
      <c r="N224" s="186">
        <f t="shared" si="4"/>
        <v>0</v>
      </c>
      <c r="O224" s="238"/>
    </row>
    <row r="225" spans="1:15" s="5" customFormat="1" ht="37.5" customHeight="1" x14ac:dyDescent="0.3">
      <c r="A225" s="68"/>
      <c r="B225" s="68"/>
      <c r="C225" s="68"/>
      <c r="D225" s="68"/>
      <c r="E225" s="46"/>
      <c r="F225" s="323" t="str">
        <f t="shared" si="5"/>
        <v/>
      </c>
      <c r="G225" s="210"/>
      <c r="H225" s="89"/>
      <c r="I225" s="44"/>
      <c r="J225" s="44"/>
      <c r="K225" s="43"/>
      <c r="L225" s="86"/>
      <c r="M225" s="86"/>
      <c r="N225" s="186">
        <f t="shared" si="4"/>
        <v>0</v>
      </c>
      <c r="O225" s="238"/>
    </row>
    <row r="226" spans="1:15" s="5" customFormat="1" ht="37.5" customHeight="1" x14ac:dyDescent="0.3">
      <c r="A226" s="68"/>
      <c r="B226" s="68"/>
      <c r="C226" s="68"/>
      <c r="D226" s="68"/>
      <c r="E226" s="46"/>
      <c r="F226" s="323" t="str">
        <f t="shared" si="5"/>
        <v/>
      </c>
      <c r="G226" s="210"/>
      <c r="H226" s="89"/>
      <c r="I226" s="44"/>
      <c r="J226" s="44"/>
      <c r="K226" s="43"/>
      <c r="L226" s="86"/>
      <c r="M226" s="86"/>
      <c r="N226" s="186">
        <f t="shared" si="4"/>
        <v>0</v>
      </c>
      <c r="O226" s="238"/>
    </row>
    <row r="227" spans="1:15" s="5" customFormat="1" ht="37.5" customHeight="1" x14ac:dyDescent="0.3">
      <c r="A227" s="68"/>
      <c r="B227" s="68"/>
      <c r="C227" s="68"/>
      <c r="D227" s="68"/>
      <c r="E227" s="46"/>
      <c r="F227" s="323" t="str">
        <f t="shared" si="5"/>
        <v/>
      </c>
      <c r="G227" s="210"/>
      <c r="H227" s="89"/>
      <c r="I227" s="44"/>
      <c r="J227" s="44"/>
      <c r="K227" s="43"/>
      <c r="L227" s="86"/>
      <c r="M227" s="86"/>
      <c r="N227" s="186">
        <f t="shared" si="4"/>
        <v>0</v>
      </c>
      <c r="O227" s="238"/>
    </row>
    <row r="228" spans="1:15" s="5" customFormat="1" ht="37.5" customHeight="1" x14ac:dyDescent="0.3">
      <c r="A228" s="68"/>
      <c r="B228" s="68"/>
      <c r="C228" s="68"/>
      <c r="D228" s="68"/>
      <c r="E228" s="46"/>
      <c r="F228" s="323" t="str">
        <f t="shared" si="5"/>
        <v/>
      </c>
      <c r="G228" s="210"/>
      <c r="H228" s="89"/>
      <c r="I228" s="44"/>
      <c r="J228" s="44"/>
      <c r="K228" s="43"/>
      <c r="L228" s="86"/>
      <c r="M228" s="86"/>
      <c r="N228" s="186">
        <f t="shared" si="4"/>
        <v>0</v>
      </c>
      <c r="O228" s="238"/>
    </row>
    <row r="229" spans="1:15" s="5" customFormat="1" ht="37.5" customHeight="1" x14ac:dyDescent="0.3">
      <c r="A229" s="68"/>
      <c r="B229" s="68"/>
      <c r="C229" s="68"/>
      <c r="D229" s="68"/>
      <c r="E229" s="46"/>
      <c r="F229" s="323" t="str">
        <f t="shared" si="5"/>
        <v/>
      </c>
      <c r="G229" s="210"/>
      <c r="H229" s="89"/>
      <c r="I229" s="44"/>
      <c r="J229" s="44"/>
      <c r="K229" s="43"/>
      <c r="L229" s="86"/>
      <c r="M229" s="86"/>
      <c r="N229" s="186">
        <f t="shared" si="4"/>
        <v>0</v>
      </c>
      <c r="O229" s="238"/>
    </row>
    <row r="230" spans="1:15" s="5" customFormat="1" ht="37.5" customHeight="1" x14ac:dyDescent="0.3">
      <c r="A230" s="68"/>
      <c r="B230" s="68"/>
      <c r="C230" s="68"/>
      <c r="D230" s="68"/>
      <c r="E230" s="46"/>
      <c r="F230" s="323" t="str">
        <f t="shared" si="5"/>
        <v/>
      </c>
      <c r="G230" s="210"/>
      <c r="H230" s="89"/>
      <c r="I230" s="44"/>
      <c r="J230" s="44"/>
      <c r="K230" s="43"/>
      <c r="L230" s="86"/>
      <c r="M230" s="86"/>
      <c r="N230" s="186">
        <f t="shared" si="4"/>
        <v>0</v>
      </c>
      <c r="O230" s="238"/>
    </row>
    <row r="231" spans="1:15" s="5" customFormat="1" ht="37.5" customHeight="1" x14ac:dyDescent="0.3">
      <c r="A231" s="68"/>
      <c r="B231" s="68"/>
      <c r="C231" s="68"/>
      <c r="D231" s="68"/>
      <c r="E231" s="46"/>
      <c r="F231" s="323" t="str">
        <f t="shared" si="5"/>
        <v/>
      </c>
      <c r="G231" s="210"/>
      <c r="H231" s="89"/>
      <c r="I231" s="44"/>
      <c r="J231" s="44"/>
      <c r="K231" s="43"/>
      <c r="L231" s="86"/>
      <c r="M231" s="86"/>
      <c r="N231" s="186">
        <f t="shared" si="4"/>
        <v>0</v>
      </c>
      <c r="O231" s="238"/>
    </row>
    <row r="232" spans="1:15" s="5" customFormat="1" ht="37.5" customHeight="1" x14ac:dyDescent="0.3">
      <c r="A232" s="68"/>
      <c r="B232" s="68"/>
      <c r="C232" s="68"/>
      <c r="D232" s="68"/>
      <c r="E232" s="46"/>
      <c r="F232" s="323" t="str">
        <f t="shared" si="5"/>
        <v/>
      </c>
      <c r="G232" s="210"/>
      <c r="H232" s="89"/>
      <c r="I232" s="44"/>
      <c r="J232" s="44"/>
      <c r="K232" s="43"/>
      <c r="L232" s="86"/>
      <c r="M232" s="86"/>
      <c r="N232" s="186">
        <f t="shared" si="4"/>
        <v>0</v>
      </c>
      <c r="O232" s="238"/>
    </row>
    <row r="233" spans="1:15" s="5" customFormat="1" ht="37.5" customHeight="1" x14ac:dyDescent="0.3">
      <c r="A233" s="68"/>
      <c r="B233" s="68"/>
      <c r="C233" s="68"/>
      <c r="D233" s="68"/>
      <c r="E233" s="46"/>
      <c r="F233" s="323" t="str">
        <f t="shared" si="5"/>
        <v/>
      </c>
      <c r="G233" s="210"/>
      <c r="H233" s="89"/>
      <c r="I233" s="44"/>
      <c r="J233" s="44"/>
      <c r="K233" s="43"/>
      <c r="L233" s="86"/>
      <c r="M233" s="86"/>
      <c r="N233" s="186">
        <f t="shared" si="4"/>
        <v>0</v>
      </c>
      <c r="O233" s="238"/>
    </row>
    <row r="234" spans="1:15" s="5" customFormat="1" ht="37.5" customHeight="1" x14ac:dyDescent="0.3">
      <c r="A234" s="68"/>
      <c r="B234" s="68"/>
      <c r="C234" s="68"/>
      <c r="D234" s="68"/>
      <c r="E234" s="46"/>
      <c r="F234" s="323" t="str">
        <f t="shared" si="5"/>
        <v/>
      </c>
      <c r="G234" s="210"/>
      <c r="H234" s="89"/>
      <c r="I234" s="44"/>
      <c r="J234" s="44"/>
      <c r="K234" s="43"/>
      <c r="L234" s="86"/>
      <c r="M234" s="86"/>
      <c r="N234" s="186">
        <f t="shared" si="4"/>
        <v>0</v>
      </c>
      <c r="O234" s="238"/>
    </row>
    <row r="235" spans="1:15" s="5" customFormat="1" ht="37.5" customHeight="1" x14ac:dyDescent="0.3">
      <c r="A235" s="68"/>
      <c r="B235" s="68"/>
      <c r="C235" s="68"/>
      <c r="D235" s="68"/>
      <c r="E235" s="46"/>
      <c r="F235" s="323" t="str">
        <f t="shared" si="5"/>
        <v/>
      </c>
      <c r="G235" s="210"/>
      <c r="H235" s="89"/>
      <c r="I235" s="44"/>
      <c r="J235" s="44"/>
      <c r="K235" s="43"/>
      <c r="L235" s="86"/>
      <c r="M235" s="86"/>
      <c r="N235" s="186">
        <f t="shared" si="4"/>
        <v>0</v>
      </c>
      <c r="O235" s="238"/>
    </row>
    <row r="236" spans="1:15" s="5" customFormat="1" ht="37.5" customHeight="1" x14ac:dyDescent="0.3">
      <c r="A236" s="68"/>
      <c r="B236" s="68"/>
      <c r="C236" s="68"/>
      <c r="D236" s="68"/>
      <c r="E236" s="46"/>
      <c r="F236" s="323" t="str">
        <f t="shared" si="5"/>
        <v/>
      </c>
      <c r="G236" s="210"/>
      <c r="H236" s="89"/>
      <c r="I236" s="44"/>
      <c r="J236" s="44"/>
      <c r="K236" s="43"/>
      <c r="L236" s="86"/>
      <c r="M236" s="86"/>
      <c r="N236" s="186">
        <f t="shared" si="4"/>
        <v>0</v>
      </c>
      <c r="O236" s="238"/>
    </row>
    <row r="237" spans="1:15" s="5" customFormat="1" ht="37.5" customHeight="1" x14ac:dyDescent="0.3">
      <c r="A237" s="68"/>
      <c r="B237" s="68"/>
      <c r="C237" s="68"/>
      <c r="D237" s="68"/>
      <c r="E237" s="46"/>
      <c r="F237" s="323" t="str">
        <f t="shared" si="5"/>
        <v/>
      </c>
      <c r="G237" s="210"/>
      <c r="H237" s="89"/>
      <c r="I237" s="44"/>
      <c r="J237" s="44"/>
      <c r="K237" s="43"/>
      <c r="L237" s="86"/>
      <c r="M237" s="86"/>
      <c r="N237" s="186">
        <f t="shared" si="4"/>
        <v>0</v>
      </c>
      <c r="O237" s="238"/>
    </row>
    <row r="238" spans="1:15" s="5" customFormat="1" ht="37.5" customHeight="1" x14ac:dyDescent="0.3">
      <c r="A238" s="68"/>
      <c r="B238" s="68"/>
      <c r="C238" s="68"/>
      <c r="D238" s="68"/>
      <c r="E238" s="46"/>
      <c r="F238" s="323" t="str">
        <f t="shared" si="5"/>
        <v/>
      </c>
      <c r="G238" s="210"/>
      <c r="H238" s="89"/>
      <c r="I238" s="44"/>
      <c r="J238" s="44"/>
      <c r="K238" s="43"/>
      <c r="L238" s="86"/>
      <c r="M238" s="86"/>
      <c r="N238" s="186">
        <f t="shared" si="4"/>
        <v>0</v>
      </c>
      <c r="O238" s="238"/>
    </row>
    <row r="239" spans="1:15" s="5" customFormat="1" ht="37.5" customHeight="1" x14ac:dyDescent="0.3">
      <c r="A239" s="68"/>
      <c r="B239" s="68"/>
      <c r="C239" s="68"/>
      <c r="D239" s="68"/>
      <c r="E239" s="46"/>
      <c r="F239" s="323" t="str">
        <f t="shared" si="5"/>
        <v/>
      </c>
      <c r="G239" s="210"/>
      <c r="H239" s="89"/>
      <c r="I239" s="44"/>
      <c r="J239" s="44"/>
      <c r="K239" s="43"/>
      <c r="L239" s="86"/>
      <c r="M239" s="86"/>
      <c r="N239" s="186">
        <f t="shared" si="4"/>
        <v>0</v>
      </c>
      <c r="O239" s="238"/>
    </row>
    <row r="240" spans="1:15" s="5" customFormat="1" ht="37.5" customHeight="1" x14ac:dyDescent="0.3">
      <c r="A240" s="68"/>
      <c r="B240" s="68"/>
      <c r="C240" s="68"/>
      <c r="D240" s="68"/>
      <c r="E240" s="46"/>
      <c r="F240" s="323" t="str">
        <f t="shared" si="5"/>
        <v/>
      </c>
      <c r="G240" s="210"/>
      <c r="H240" s="89"/>
      <c r="I240" s="44"/>
      <c r="J240" s="44"/>
      <c r="K240" s="43"/>
      <c r="L240" s="86"/>
      <c r="M240" s="86"/>
      <c r="N240" s="186">
        <f t="shared" si="4"/>
        <v>0</v>
      </c>
      <c r="O240" s="238"/>
    </row>
    <row r="241" spans="1:15" s="5" customFormat="1" ht="37.5" customHeight="1" x14ac:dyDescent="0.3">
      <c r="A241" s="68"/>
      <c r="B241" s="68"/>
      <c r="C241" s="68"/>
      <c r="D241" s="68"/>
      <c r="E241" s="46"/>
      <c r="F241" s="323" t="str">
        <f t="shared" si="5"/>
        <v/>
      </c>
      <c r="G241" s="210"/>
      <c r="H241" s="89"/>
      <c r="I241" s="44"/>
      <c r="J241" s="44"/>
      <c r="K241" s="43"/>
      <c r="L241" s="86"/>
      <c r="M241" s="86"/>
      <c r="N241" s="186">
        <f t="shared" si="4"/>
        <v>0</v>
      </c>
      <c r="O241" s="238"/>
    </row>
    <row r="242" spans="1:15" s="5" customFormat="1" ht="37.5" customHeight="1" x14ac:dyDescent="0.3">
      <c r="A242" s="68"/>
      <c r="B242" s="68"/>
      <c r="C242" s="68"/>
      <c r="D242" s="68"/>
      <c r="E242" s="46"/>
      <c r="F242" s="323" t="str">
        <f t="shared" si="5"/>
        <v/>
      </c>
      <c r="G242" s="210"/>
      <c r="H242" s="89"/>
      <c r="I242" s="44"/>
      <c r="J242" s="44"/>
      <c r="K242" s="43"/>
      <c r="L242" s="86"/>
      <c r="M242" s="86"/>
      <c r="N242" s="186">
        <f t="shared" si="4"/>
        <v>0</v>
      </c>
      <c r="O242" s="238"/>
    </row>
    <row r="243" spans="1:15" s="5" customFormat="1" ht="37.5" customHeight="1" x14ac:dyDescent="0.3">
      <c r="A243" s="68"/>
      <c r="B243" s="68"/>
      <c r="C243" s="68"/>
      <c r="D243" s="68"/>
      <c r="E243" s="46"/>
      <c r="F243" s="323" t="str">
        <f t="shared" si="5"/>
        <v/>
      </c>
      <c r="G243" s="210"/>
      <c r="H243" s="89"/>
      <c r="I243" s="44"/>
      <c r="J243" s="44"/>
      <c r="K243" s="43"/>
      <c r="L243" s="86"/>
      <c r="M243" s="86"/>
      <c r="N243" s="186">
        <f t="shared" si="4"/>
        <v>0</v>
      </c>
      <c r="O243" s="238"/>
    </row>
    <row r="244" spans="1:15" s="5" customFormat="1" ht="37.5" customHeight="1" x14ac:dyDescent="0.3">
      <c r="A244" s="68"/>
      <c r="B244" s="68"/>
      <c r="C244" s="68"/>
      <c r="D244" s="68"/>
      <c r="E244" s="46"/>
      <c r="F244" s="323" t="str">
        <f t="shared" si="5"/>
        <v/>
      </c>
      <c r="G244" s="210"/>
      <c r="H244" s="89"/>
      <c r="I244" s="44"/>
      <c r="J244" s="44"/>
      <c r="K244" s="43"/>
      <c r="L244" s="86"/>
      <c r="M244" s="86"/>
      <c r="N244" s="186">
        <f t="shared" si="4"/>
        <v>0</v>
      </c>
      <c r="O244" s="238"/>
    </row>
    <row r="245" spans="1:15" s="5" customFormat="1" ht="37.5" customHeight="1" x14ac:dyDescent="0.3">
      <c r="A245" s="68"/>
      <c r="B245" s="68"/>
      <c r="C245" s="68"/>
      <c r="D245" s="68"/>
      <c r="E245" s="46"/>
      <c r="F245" s="323" t="str">
        <f t="shared" si="5"/>
        <v/>
      </c>
      <c r="G245" s="210"/>
      <c r="H245" s="89"/>
      <c r="I245" s="44"/>
      <c r="J245" s="44"/>
      <c r="K245" s="43"/>
      <c r="L245" s="86"/>
      <c r="M245" s="86"/>
      <c r="N245" s="186">
        <f t="shared" si="4"/>
        <v>0</v>
      </c>
      <c r="O245" s="238"/>
    </row>
    <row r="246" spans="1:15" s="5" customFormat="1" ht="37.5" customHeight="1" x14ac:dyDescent="0.3">
      <c r="A246" s="68"/>
      <c r="B246" s="68"/>
      <c r="C246" s="68"/>
      <c r="D246" s="68"/>
      <c r="E246" s="46"/>
      <c r="F246" s="323" t="str">
        <f t="shared" si="5"/>
        <v/>
      </c>
      <c r="G246" s="210"/>
      <c r="H246" s="89"/>
      <c r="I246" s="44"/>
      <c r="J246" s="44"/>
      <c r="K246" s="43"/>
      <c r="L246" s="86"/>
      <c r="M246" s="86"/>
      <c r="N246" s="186">
        <f t="shared" si="4"/>
        <v>0</v>
      </c>
      <c r="O246" s="238"/>
    </row>
    <row r="247" spans="1:15" s="5" customFormat="1" ht="37.5" customHeight="1" x14ac:dyDescent="0.3">
      <c r="A247" s="68"/>
      <c r="B247" s="68"/>
      <c r="C247" s="68"/>
      <c r="D247" s="68"/>
      <c r="E247" s="46"/>
      <c r="F247" s="323" t="str">
        <f t="shared" si="5"/>
        <v/>
      </c>
      <c r="G247" s="210"/>
      <c r="H247" s="89"/>
      <c r="I247" s="44"/>
      <c r="J247" s="44"/>
      <c r="K247" s="43"/>
      <c r="L247" s="86"/>
      <c r="M247" s="86"/>
      <c r="N247" s="186">
        <f t="shared" si="4"/>
        <v>0</v>
      </c>
      <c r="O247" s="238"/>
    </row>
    <row r="248" spans="1:15" s="5" customFormat="1" ht="37.5" customHeight="1" x14ac:dyDescent="0.3">
      <c r="A248" s="68"/>
      <c r="B248" s="68"/>
      <c r="C248" s="68"/>
      <c r="D248" s="68"/>
      <c r="E248" s="46"/>
      <c r="F248" s="323" t="str">
        <f t="shared" si="5"/>
        <v/>
      </c>
      <c r="G248" s="210"/>
      <c r="H248" s="89"/>
      <c r="I248" s="44"/>
      <c r="J248" s="44"/>
      <c r="K248" s="43"/>
      <c r="L248" s="86"/>
      <c r="M248" s="86"/>
      <c r="N248" s="186">
        <f t="shared" si="4"/>
        <v>0</v>
      </c>
      <c r="O248" s="238"/>
    </row>
    <row r="249" spans="1:15" s="5" customFormat="1" ht="37.5" customHeight="1" x14ac:dyDescent="0.3">
      <c r="A249" s="68"/>
      <c r="B249" s="68"/>
      <c r="C249" s="68"/>
      <c r="D249" s="68"/>
      <c r="E249" s="46"/>
      <c r="F249" s="323" t="str">
        <f t="shared" si="5"/>
        <v/>
      </c>
      <c r="G249" s="210"/>
      <c r="H249" s="89"/>
      <c r="I249" s="44"/>
      <c r="J249" s="44"/>
      <c r="K249" s="43"/>
      <c r="L249" s="86"/>
      <c r="M249" s="86"/>
      <c r="N249" s="186">
        <f t="shared" si="4"/>
        <v>0</v>
      </c>
      <c r="O249" s="238"/>
    </row>
    <row r="250" spans="1:15" s="5" customFormat="1" ht="37.5" customHeight="1" x14ac:dyDescent="0.3">
      <c r="A250" s="68"/>
      <c r="B250" s="68"/>
      <c r="C250" s="68"/>
      <c r="D250" s="68"/>
      <c r="E250" s="46"/>
      <c r="F250" s="323" t="str">
        <f t="shared" si="5"/>
        <v/>
      </c>
      <c r="G250" s="210"/>
      <c r="H250" s="89"/>
      <c r="I250" s="44"/>
      <c r="J250" s="44"/>
      <c r="K250" s="43"/>
      <c r="L250" s="86"/>
      <c r="M250" s="86"/>
      <c r="N250" s="186">
        <f t="shared" si="4"/>
        <v>0</v>
      </c>
      <c r="O250" s="238"/>
    </row>
    <row r="251" spans="1:15" s="5" customFormat="1" ht="37.5" customHeight="1" x14ac:dyDescent="0.3">
      <c r="A251" s="68"/>
      <c r="B251" s="68"/>
      <c r="C251" s="68"/>
      <c r="D251" s="68"/>
      <c r="E251" s="46"/>
      <c r="F251" s="323" t="str">
        <f t="shared" si="5"/>
        <v/>
      </c>
      <c r="G251" s="210"/>
      <c r="H251" s="89"/>
      <c r="I251" s="44"/>
      <c r="J251" s="44"/>
      <c r="K251" s="43"/>
      <c r="L251" s="86"/>
      <c r="M251" s="86"/>
      <c r="N251" s="186">
        <f t="shared" si="4"/>
        <v>0</v>
      </c>
      <c r="O251" s="238"/>
    </row>
    <row r="252" spans="1:15" s="5" customFormat="1" ht="37.5" customHeight="1" x14ac:dyDescent="0.3">
      <c r="A252" s="68"/>
      <c r="B252" s="68"/>
      <c r="C252" s="68"/>
      <c r="D252" s="68"/>
      <c r="E252" s="46"/>
      <c r="F252" s="323" t="str">
        <f t="shared" si="5"/>
        <v/>
      </c>
      <c r="G252" s="210"/>
      <c r="H252" s="89"/>
      <c r="I252" s="44"/>
      <c r="J252" s="44"/>
      <c r="K252" s="43"/>
      <c r="L252" s="86"/>
      <c r="M252" s="86"/>
      <c r="N252" s="186">
        <f t="shared" si="4"/>
        <v>0</v>
      </c>
      <c r="O252" s="238"/>
    </row>
    <row r="253" spans="1:15" s="5" customFormat="1" ht="37.5" customHeight="1" x14ac:dyDescent="0.3">
      <c r="A253" s="68"/>
      <c r="B253" s="68"/>
      <c r="C253" s="68"/>
      <c r="D253" s="68"/>
      <c r="E253" s="46"/>
      <c r="F253" s="323" t="str">
        <f t="shared" si="5"/>
        <v/>
      </c>
      <c r="G253" s="210"/>
      <c r="H253" s="89"/>
      <c r="I253" s="44"/>
      <c r="J253" s="44"/>
      <c r="K253" s="43"/>
      <c r="L253" s="86"/>
      <c r="M253" s="86"/>
      <c r="N253" s="186">
        <f t="shared" si="4"/>
        <v>0</v>
      </c>
      <c r="O253" s="238"/>
    </row>
    <row r="254" spans="1:15" s="5" customFormat="1" ht="37.5" customHeight="1" x14ac:dyDescent="0.3">
      <c r="A254" s="68"/>
      <c r="B254" s="68"/>
      <c r="C254" s="68"/>
      <c r="D254" s="68"/>
      <c r="E254" s="46"/>
      <c r="F254" s="323" t="str">
        <f t="shared" si="5"/>
        <v/>
      </c>
      <c r="G254" s="210"/>
      <c r="H254" s="89"/>
      <c r="I254" s="44"/>
      <c r="J254" s="44"/>
      <c r="K254" s="43"/>
      <c r="L254" s="86"/>
      <c r="M254" s="86"/>
      <c r="N254" s="186">
        <f t="shared" si="4"/>
        <v>0</v>
      </c>
      <c r="O254" s="238"/>
    </row>
    <row r="255" spans="1:15" s="5" customFormat="1" ht="37.5" customHeight="1" x14ac:dyDescent="0.3">
      <c r="A255" s="68"/>
      <c r="B255" s="68"/>
      <c r="C255" s="68"/>
      <c r="D255" s="68"/>
      <c r="E255" s="46"/>
      <c r="F255" s="323" t="str">
        <f t="shared" si="5"/>
        <v/>
      </c>
      <c r="G255" s="210"/>
      <c r="H255" s="89"/>
      <c r="I255" s="44"/>
      <c r="J255" s="44"/>
      <c r="K255" s="43"/>
      <c r="L255" s="86"/>
      <c r="M255" s="86"/>
      <c r="N255" s="186">
        <f t="shared" si="4"/>
        <v>0</v>
      </c>
      <c r="O255" s="238"/>
    </row>
    <row r="256" spans="1:15" s="5" customFormat="1" ht="37.5" customHeight="1" x14ac:dyDescent="0.3">
      <c r="A256" s="68"/>
      <c r="B256" s="68"/>
      <c r="C256" s="68"/>
      <c r="D256" s="68"/>
      <c r="E256" s="46"/>
      <c r="F256" s="323" t="str">
        <f t="shared" si="5"/>
        <v/>
      </c>
      <c r="G256" s="210"/>
      <c r="H256" s="89"/>
      <c r="I256" s="44"/>
      <c r="J256" s="44"/>
      <c r="K256" s="43"/>
      <c r="L256" s="86"/>
      <c r="M256" s="86"/>
      <c r="N256" s="186">
        <f t="shared" si="4"/>
        <v>0</v>
      </c>
      <c r="O256" s="238"/>
    </row>
    <row r="257" spans="1:15" s="5" customFormat="1" ht="37.5" customHeight="1" x14ac:dyDescent="0.3">
      <c r="A257" s="68"/>
      <c r="B257" s="68"/>
      <c r="C257" s="68"/>
      <c r="D257" s="68"/>
      <c r="E257" s="46"/>
      <c r="F257" s="323" t="str">
        <f t="shared" si="5"/>
        <v/>
      </c>
      <c r="G257" s="210"/>
      <c r="H257" s="89"/>
      <c r="I257" s="44"/>
      <c r="J257" s="44"/>
      <c r="K257" s="43"/>
      <c r="L257" s="86"/>
      <c r="M257" s="86"/>
      <c r="N257" s="186">
        <f t="shared" si="4"/>
        <v>0</v>
      </c>
      <c r="O257" s="238"/>
    </row>
    <row r="258" spans="1:15" s="5" customFormat="1" ht="37.5" customHeight="1" x14ac:dyDescent="0.3">
      <c r="A258" s="68"/>
      <c r="B258" s="68"/>
      <c r="C258" s="68"/>
      <c r="D258" s="68"/>
      <c r="E258" s="46"/>
      <c r="F258" s="323" t="str">
        <f t="shared" si="5"/>
        <v/>
      </c>
      <c r="G258" s="210"/>
      <c r="H258" s="89"/>
      <c r="I258" s="44"/>
      <c r="J258" s="44"/>
      <c r="K258" s="43"/>
      <c r="L258" s="86"/>
      <c r="M258" s="86"/>
      <c r="N258" s="186">
        <f t="shared" si="4"/>
        <v>0</v>
      </c>
      <c r="O258" s="238"/>
    </row>
    <row r="259" spans="1:15" s="5" customFormat="1" ht="37.5" customHeight="1" x14ac:dyDescent="0.3">
      <c r="A259" s="68"/>
      <c r="B259" s="68"/>
      <c r="C259" s="68"/>
      <c r="D259" s="68"/>
      <c r="E259" s="46"/>
      <c r="F259" s="323" t="str">
        <f t="shared" si="5"/>
        <v/>
      </c>
      <c r="G259" s="210"/>
      <c r="H259" s="89"/>
      <c r="I259" s="44"/>
      <c r="J259" s="44"/>
      <c r="K259" s="43"/>
      <c r="L259" s="86"/>
      <c r="M259" s="86"/>
      <c r="N259" s="186">
        <f t="shared" si="4"/>
        <v>0</v>
      </c>
      <c r="O259" s="238"/>
    </row>
    <row r="260" spans="1:15" s="5" customFormat="1" ht="37.5" customHeight="1" x14ac:dyDescent="0.3">
      <c r="A260" s="68"/>
      <c r="B260" s="68"/>
      <c r="C260" s="68"/>
      <c r="D260" s="68"/>
      <c r="E260" s="46"/>
      <c r="F260" s="323" t="str">
        <f t="shared" si="5"/>
        <v/>
      </c>
      <c r="G260" s="210"/>
      <c r="H260" s="89"/>
      <c r="I260" s="44"/>
      <c r="J260" s="44"/>
      <c r="K260" s="43"/>
      <c r="L260" s="86"/>
      <c r="M260" s="86"/>
      <c r="N260" s="186">
        <f t="shared" si="4"/>
        <v>0</v>
      </c>
      <c r="O260" s="238"/>
    </row>
    <row r="261" spans="1:15" s="5" customFormat="1" ht="37.5" customHeight="1" x14ac:dyDescent="0.3">
      <c r="A261" s="68"/>
      <c r="B261" s="68"/>
      <c r="C261" s="68"/>
      <c r="D261" s="68"/>
      <c r="E261" s="46"/>
      <c r="F261" s="323" t="str">
        <f t="shared" si="5"/>
        <v/>
      </c>
      <c r="G261" s="210"/>
      <c r="H261" s="89"/>
      <c r="I261" s="44"/>
      <c r="J261" s="44"/>
      <c r="K261" s="43"/>
      <c r="L261" s="86"/>
      <c r="M261" s="86"/>
      <c r="N261" s="186">
        <f t="shared" si="4"/>
        <v>0</v>
      </c>
      <c r="O261" s="238"/>
    </row>
    <row r="262" spans="1:15" s="5" customFormat="1" ht="37.5" customHeight="1" x14ac:dyDescent="0.3">
      <c r="A262" s="68"/>
      <c r="B262" s="68"/>
      <c r="C262" s="68"/>
      <c r="D262" s="68"/>
      <c r="E262" s="46"/>
      <c r="F262" s="323" t="str">
        <f t="shared" si="5"/>
        <v/>
      </c>
      <c r="G262" s="210"/>
      <c r="H262" s="89"/>
      <c r="I262" s="44"/>
      <c r="J262" s="44"/>
      <c r="K262" s="43"/>
      <c r="L262" s="86"/>
      <c r="M262" s="86"/>
      <c r="N262" s="186">
        <f t="shared" si="4"/>
        <v>0</v>
      </c>
      <c r="O262" s="238"/>
    </row>
    <row r="263" spans="1:15" s="5" customFormat="1" ht="37.5" customHeight="1" x14ac:dyDescent="0.3">
      <c r="A263" s="68"/>
      <c r="B263" s="68"/>
      <c r="C263" s="68"/>
      <c r="D263" s="68"/>
      <c r="E263" s="46"/>
      <c r="F263" s="323" t="str">
        <f t="shared" si="5"/>
        <v/>
      </c>
      <c r="G263" s="210"/>
      <c r="H263" s="89"/>
      <c r="I263" s="44"/>
      <c r="J263" s="44"/>
      <c r="K263" s="43"/>
      <c r="L263" s="86"/>
      <c r="M263" s="86"/>
      <c r="N263" s="186">
        <f t="shared" si="4"/>
        <v>0</v>
      </c>
      <c r="O263" s="238"/>
    </row>
    <row r="264" spans="1:15" s="5" customFormat="1" ht="37.5" customHeight="1" x14ac:dyDescent="0.3">
      <c r="A264" s="68"/>
      <c r="B264" s="68"/>
      <c r="C264" s="68"/>
      <c r="D264" s="68"/>
      <c r="E264" s="46"/>
      <c r="F264" s="323" t="str">
        <f t="shared" si="5"/>
        <v/>
      </c>
      <c r="G264" s="210"/>
      <c r="H264" s="89"/>
      <c r="I264" s="44"/>
      <c r="J264" s="44"/>
      <c r="K264" s="43"/>
      <c r="L264" s="86"/>
      <c r="M264" s="86"/>
      <c r="N264" s="186">
        <f t="shared" si="4"/>
        <v>0</v>
      </c>
      <c r="O264" s="238"/>
    </row>
    <row r="265" spans="1:15" s="5" customFormat="1" ht="37.5" customHeight="1" x14ac:dyDescent="0.3">
      <c r="A265" s="68"/>
      <c r="B265" s="68"/>
      <c r="C265" s="68"/>
      <c r="D265" s="68"/>
      <c r="E265" s="46"/>
      <c r="F265" s="323" t="str">
        <f t="shared" si="5"/>
        <v/>
      </c>
      <c r="G265" s="210"/>
      <c r="H265" s="89"/>
      <c r="I265" s="44"/>
      <c r="J265" s="44"/>
      <c r="K265" s="43"/>
      <c r="L265" s="86"/>
      <c r="M265" s="86"/>
      <c r="N265" s="186">
        <f t="shared" si="4"/>
        <v>0</v>
      </c>
      <c r="O265" s="238"/>
    </row>
    <row r="266" spans="1:15" s="5" customFormat="1" ht="37.5" customHeight="1" x14ac:dyDescent="0.3">
      <c r="A266" s="68"/>
      <c r="B266" s="68"/>
      <c r="C266" s="68"/>
      <c r="D266" s="68"/>
      <c r="E266" s="46"/>
      <c r="F266" s="323" t="str">
        <f t="shared" si="5"/>
        <v/>
      </c>
      <c r="G266" s="210"/>
      <c r="H266" s="89"/>
      <c r="I266" s="44"/>
      <c r="J266" s="44"/>
      <c r="K266" s="43"/>
      <c r="L266" s="86"/>
      <c r="M266" s="86"/>
      <c r="N266" s="186">
        <f t="shared" si="4"/>
        <v>0</v>
      </c>
      <c r="O266" s="238"/>
    </row>
    <row r="267" spans="1:15" s="5" customFormat="1" ht="37.5" customHeight="1" x14ac:dyDescent="0.3">
      <c r="A267" s="68"/>
      <c r="B267" s="68"/>
      <c r="C267" s="68"/>
      <c r="D267" s="68"/>
      <c r="E267" s="46"/>
      <c r="F267" s="323" t="str">
        <f t="shared" si="5"/>
        <v/>
      </c>
      <c r="G267" s="210"/>
      <c r="H267" s="89"/>
      <c r="I267" s="44"/>
      <c r="J267" s="44"/>
      <c r="K267" s="43"/>
      <c r="L267" s="86"/>
      <c r="M267" s="86"/>
      <c r="N267" s="186">
        <f t="shared" ref="N267:N330" si="6">DATEDIF(L267,M267,"d")/365</f>
        <v>0</v>
      </c>
      <c r="O267" s="238"/>
    </row>
    <row r="268" spans="1:15" s="5" customFormat="1" ht="37.5" customHeight="1" x14ac:dyDescent="0.3">
      <c r="A268" s="68"/>
      <c r="B268" s="68"/>
      <c r="C268" s="68"/>
      <c r="D268" s="68"/>
      <c r="E268" s="46"/>
      <c r="F268" s="323" t="str">
        <f t="shared" si="5"/>
        <v/>
      </c>
      <c r="G268" s="210"/>
      <c r="H268" s="89"/>
      <c r="I268" s="44"/>
      <c r="J268" s="44"/>
      <c r="K268" s="43"/>
      <c r="L268" s="86"/>
      <c r="M268" s="86"/>
      <c r="N268" s="186">
        <f t="shared" si="6"/>
        <v>0</v>
      </c>
      <c r="O268" s="238"/>
    </row>
    <row r="269" spans="1:15" s="5" customFormat="1" ht="37.5" customHeight="1" x14ac:dyDescent="0.3">
      <c r="A269" s="68"/>
      <c r="B269" s="68"/>
      <c r="C269" s="68"/>
      <c r="D269" s="68"/>
      <c r="E269" s="46"/>
      <c r="F269" s="323" t="str">
        <f t="shared" si="5"/>
        <v/>
      </c>
      <c r="G269" s="210"/>
      <c r="H269" s="89"/>
      <c r="I269" s="44"/>
      <c r="J269" s="44"/>
      <c r="K269" s="43"/>
      <c r="L269" s="86"/>
      <c r="M269" s="86"/>
      <c r="N269" s="186">
        <f t="shared" si="6"/>
        <v>0</v>
      </c>
      <c r="O269" s="238"/>
    </row>
    <row r="270" spans="1:15" s="5" customFormat="1" ht="37.5" customHeight="1" x14ac:dyDescent="0.3">
      <c r="A270" s="68"/>
      <c r="B270" s="68"/>
      <c r="C270" s="68"/>
      <c r="D270" s="68"/>
      <c r="E270" s="46"/>
      <c r="F270" s="323" t="str">
        <f t="shared" si="5"/>
        <v/>
      </c>
      <c r="G270" s="210"/>
      <c r="H270" s="89"/>
      <c r="I270" s="44"/>
      <c r="J270" s="44"/>
      <c r="K270" s="43"/>
      <c r="L270" s="86"/>
      <c r="M270" s="86"/>
      <c r="N270" s="186">
        <f t="shared" si="6"/>
        <v>0</v>
      </c>
      <c r="O270" s="238"/>
    </row>
    <row r="271" spans="1:15" s="5" customFormat="1" ht="37.5" customHeight="1" x14ac:dyDescent="0.3">
      <c r="A271" s="68"/>
      <c r="B271" s="68"/>
      <c r="C271" s="68"/>
      <c r="D271" s="68"/>
      <c r="E271" s="46"/>
      <c r="F271" s="323" t="str">
        <f t="shared" si="5"/>
        <v/>
      </c>
      <c r="G271" s="210"/>
      <c r="H271" s="89"/>
      <c r="I271" s="44"/>
      <c r="J271" s="44"/>
      <c r="K271" s="43"/>
      <c r="L271" s="86"/>
      <c r="M271" s="86"/>
      <c r="N271" s="186">
        <f t="shared" si="6"/>
        <v>0</v>
      </c>
      <c r="O271" s="238"/>
    </row>
    <row r="272" spans="1:15" s="5" customFormat="1" ht="37.5" customHeight="1" x14ac:dyDescent="0.3">
      <c r="A272" s="68"/>
      <c r="B272" s="68"/>
      <c r="C272" s="68"/>
      <c r="D272" s="68"/>
      <c r="E272" s="46"/>
      <c r="F272" s="323" t="str">
        <f t="shared" si="5"/>
        <v/>
      </c>
      <c r="G272" s="210"/>
      <c r="H272" s="89"/>
      <c r="I272" s="44"/>
      <c r="J272" s="44"/>
      <c r="K272" s="43"/>
      <c r="L272" s="86"/>
      <c r="M272" s="86"/>
      <c r="N272" s="186">
        <f t="shared" si="6"/>
        <v>0</v>
      </c>
      <c r="O272" s="238"/>
    </row>
    <row r="273" spans="1:15" s="5" customFormat="1" ht="37.5" customHeight="1" x14ac:dyDescent="0.3">
      <c r="A273" s="68"/>
      <c r="B273" s="68"/>
      <c r="C273" s="68"/>
      <c r="D273" s="68"/>
      <c r="E273" s="46"/>
      <c r="F273" s="323" t="str">
        <f t="shared" si="5"/>
        <v/>
      </c>
      <c r="G273" s="210"/>
      <c r="H273" s="89"/>
      <c r="I273" s="44"/>
      <c r="J273" s="44"/>
      <c r="K273" s="43"/>
      <c r="L273" s="86"/>
      <c r="M273" s="86"/>
      <c r="N273" s="186">
        <f t="shared" si="6"/>
        <v>0</v>
      </c>
      <c r="O273" s="238"/>
    </row>
    <row r="274" spans="1:15" s="5" customFormat="1" ht="37.5" customHeight="1" x14ac:dyDescent="0.3">
      <c r="A274" s="68"/>
      <c r="B274" s="68"/>
      <c r="C274" s="68"/>
      <c r="D274" s="68"/>
      <c r="E274" s="46"/>
      <c r="F274" s="323" t="str">
        <f t="shared" si="5"/>
        <v/>
      </c>
      <c r="G274" s="210"/>
      <c r="H274" s="89"/>
      <c r="I274" s="44"/>
      <c r="J274" s="44"/>
      <c r="K274" s="43"/>
      <c r="L274" s="86"/>
      <c r="M274" s="86"/>
      <c r="N274" s="186">
        <f t="shared" si="6"/>
        <v>0</v>
      </c>
      <c r="O274" s="238"/>
    </row>
    <row r="275" spans="1:15" s="5" customFormat="1" ht="37.5" customHeight="1" x14ac:dyDescent="0.3">
      <c r="A275" s="68"/>
      <c r="B275" s="68"/>
      <c r="C275" s="68"/>
      <c r="D275" s="68"/>
      <c r="E275" s="46"/>
      <c r="F275" s="323" t="str">
        <f t="shared" si="5"/>
        <v/>
      </c>
      <c r="G275" s="210"/>
      <c r="H275" s="89"/>
      <c r="I275" s="44"/>
      <c r="J275" s="44"/>
      <c r="K275" s="43"/>
      <c r="L275" s="86"/>
      <c r="M275" s="86"/>
      <c r="N275" s="186">
        <f t="shared" si="6"/>
        <v>0</v>
      </c>
      <c r="O275" s="238"/>
    </row>
    <row r="276" spans="1:15" s="5" customFormat="1" ht="37.5" customHeight="1" x14ac:dyDescent="0.3">
      <c r="A276" s="68"/>
      <c r="B276" s="68"/>
      <c r="C276" s="68"/>
      <c r="D276" s="68"/>
      <c r="E276" s="46"/>
      <c r="F276" s="323" t="str">
        <f t="shared" si="5"/>
        <v/>
      </c>
      <c r="G276" s="210"/>
      <c r="H276" s="89"/>
      <c r="I276" s="44"/>
      <c r="J276" s="44"/>
      <c r="K276" s="43"/>
      <c r="L276" s="86"/>
      <c r="M276" s="86"/>
      <c r="N276" s="186">
        <f t="shared" si="6"/>
        <v>0</v>
      </c>
      <c r="O276" s="238"/>
    </row>
    <row r="277" spans="1:15" s="5" customFormat="1" ht="37.5" customHeight="1" x14ac:dyDescent="0.3">
      <c r="A277" s="68"/>
      <c r="B277" s="68"/>
      <c r="C277" s="68"/>
      <c r="D277" s="68"/>
      <c r="E277" s="46"/>
      <c r="F277" s="323" t="str">
        <f t="shared" si="5"/>
        <v/>
      </c>
      <c r="G277" s="210"/>
      <c r="H277" s="89"/>
      <c r="I277" s="44"/>
      <c r="J277" s="44"/>
      <c r="K277" s="43"/>
      <c r="L277" s="86"/>
      <c r="M277" s="86"/>
      <c r="N277" s="186">
        <f t="shared" si="6"/>
        <v>0</v>
      </c>
      <c r="O277" s="238"/>
    </row>
    <row r="278" spans="1:15" s="5" customFormat="1" ht="37.5" customHeight="1" x14ac:dyDescent="0.3">
      <c r="A278" s="68"/>
      <c r="B278" s="68"/>
      <c r="C278" s="68"/>
      <c r="D278" s="68"/>
      <c r="E278" s="46"/>
      <c r="F278" s="323" t="str">
        <f t="shared" si="5"/>
        <v/>
      </c>
      <c r="G278" s="210"/>
      <c r="H278" s="89"/>
      <c r="I278" s="44"/>
      <c r="J278" s="44"/>
      <c r="K278" s="43"/>
      <c r="L278" s="86"/>
      <c r="M278" s="86"/>
      <c r="N278" s="186">
        <f t="shared" si="6"/>
        <v>0</v>
      </c>
      <c r="O278" s="238"/>
    </row>
    <row r="279" spans="1:15" s="5" customFormat="1" ht="37.5" customHeight="1" x14ac:dyDescent="0.3">
      <c r="A279" s="68"/>
      <c r="B279" s="68"/>
      <c r="C279" s="68"/>
      <c r="D279" s="68"/>
      <c r="E279" s="46"/>
      <c r="F279" s="323" t="str">
        <f t="shared" si="5"/>
        <v/>
      </c>
      <c r="G279" s="210"/>
      <c r="H279" s="89"/>
      <c r="I279" s="44"/>
      <c r="J279" s="44"/>
      <c r="K279" s="43"/>
      <c r="L279" s="86"/>
      <c r="M279" s="86"/>
      <c r="N279" s="186">
        <f t="shared" si="6"/>
        <v>0</v>
      </c>
      <c r="O279" s="238"/>
    </row>
    <row r="280" spans="1:15" s="5" customFormat="1" ht="37.5" customHeight="1" x14ac:dyDescent="0.3">
      <c r="A280" s="68"/>
      <c r="B280" s="68"/>
      <c r="C280" s="68"/>
      <c r="D280" s="68"/>
      <c r="E280" s="46"/>
      <c r="F280" s="323" t="str">
        <f t="shared" si="5"/>
        <v/>
      </c>
      <c r="G280" s="210"/>
      <c r="H280" s="89"/>
      <c r="I280" s="44"/>
      <c r="J280" s="44"/>
      <c r="K280" s="43"/>
      <c r="L280" s="86"/>
      <c r="M280" s="86"/>
      <c r="N280" s="186">
        <f t="shared" si="6"/>
        <v>0</v>
      </c>
      <c r="O280" s="238"/>
    </row>
    <row r="281" spans="1:15" s="5" customFormat="1" ht="37.5" customHeight="1" x14ac:dyDescent="0.3">
      <c r="A281" s="68"/>
      <c r="B281" s="68"/>
      <c r="C281" s="68"/>
      <c r="D281" s="68"/>
      <c r="E281" s="46"/>
      <c r="F281" s="323" t="str">
        <f t="shared" si="5"/>
        <v/>
      </c>
      <c r="G281" s="210"/>
      <c r="H281" s="89"/>
      <c r="I281" s="44"/>
      <c r="J281" s="44"/>
      <c r="K281" s="43"/>
      <c r="L281" s="86"/>
      <c r="M281" s="86"/>
      <c r="N281" s="186">
        <f t="shared" si="6"/>
        <v>0</v>
      </c>
      <c r="O281" s="238"/>
    </row>
    <row r="282" spans="1:15" s="5" customFormat="1" ht="37.5" customHeight="1" x14ac:dyDescent="0.3">
      <c r="A282" s="68"/>
      <c r="B282" s="68"/>
      <c r="C282" s="68"/>
      <c r="D282" s="68"/>
      <c r="E282" s="46"/>
      <c r="F282" s="323" t="str">
        <f t="shared" si="5"/>
        <v/>
      </c>
      <c r="G282" s="210"/>
      <c r="H282" s="89"/>
      <c r="I282" s="44"/>
      <c r="J282" s="44"/>
      <c r="K282" s="43"/>
      <c r="L282" s="86"/>
      <c r="M282" s="86"/>
      <c r="N282" s="186">
        <f t="shared" si="6"/>
        <v>0</v>
      </c>
      <c r="O282" s="238"/>
    </row>
    <row r="283" spans="1:15" s="5" customFormat="1" ht="37.5" customHeight="1" x14ac:dyDescent="0.3">
      <c r="A283" s="68"/>
      <c r="B283" s="68"/>
      <c r="C283" s="68"/>
      <c r="D283" s="68"/>
      <c r="E283" s="46"/>
      <c r="F283" s="323" t="str">
        <f t="shared" si="5"/>
        <v/>
      </c>
      <c r="G283" s="210"/>
      <c r="H283" s="89"/>
      <c r="I283" s="44"/>
      <c r="J283" s="44"/>
      <c r="K283" s="43"/>
      <c r="L283" s="86"/>
      <c r="M283" s="86"/>
      <c r="N283" s="186">
        <f t="shared" si="6"/>
        <v>0</v>
      </c>
      <c r="O283" s="238"/>
    </row>
    <row r="284" spans="1:15" s="5" customFormat="1" ht="37.5" customHeight="1" x14ac:dyDescent="0.3">
      <c r="A284" s="68"/>
      <c r="B284" s="68"/>
      <c r="C284" s="68"/>
      <c r="D284" s="68"/>
      <c r="E284" s="46"/>
      <c r="F284" s="323" t="str">
        <f t="shared" si="5"/>
        <v/>
      </c>
      <c r="G284" s="210"/>
      <c r="H284" s="89"/>
      <c r="I284" s="44"/>
      <c r="J284" s="44"/>
      <c r="K284" s="43"/>
      <c r="L284" s="86"/>
      <c r="M284" s="86"/>
      <c r="N284" s="186">
        <f t="shared" si="6"/>
        <v>0</v>
      </c>
      <c r="O284" s="238"/>
    </row>
    <row r="285" spans="1:15" s="5" customFormat="1" ht="37.5" customHeight="1" x14ac:dyDescent="0.3">
      <c r="A285" s="68"/>
      <c r="B285" s="68"/>
      <c r="C285" s="68"/>
      <c r="D285" s="68"/>
      <c r="E285" s="46"/>
      <c r="F285" s="323" t="str">
        <f t="shared" ref="F285:F348" si="7">IF(ISBLANK($E285),"",VLOOKUP($E285,참여인력_개요,2,FALSE))</f>
        <v/>
      </c>
      <c r="G285" s="210"/>
      <c r="H285" s="89"/>
      <c r="I285" s="44"/>
      <c r="J285" s="44"/>
      <c r="K285" s="43"/>
      <c r="L285" s="86"/>
      <c r="M285" s="86"/>
      <c r="N285" s="186">
        <f t="shared" si="6"/>
        <v>0</v>
      </c>
      <c r="O285" s="238"/>
    </row>
    <row r="286" spans="1:15" s="5" customFormat="1" ht="37.5" customHeight="1" x14ac:dyDescent="0.3">
      <c r="A286" s="68"/>
      <c r="B286" s="68"/>
      <c r="C286" s="68"/>
      <c r="D286" s="68"/>
      <c r="E286" s="46"/>
      <c r="F286" s="323" t="str">
        <f t="shared" si="7"/>
        <v/>
      </c>
      <c r="G286" s="210"/>
      <c r="H286" s="89"/>
      <c r="I286" s="44"/>
      <c r="J286" s="44"/>
      <c r="K286" s="43"/>
      <c r="L286" s="86"/>
      <c r="M286" s="86"/>
      <c r="N286" s="186">
        <f t="shared" si="6"/>
        <v>0</v>
      </c>
      <c r="O286" s="238"/>
    </row>
    <row r="287" spans="1:15" s="5" customFormat="1" ht="37.5" customHeight="1" x14ac:dyDescent="0.3">
      <c r="A287" s="68"/>
      <c r="B287" s="68"/>
      <c r="C287" s="68"/>
      <c r="D287" s="68"/>
      <c r="E287" s="46"/>
      <c r="F287" s="323" t="str">
        <f t="shared" si="7"/>
        <v/>
      </c>
      <c r="G287" s="210"/>
      <c r="H287" s="89"/>
      <c r="I287" s="44"/>
      <c r="J287" s="44"/>
      <c r="K287" s="43"/>
      <c r="L287" s="86"/>
      <c r="M287" s="86"/>
      <c r="N287" s="186">
        <f t="shared" si="6"/>
        <v>0</v>
      </c>
      <c r="O287" s="238"/>
    </row>
    <row r="288" spans="1:15" s="5" customFormat="1" ht="37.5" customHeight="1" x14ac:dyDescent="0.3">
      <c r="A288" s="68"/>
      <c r="B288" s="68"/>
      <c r="C288" s="68"/>
      <c r="D288" s="68"/>
      <c r="E288" s="46"/>
      <c r="F288" s="323" t="str">
        <f t="shared" si="7"/>
        <v/>
      </c>
      <c r="G288" s="210"/>
      <c r="H288" s="89"/>
      <c r="I288" s="44"/>
      <c r="J288" s="44"/>
      <c r="K288" s="43"/>
      <c r="L288" s="86"/>
      <c r="M288" s="86"/>
      <c r="N288" s="186">
        <f t="shared" si="6"/>
        <v>0</v>
      </c>
      <c r="O288" s="238"/>
    </row>
    <row r="289" spans="1:15" s="5" customFormat="1" ht="37.5" customHeight="1" x14ac:dyDescent="0.3">
      <c r="A289" s="68"/>
      <c r="B289" s="68"/>
      <c r="C289" s="68"/>
      <c r="D289" s="68"/>
      <c r="E289" s="46"/>
      <c r="F289" s="323" t="str">
        <f t="shared" si="7"/>
        <v/>
      </c>
      <c r="G289" s="210"/>
      <c r="H289" s="89"/>
      <c r="I289" s="44"/>
      <c r="J289" s="44"/>
      <c r="K289" s="43"/>
      <c r="L289" s="86"/>
      <c r="M289" s="86"/>
      <c r="N289" s="186">
        <f t="shared" si="6"/>
        <v>0</v>
      </c>
      <c r="O289" s="238"/>
    </row>
    <row r="290" spans="1:15" s="5" customFormat="1" ht="37.5" customHeight="1" x14ac:dyDescent="0.3">
      <c r="A290" s="68"/>
      <c r="B290" s="68"/>
      <c r="C290" s="68"/>
      <c r="D290" s="68"/>
      <c r="E290" s="46"/>
      <c r="F290" s="323" t="str">
        <f t="shared" si="7"/>
        <v/>
      </c>
      <c r="G290" s="210"/>
      <c r="H290" s="89"/>
      <c r="I290" s="44"/>
      <c r="J290" s="44"/>
      <c r="K290" s="43"/>
      <c r="L290" s="86"/>
      <c r="M290" s="86"/>
      <c r="N290" s="186">
        <f t="shared" si="6"/>
        <v>0</v>
      </c>
      <c r="O290" s="238"/>
    </row>
    <row r="291" spans="1:15" s="5" customFormat="1" ht="37.5" customHeight="1" x14ac:dyDescent="0.3">
      <c r="A291" s="68"/>
      <c r="B291" s="68"/>
      <c r="C291" s="68"/>
      <c r="D291" s="68"/>
      <c r="E291" s="46"/>
      <c r="F291" s="323" t="str">
        <f t="shared" si="7"/>
        <v/>
      </c>
      <c r="G291" s="210"/>
      <c r="H291" s="89"/>
      <c r="I291" s="44"/>
      <c r="J291" s="44"/>
      <c r="K291" s="43"/>
      <c r="L291" s="86"/>
      <c r="M291" s="86"/>
      <c r="N291" s="186">
        <f t="shared" si="6"/>
        <v>0</v>
      </c>
      <c r="O291" s="238"/>
    </row>
    <row r="292" spans="1:15" s="5" customFormat="1" ht="37.5" customHeight="1" x14ac:dyDescent="0.3">
      <c r="A292" s="68"/>
      <c r="B292" s="68"/>
      <c r="C292" s="68"/>
      <c r="D292" s="68"/>
      <c r="E292" s="46"/>
      <c r="F292" s="323" t="str">
        <f t="shared" si="7"/>
        <v/>
      </c>
      <c r="G292" s="210"/>
      <c r="H292" s="89"/>
      <c r="I292" s="44"/>
      <c r="J292" s="44"/>
      <c r="K292" s="43"/>
      <c r="L292" s="86"/>
      <c r="M292" s="86"/>
      <c r="N292" s="186">
        <f t="shared" si="6"/>
        <v>0</v>
      </c>
      <c r="O292" s="238"/>
    </row>
    <row r="293" spans="1:15" s="5" customFormat="1" ht="37.5" customHeight="1" x14ac:dyDescent="0.3">
      <c r="A293" s="68"/>
      <c r="B293" s="68"/>
      <c r="C293" s="68"/>
      <c r="D293" s="68"/>
      <c r="E293" s="46"/>
      <c r="F293" s="323" t="str">
        <f t="shared" si="7"/>
        <v/>
      </c>
      <c r="G293" s="210"/>
      <c r="H293" s="89"/>
      <c r="I293" s="44"/>
      <c r="J293" s="44"/>
      <c r="K293" s="43"/>
      <c r="L293" s="86"/>
      <c r="M293" s="86"/>
      <c r="N293" s="186">
        <f t="shared" si="6"/>
        <v>0</v>
      </c>
      <c r="O293" s="238"/>
    </row>
    <row r="294" spans="1:15" s="5" customFormat="1" ht="37.5" customHeight="1" x14ac:dyDescent="0.3">
      <c r="A294" s="68"/>
      <c r="B294" s="68"/>
      <c r="C294" s="68"/>
      <c r="D294" s="68"/>
      <c r="E294" s="46"/>
      <c r="F294" s="323" t="str">
        <f t="shared" si="7"/>
        <v/>
      </c>
      <c r="G294" s="210"/>
      <c r="H294" s="89"/>
      <c r="I294" s="44"/>
      <c r="J294" s="44"/>
      <c r="K294" s="43"/>
      <c r="L294" s="86"/>
      <c r="M294" s="86"/>
      <c r="N294" s="186">
        <f t="shared" si="6"/>
        <v>0</v>
      </c>
      <c r="O294" s="238"/>
    </row>
    <row r="295" spans="1:15" s="5" customFormat="1" ht="37.5" customHeight="1" x14ac:dyDescent="0.3">
      <c r="A295" s="68"/>
      <c r="B295" s="68"/>
      <c r="C295" s="68"/>
      <c r="D295" s="68"/>
      <c r="E295" s="46"/>
      <c r="F295" s="323" t="str">
        <f t="shared" si="7"/>
        <v/>
      </c>
      <c r="G295" s="210"/>
      <c r="H295" s="89"/>
      <c r="I295" s="44"/>
      <c r="J295" s="44"/>
      <c r="K295" s="43"/>
      <c r="L295" s="86"/>
      <c r="M295" s="86"/>
      <c r="N295" s="186">
        <f t="shared" si="6"/>
        <v>0</v>
      </c>
      <c r="O295" s="238"/>
    </row>
    <row r="296" spans="1:15" s="5" customFormat="1" ht="37.5" customHeight="1" x14ac:dyDescent="0.3">
      <c r="A296" s="68"/>
      <c r="B296" s="68"/>
      <c r="C296" s="68"/>
      <c r="D296" s="68"/>
      <c r="E296" s="46"/>
      <c r="F296" s="323" t="str">
        <f t="shared" si="7"/>
        <v/>
      </c>
      <c r="G296" s="210"/>
      <c r="H296" s="89"/>
      <c r="I296" s="44"/>
      <c r="J296" s="44"/>
      <c r="K296" s="43"/>
      <c r="L296" s="86"/>
      <c r="M296" s="86"/>
      <c r="N296" s="186">
        <f t="shared" si="6"/>
        <v>0</v>
      </c>
      <c r="O296" s="238"/>
    </row>
    <row r="297" spans="1:15" s="5" customFormat="1" ht="37.5" customHeight="1" x14ac:dyDescent="0.3">
      <c r="A297" s="68"/>
      <c r="B297" s="68"/>
      <c r="C297" s="68"/>
      <c r="D297" s="68"/>
      <c r="E297" s="46"/>
      <c r="F297" s="323" t="str">
        <f t="shared" si="7"/>
        <v/>
      </c>
      <c r="G297" s="210"/>
      <c r="H297" s="89"/>
      <c r="I297" s="44"/>
      <c r="J297" s="44"/>
      <c r="K297" s="43"/>
      <c r="L297" s="86"/>
      <c r="M297" s="86"/>
      <c r="N297" s="186">
        <f t="shared" si="6"/>
        <v>0</v>
      </c>
      <c r="O297" s="238"/>
    </row>
    <row r="298" spans="1:15" s="5" customFormat="1" ht="37.5" customHeight="1" x14ac:dyDescent="0.3">
      <c r="A298" s="68"/>
      <c r="B298" s="68"/>
      <c r="C298" s="68"/>
      <c r="D298" s="68"/>
      <c r="E298" s="46"/>
      <c r="F298" s="323" t="str">
        <f t="shared" si="7"/>
        <v/>
      </c>
      <c r="G298" s="210"/>
      <c r="H298" s="89"/>
      <c r="I298" s="44"/>
      <c r="J298" s="44"/>
      <c r="K298" s="43"/>
      <c r="L298" s="86"/>
      <c r="M298" s="86"/>
      <c r="N298" s="186">
        <f t="shared" si="6"/>
        <v>0</v>
      </c>
      <c r="O298" s="238"/>
    </row>
    <row r="299" spans="1:15" s="5" customFormat="1" ht="37.5" customHeight="1" x14ac:dyDescent="0.3">
      <c r="A299" s="68"/>
      <c r="B299" s="68"/>
      <c r="C299" s="68"/>
      <c r="D299" s="68"/>
      <c r="E299" s="46"/>
      <c r="F299" s="323" t="str">
        <f t="shared" si="7"/>
        <v/>
      </c>
      <c r="G299" s="210"/>
      <c r="H299" s="89"/>
      <c r="I299" s="44"/>
      <c r="J299" s="44"/>
      <c r="K299" s="43"/>
      <c r="L299" s="86"/>
      <c r="M299" s="86"/>
      <c r="N299" s="186">
        <f t="shared" si="6"/>
        <v>0</v>
      </c>
      <c r="O299" s="238"/>
    </row>
    <row r="300" spans="1:15" s="5" customFormat="1" ht="37.5" customHeight="1" x14ac:dyDescent="0.3">
      <c r="A300" s="68"/>
      <c r="B300" s="68"/>
      <c r="C300" s="68"/>
      <c r="D300" s="68"/>
      <c r="E300" s="46"/>
      <c r="F300" s="323" t="str">
        <f t="shared" si="7"/>
        <v/>
      </c>
      <c r="G300" s="210"/>
      <c r="H300" s="89"/>
      <c r="I300" s="44"/>
      <c r="J300" s="44"/>
      <c r="K300" s="43"/>
      <c r="L300" s="86"/>
      <c r="M300" s="86"/>
      <c r="N300" s="186">
        <f t="shared" si="6"/>
        <v>0</v>
      </c>
      <c r="O300" s="238"/>
    </row>
    <row r="301" spans="1:15" s="5" customFormat="1" ht="37.5" customHeight="1" x14ac:dyDescent="0.3">
      <c r="A301" s="68"/>
      <c r="B301" s="68"/>
      <c r="C301" s="68"/>
      <c r="D301" s="68"/>
      <c r="E301" s="46"/>
      <c r="F301" s="323" t="str">
        <f t="shared" si="7"/>
        <v/>
      </c>
      <c r="G301" s="210"/>
      <c r="H301" s="89"/>
      <c r="I301" s="44"/>
      <c r="J301" s="44"/>
      <c r="K301" s="43"/>
      <c r="L301" s="86"/>
      <c r="M301" s="86"/>
      <c r="N301" s="186">
        <f t="shared" si="6"/>
        <v>0</v>
      </c>
      <c r="O301" s="238"/>
    </row>
    <row r="302" spans="1:15" s="5" customFormat="1" ht="37.5" customHeight="1" x14ac:dyDescent="0.3">
      <c r="A302" s="68"/>
      <c r="B302" s="68"/>
      <c r="C302" s="68"/>
      <c r="D302" s="68"/>
      <c r="E302" s="46"/>
      <c r="F302" s="323" t="str">
        <f t="shared" si="7"/>
        <v/>
      </c>
      <c r="G302" s="210"/>
      <c r="H302" s="89"/>
      <c r="I302" s="44"/>
      <c r="J302" s="44"/>
      <c r="K302" s="43"/>
      <c r="L302" s="86"/>
      <c r="M302" s="86"/>
      <c r="N302" s="186">
        <f t="shared" si="6"/>
        <v>0</v>
      </c>
      <c r="O302" s="238"/>
    </row>
    <row r="303" spans="1:15" s="5" customFormat="1" ht="37.5" customHeight="1" x14ac:dyDescent="0.3">
      <c r="A303" s="68"/>
      <c r="B303" s="68"/>
      <c r="C303" s="68"/>
      <c r="D303" s="68"/>
      <c r="E303" s="46"/>
      <c r="F303" s="323" t="str">
        <f t="shared" si="7"/>
        <v/>
      </c>
      <c r="G303" s="210"/>
      <c r="H303" s="89"/>
      <c r="I303" s="44"/>
      <c r="J303" s="44"/>
      <c r="K303" s="43"/>
      <c r="L303" s="86"/>
      <c r="M303" s="86"/>
      <c r="N303" s="186">
        <f t="shared" si="6"/>
        <v>0</v>
      </c>
      <c r="O303" s="238"/>
    </row>
    <row r="304" spans="1:15" s="5" customFormat="1" ht="37.5" customHeight="1" x14ac:dyDescent="0.3">
      <c r="A304" s="68"/>
      <c r="B304" s="68"/>
      <c r="C304" s="68"/>
      <c r="D304" s="68"/>
      <c r="E304" s="46"/>
      <c r="F304" s="323" t="str">
        <f t="shared" si="7"/>
        <v/>
      </c>
      <c r="G304" s="210"/>
      <c r="H304" s="89"/>
      <c r="I304" s="44"/>
      <c r="J304" s="44"/>
      <c r="K304" s="43"/>
      <c r="L304" s="86"/>
      <c r="M304" s="86"/>
      <c r="N304" s="186">
        <f t="shared" si="6"/>
        <v>0</v>
      </c>
      <c r="O304" s="238"/>
    </row>
    <row r="305" spans="1:15" s="5" customFormat="1" ht="37.5" customHeight="1" x14ac:dyDescent="0.3">
      <c r="A305" s="68"/>
      <c r="B305" s="68"/>
      <c r="C305" s="68"/>
      <c r="D305" s="68"/>
      <c r="E305" s="46"/>
      <c r="F305" s="323" t="str">
        <f t="shared" si="7"/>
        <v/>
      </c>
      <c r="G305" s="210"/>
      <c r="H305" s="89"/>
      <c r="I305" s="44"/>
      <c r="J305" s="44"/>
      <c r="K305" s="43"/>
      <c r="L305" s="86"/>
      <c r="M305" s="86"/>
      <c r="N305" s="186">
        <f t="shared" si="6"/>
        <v>0</v>
      </c>
      <c r="O305" s="238"/>
    </row>
    <row r="306" spans="1:15" s="5" customFormat="1" ht="37.5" customHeight="1" x14ac:dyDescent="0.3">
      <c r="A306" s="68"/>
      <c r="B306" s="68"/>
      <c r="C306" s="68"/>
      <c r="D306" s="68"/>
      <c r="E306" s="46"/>
      <c r="F306" s="323" t="str">
        <f t="shared" si="7"/>
        <v/>
      </c>
      <c r="G306" s="210"/>
      <c r="H306" s="89"/>
      <c r="I306" s="44"/>
      <c r="J306" s="44"/>
      <c r="K306" s="43"/>
      <c r="L306" s="86"/>
      <c r="M306" s="86"/>
      <c r="N306" s="186">
        <f t="shared" si="6"/>
        <v>0</v>
      </c>
      <c r="O306" s="238"/>
    </row>
    <row r="307" spans="1:15" s="5" customFormat="1" ht="37.5" customHeight="1" x14ac:dyDescent="0.3">
      <c r="A307" s="68"/>
      <c r="B307" s="68"/>
      <c r="C307" s="68"/>
      <c r="D307" s="68"/>
      <c r="E307" s="46"/>
      <c r="F307" s="323" t="str">
        <f t="shared" si="7"/>
        <v/>
      </c>
      <c r="G307" s="210"/>
      <c r="H307" s="89"/>
      <c r="I307" s="44"/>
      <c r="J307" s="44"/>
      <c r="K307" s="43"/>
      <c r="L307" s="86"/>
      <c r="M307" s="86"/>
      <c r="N307" s="186">
        <f t="shared" si="6"/>
        <v>0</v>
      </c>
      <c r="O307" s="238"/>
    </row>
    <row r="308" spans="1:15" s="5" customFormat="1" ht="37.5" customHeight="1" x14ac:dyDescent="0.3">
      <c r="A308" s="68"/>
      <c r="B308" s="68"/>
      <c r="C308" s="68"/>
      <c r="D308" s="68"/>
      <c r="E308" s="46"/>
      <c r="F308" s="323" t="str">
        <f t="shared" si="7"/>
        <v/>
      </c>
      <c r="G308" s="210"/>
      <c r="H308" s="89"/>
      <c r="I308" s="44"/>
      <c r="J308" s="44"/>
      <c r="K308" s="43"/>
      <c r="L308" s="86"/>
      <c r="M308" s="86"/>
      <c r="N308" s="186">
        <f t="shared" si="6"/>
        <v>0</v>
      </c>
      <c r="O308" s="238"/>
    </row>
    <row r="309" spans="1:15" s="5" customFormat="1" ht="37.5" customHeight="1" x14ac:dyDescent="0.3">
      <c r="A309" s="68"/>
      <c r="B309" s="68"/>
      <c r="C309" s="68"/>
      <c r="D309" s="68"/>
      <c r="E309" s="46"/>
      <c r="F309" s="323" t="str">
        <f t="shared" si="7"/>
        <v/>
      </c>
      <c r="G309" s="210"/>
      <c r="H309" s="89"/>
      <c r="I309" s="44"/>
      <c r="J309" s="44"/>
      <c r="K309" s="43"/>
      <c r="L309" s="86"/>
      <c r="M309" s="86"/>
      <c r="N309" s="186">
        <f t="shared" si="6"/>
        <v>0</v>
      </c>
      <c r="O309" s="238"/>
    </row>
    <row r="310" spans="1:15" s="5" customFormat="1" ht="37.5" customHeight="1" x14ac:dyDescent="0.3">
      <c r="A310" s="68"/>
      <c r="B310" s="68"/>
      <c r="C310" s="68"/>
      <c r="D310" s="68"/>
      <c r="E310" s="46"/>
      <c r="F310" s="323" t="str">
        <f t="shared" si="7"/>
        <v/>
      </c>
      <c r="G310" s="210"/>
      <c r="H310" s="89"/>
      <c r="I310" s="44"/>
      <c r="J310" s="44"/>
      <c r="K310" s="43"/>
      <c r="L310" s="86"/>
      <c r="M310" s="86"/>
      <c r="N310" s="186">
        <f t="shared" si="6"/>
        <v>0</v>
      </c>
      <c r="O310" s="238"/>
    </row>
    <row r="311" spans="1:15" s="5" customFormat="1" ht="37.5" customHeight="1" x14ac:dyDescent="0.3">
      <c r="A311" s="68"/>
      <c r="B311" s="68"/>
      <c r="C311" s="68"/>
      <c r="D311" s="68"/>
      <c r="E311" s="46"/>
      <c r="F311" s="323" t="str">
        <f t="shared" si="7"/>
        <v/>
      </c>
      <c r="G311" s="210"/>
      <c r="H311" s="89"/>
      <c r="I311" s="44"/>
      <c r="J311" s="44"/>
      <c r="K311" s="43"/>
      <c r="L311" s="86"/>
      <c r="M311" s="86"/>
      <c r="N311" s="186">
        <f t="shared" si="6"/>
        <v>0</v>
      </c>
      <c r="O311" s="238"/>
    </row>
    <row r="312" spans="1:15" s="5" customFormat="1" ht="37.5" customHeight="1" x14ac:dyDescent="0.3">
      <c r="A312" s="68"/>
      <c r="B312" s="68"/>
      <c r="C312" s="68"/>
      <c r="D312" s="68"/>
      <c r="E312" s="46"/>
      <c r="F312" s="323" t="str">
        <f t="shared" si="7"/>
        <v/>
      </c>
      <c r="G312" s="210"/>
      <c r="H312" s="89"/>
      <c r="I312" s="44"/>
      <c r="J312" s="44"/>
      <c r="K312" s="43"/>
      <c r="L312" s="86"/>
      <c r="M312" s="86"/>
      <c r="N312" s="186">
        <f t="shared" si="6"/>
        <v>0</v>
      </c>
      <c r="O312" s="238"/>
    </row>
    <row r="313" spans="1:15" s="5" customFormat="1" ht="37.5" customHeight="1" x14ac:dyDescent="0.3">
      <c r="A313" s="68"/>
      <c r="B313" s="68"/>
      <c r="C313" s="68"/>
      <c r="D313" s="68"/>
      <c r="E313" s="46"/>
      <c r="F313" s="323" t="str">
        <f t="shared" si="7"/>
        <v/>
      </c>
      <c r="G313" s="210"/>
      <c r="H313" s="89"/>
      <c r="I313" s="44"/>
      <c r="J313" s="44"/>
      <c r="K313" s="43"/>
      <c r="L313" s="86"/>
      <c r="M313" s="86"/>
      <c r="N313" s="186">
        <f t="shared" si="6"/>
        <v>0</v>
      </c>
      <c r="O313" s="238"/>
    </row>
    <row r="314" spans="1:15" s="5" customFormat="1" ht="37.5" customHeight="1" x14ac:dyDescent="0.3">
      <c r="A314" s="68"/>
      <c r="B314" s="68"/>
      <c r="C314" s="68"/>
      <c r="D314" s="68"/>
      <c r="E314" s="46"/>
      <c r="F314" s="323" t="str">
        <f t="shared" si="7"/>
        <v/>
      </c>
      <c r="G314" s="210"/>
      <c r="H314" s="89"/>
      <c r="I314" s="44"/>
      <c r="J314" s="44"/>
      <c r="K314" s="43"/>
      <c r="L314" s="86"/>
      <c r="M314" s="86"/>
      <c r="N314" s="186">
        <f t="shared" si="6"/>
        <v>0</v>
      </c>
      <c r="O314" s="238"/>
    </row>
    <row r="315" spans="1:15" s="5" customFormat="1" ht="37.5" customHeight="1" x14ac:dyDescent="0.3">
      <c r="A315" s="68"/>
      <c r="B315" s="68"/>
      <c r="C315" s="68"/>
      <c r="D315" s="68"/>
      <c r="E315" s="46"/>
      <c r="F315" s="323" t="str">
        <f t="shared" si="7"/>
        <v/>
      </c>
      <c r="G315" s="210"/>
      <c r="H315" s="89"/>
      <c r="I315" s="44"/>
      <c r="J315" s="44"/>
      <c r="K315" s="43"/>
      <c r="L315" s="86"/>
      <c r="M315" s="86"/>
      <c r="N315" s="186">
        <f t="shared" si="6"/>
        <v>0</v>
      </c>
      <c r="O315" s="238"/>
    </row>
    <row r="316" spans="1:15" s="5" customFormat="1" ht="37.5" customHeight="1" x14ac:dyDescent="0.3">
      <c r="A316" s="68"/>
      <c r="B316" s="68"/>
      <c r="C316" s="68"/>
      <c r="D316" s="68"/>
      <c r="E316" s="46"/>
      <c r="F316" s="323" t="str">
        <f t="shared" si="7"/>
        <v/>
      </c>
      <c r="G316" s="210"/>
      <c r="H316" s="89"/>
      <c r="I316" s="44"/>
      <c r="J316" s="44"/>
      <c r="K316" s="43"/>
      <c r="L316" s="86"/>
      <c r="M316" s="86"/>
      <c r="N316" s="186">
        <f t="shared" si="6"/>
        <v>0</v>
      </c>
      <c r="O316" s="238"/>
    </row>
    <row r="317" spans="1:15" s="5" customFormat="1" ht="37.5" customHeight="1" x14ac:dyDescent="0.3">
      <c r="A317" s="68"/>
      <c r="B317" s="68"/>
      <c r="C317" s="68"/>
      <c r="D317" s="68"/>
      <c r="E317" s="46"/>
      <c r="F317" s="323" t="str">
        <f t="shared" si="7"/>
        <v/>
      </c>
      <c r="G317" s="210"/>
      <c r="H317" s="89"/>
      <c r="I317" s="44"/>
      <c r="J317" s="44"/>
      <c r="K317" s="43"/>
      <c r="L317" s="86"/>
      <c r="M317" s="86"/>
      <c r="N317" s="186">
        <f t="shared" si="6"/>
        <v>0</v>
      </c>
      <c r="O317" s="238"/>
    </row>
    <row r="318" spans="1:15" s="5" customFormat="1" ht="37.5" customHeight="1" x14ac:dyDescent="0.3">
      <c r="A318" s="68"/>
      <c r="B318" s="68"/>
      <c r="C318" s="68"/>
      <c r="D318" s="68"/>
      <c r="E318" s="46"/>
      <c r="F318" s="323" t="str">
        <f t="shared" si="7"/>
        <v/>
      </c>
      <c r="G318" s="210"/>
      <c r="H318" s="89"/>
      <c r="I318" s="44"/>
      <c r="J318" s="44"/>
      <c r="K318" s="43"/>
      <c r="L318" s="86"/>
      <c r="M318" s="86"/>
      <c r="N318" s="186">
        <f t="shared" si="6"/>
        <v>0</v>
      </c>
      <c r="O318" s="238"/>
    </row>
    <row r="319" spans="1:15" s="5" customFormat="1" ht="37.5" customHeight="1" x14ac:dyDescent="0.3">
      <c r="A319" s="68"/>
      <c r="B319" s="68"/>
      <c r="C319" s="68"/>
      <c r="D319" s="68"/>
      <c r="E319" s="46"/>
      <c r="F319" s="323" t="str">
        <f t="shared" si="7"/>
        <v/>
      </c>
      <c r="G319" s="210"/>
      <c r="H319" s="89"/>
      <c r="I319" s="44"/>
      <c r="J319" s="44"/>
      <c r="K319" s="43"/>
      <c r="L319" s="86"/>
      <c r="M319" s="86"/>
      <c r="N319" s="186">
        <f t="shared" si="6"/>
        <v>0</v>
      </c>
      <c r="O319" s="238"/>
    </row>
    <row r="320" spans="1:15" s="5" customFormat="1" ht="37.5" customHeight="1" x14ac:dyDescent="0.3">
      <c r="A320" s="68"/>
      <c r="B320" s="68"/>
      <c r="C320" s="68"/>
      <c r="D320" s="68"/>
      <c r="E320" s="46"/>
      <c r="F320" s="323" t="str">
        <f t="shared" si="7"/>
        <v/>
      </c>
      <c r="G320" s="210"/>
      <c r="H320" s="89"/>
      <c r="I320" s="44"/>
      <c r="J320" s="44"/>
      <c r="K320" s="43"/>
      <c r="L320" s="86"/>
      <c r="M320" s="86"/>
      <c r="N320" s="186">
        <f t="shared" si="6"/>
        <v>0</v>
      </c>
      <c r="O320" s="238"/>
    </row>
    <row r="321" spans="1:15" s="5" customFormat="1" ht="37.5" customHeight="1" x14ac:dyDescent="0.3">
      <c r="A321" s="68"/>
      <c r="B321" s="68"/>
      <c r="C321" s="68"/>
      <c r="D321" s="68"/>
      <c r="E321" s="46"/>
      <c r="F321" s="323" t="str">
        <f t="shared" si="7"/>
        <v/>
      </c>
      <c r="G321" s="210"/>
      <c r="H321" s="89"/>
      <c r="I321" s="44"/>
      <c r="J321" s="44"/>
      <c r="K321" s="43"/>
      <c r="L321" s="86"/>
      <c r="M321" s="86"/>
      <c r="N321" s="186">
        <f t="shared" si="6"/>
        <v>0</v>
      </c>
      <c r="O321" s="238"/>
    </row>
    <row r="322" spans="1:15" s="5" customFormat="1" ht="37.5" customHeight="1" x14ac:dyDescent="0.3">
      <c r="A322" s="68"/>
      <c r="B322" s="68"/>
      <c r="C322" s="68"/>
      <c r="D322" s="68"/>
      <c r="E322" s="46"/>
      <c r="F322" s="323" t="str">
        <f t="shared" si="7"/>
        <v/>
      </c>
      <c r="G322" s="210"/>
      <c r="H322" s="89"/>
      <c r="I322" s="44"/>
      <c r="J322" s="44"/>
      <c r="K322" s="43"/>
      <c r="L322" s="86"/>
      <c r="M322" s="86"/>
      <c r="N322" s="186">
        <f t="shared" si="6"/>
        <v>0</v>
      </c>
      <c r="O322" s="238"/>
    </row>
    <row r="323" spans="1:15" s="5" customFormat="1" ht="37.5" customHeight="1" x14ac:dyDescent="0.3">
      <c r="A323" s="68"/>
      <c r="B323" s="68"/>
      <c r="C323" s="68"/>
      <c r="D323" s="68"/>
      <c r="E323" s="46"/>
      <c r="F323" s="323" t="str">
        <f t="shared" si="7"/>
        <v/>
      </c>
      <c r="G323" s="210"/>
      <c r="H323" s="89"/>
      <c r="I323" s="44"/>
      <c r="J323" s="44"/>
      <c r="K323" s="43"/>
      <c r="L323" s="86"/>
      <c r="M323" s="86"/>
      <c r="N323" s="186">
        <f t="shared" si="6"/>
        <v>0</v>
      </c>
      <c r="O323" s="238"/>
    </row>
    <row r="324" spans="1:15" s="5" customFormat="1" ht="37.5" customHeight="1" x14ac:dyDescent="0.3">
      <c r="A324" s="68"/>
      <c r="B324" s="68"/>
      <c r="C324" s="68"/>
      <c r="D324" s="68"/>
      <c r="E324" s="46"/>
      <c r="F324" s="323" t="str">
        <f t="shared" si="7"/>
        <v/>
      </c>
      <c r="G324" s="210"/>
      <c r="H324" s="89"/>
      <c r="I324" s="44"/>
      <c r="J324" s="44"/>
      <c r="K324" s="43"/>
      <c r="L324" s="86"/>
      <c r="M324" s="86"/>
      <c r="N324" s="186">
        <f t="shared" si="6"/>
        <v>0</v>
      </c>
      <c r="O324" s="238"/>
    </row>
    <row r="325" spans="1:15" s="5" customFormat="1" ht="37.5" customHeight="1" x14ac:dyDescent="0.3">
      <c r="A325" s="68"/>
      <c r="B325" s="68"/>
      <c r="C325" s="68"/>
      <c r="D325" s="68"/>
      <c r="E325" s="46"/>
      <c r="F325" s="323" t="str">
        <f t="shared" si="7"/>
        <v/>
      </c>
      <c r="G325" s="210"/>
      <c r="H325" s="89"/>
      <c r="I325" s="44"/>
      <c r="J325" s="44"/>
      <c r="K325" s="43"/>
      <c r="L325" s="86"/>
      <c r="M325" s="86"/>
      <c r="N325" s="186">
        <f t="shared" si="6"/>
        <v>0</v>
      </c>
      <c r="O325" s="238"/>
    </row>
    <row r="326" spans="1:15" s="5" customFormat="1" ht="37.5" customHeight="1" x14ac:dyDescent="0.3">
      <c r="A326" s="68"/>
      <c r="B326" s="68"/>
      <c r="C326" s="68"/>
      <c r="D326" s="68"/>
      <c r="E326" s="46"/>
      <c r="F326" s="323" t="str">
        <f t="shared" si="7"/>
        <v/>
      </c>
      <c r="G326" s="210"/>
      <c r="H326" s="89"/>
      <c r="I326" s="44"/>
      <c r="J326" s="44"/>
      <c r="K326" s="43"/>
      <c r="L326" s="86"/>
      <c r="M326" s="86"/>
      <c r="N326" s="186">
        <f t="shared" si="6"/>
        <v>0</v>
      </c>
      <c r="O326" s="238"/>
    </row>
    <row r="327" spans="1:15" s="5" customFormat="1" ht="37.5" customHeight="1" x14ac:dyDescent="0.3">
      <c r="A327" s="68"/>
      <c r="B327" s="68"/>
      <c r="C327" s="68"/>
      <c r="D327" s="68"/>
      <c r="E327" s="46"/>
      <c r="F327" s="323" t="str">
        <f t="shared" si="7"/>
        <v/>
      </c>
      <c r="G327" s="210"/>
      <c r="H327" s="89"/>
      <c r="I327" s="44"/>
      <c r="J327" s="44"/>
      <c r="K327" s="43"/>
      <c r="L327" s="86"/>
      <c r="M327" s="86"/>
      <c r="N327" s="186">
        <f t="shared" si="6"/>
        <v>0</v>
      </c>
      <c r="O327" s="238"/>
    </row>
    <row r="328" spans="1:15" s="5" customFormat="1" ht="37.5" customHeight="1" x14ac:dyDescent="0.3">
      <c r="A328" s="68"/>
      <c r="B328" s="68"/>
      <c r="C328" s="68"/>
      <c r="D328" s="68"/>
      <c r="E328" s="46"/>
      <c r="F328" s="323" t="str">
        <f t="shared" si="7"/>
        <v/>
      </c>
      <c r="G328" s="210"/>
      <c r="H328" s="89"/>
      <c r="I328" s="44"/>
      <c r="J328" s="44"/>
      <c r="K328" s="43"/>
      <c r="L328" s="86"/>
      <c r="M328" s="86"/>
      <c r="N328" s="186">
        <f t="shared" si="6"/>
        <v>0</v>
      </c>
      <c r="O328" s="238"/>
    </row>
    <row r="329" spans="1:15" s="5" customFormat="1" ht="37.5" customHeight="1" x14ac:dyDescent="0.3">
      <c r="A329" s="68"/>
      <c r="B329" s="68"/>
      <c r="C329" s="68"/>
      <c r="D329" s="68"/>
      <c r="E329" s="46"/>
      <c r="F329" s="323" t="str">
        <f t="shared" si="7"/>
        <v/>
      </c>
      <c r="G329" s="210"/>
      <c r="H329" s="89"/>
      <c r="I329" s="44"/>
      <c r="J329" s="44"/>
      <c r="K329" s="43"/>
      <c r="L329" s="86"/>
      <c r="M329" s="86"/>
      <c r="N329" s="186">
        <f t="shared" si="6"/>
        <v>0</v>
      </c>
      <c r="O329" s="238"/>
    </row>
    <row r="330" spans="1:15" s="5" customFormat="1" ht="37.5" customHeight="1" x14ac:dyDescent="0.3">
      <c r="A330" s="68"/>
      <c r="B330" s="68"/>
      <c r="C330" s="68"/>
      <c r="D330" s="68"/>
      <c r="E330" s="46"/>
      <c r="F330" s="323" t="str">
        <f t="shared" si="7"/>
        <v/>
      </c>
      <c r="G330" s="210"/>
      <c r="H330" s="89"/>
      <c r="I330" s="44"/>
      <c r="J330" s="44"/>
      <c r="K330" s="43"/>
      <c r="L330" s="86"/>
      <c r="M330" s="86"/>
      <c r="N330" s="186">
        <f t="shared" si="6"/>
        <v>0</v>
      </c>
      <c r="O330" s="238"/>
    </row>
    <row r="331" spans="1:15" s="5" customFormat="1" ht="37.5" customHeight="1" x14ac:dyDescent="0.3">
      <c r="A331" s="68"/>
      <c r="B331" s="68"/>
      <c r="C331" s="68"/>
      <c r="D331" s="68"/>
      <c r="E331" s="46"/>
      <c r="F331" s="323" t="str">
        <f t="shared" si="7"/>
        <v/>
      </c>
      <c r="G331" s="210"/>
      <c r="H331" s="89"/>
      <c r="I331" s="44"/>
      <c r="J331" s="44"/>
      <c r="K331" s="43"/>
      <c r="L331" s="86"/>
      <c r="M331" s="86"/>
      <c r="N331" s="186">
        <f t="shared" ref="N331:N394" si="8">DATEDIF(L331,M331,"d")/365</f>
        <v>0</v>
      </c>
      <c r="O331" s="238"/>
    </row>
    <row r="332" spans="1:15" s="5" customFormat="1" ht="37.5" customHeight="1" x14ac:dyDescent="0.3">
      <c r="A332" s="68"/>
      <c r="B332" s="68"/>
      <c r="C332" s="68"/>
      <c r="D332" s="68"/>
      <c r="E332" s="46"/>
      <c r="F332" s="323" t="str">
        <f t="shared" si="7"/>
        <v/>
      </c>
      <c r="G332" s="210"/>
      <c r="H332" s="89"/>
      <c r="I332" s="44"/>
      <c r="J332" s="44"/>
      <c r="K332" s="43"/>
      <c r="L332" s="86"/>
      <c r="M332" s="86"/>
      <c r="N332" s="186">
        <f t="shared" si="8"/>
        <v>0</v>
      </c>
      <c r="O332" s="238"/>
    </row>
    <row r="333" spans="1:15" s="5" customFormat="1" ht="37.5" customHeight="1" x14ac:dyDescent="0.3">
      <c r="A333" s="68"/>
      <c r="B333" s="68"/>
      <c r="C333" s="68"/>
      <c r="D333" s="68"/>
      <c r="E333" s="46"/>
      <c r="F333" s="323" t="str">
        <f t="shared" si="7"/>
        <v/>
      </c>
      <c r="G333" s="210"/>
      <c r="H333" s="89"/>
      <c r="I333" s="44"/>
      <c r="J333" s="44"/>
      <c r="K333" s="43"/>
      <c r="L333" s="86"/>
      <c r="M333" s="86"/>
      <c r="N333" s="186">
        <f t="shared" si="8"/>
        <v>0</v>
      </c>
      <c r="O333" s="238"/>
    </row>
    <row r="334" spans="1:15" s="5" customFormat="1" ht="37.5" customHeight="1" x14ac:dyDescent="0.3">
      <c r="A334" s="68"/>
      <c r="B334" s="68"/>
      <c r="C334" s="68"/>
      <c r="D334" s="68"/>
      <c r="E334" s="46"/>
      <c r="F334" s="323" t="str">
        <f t="shared" si="7"/>
        <v/>
      </c>
      <c r="G334" s="210"/>
      <c r="H334" s="89"/>
      <c r="I334" s="44"/>
      <c r="J334" s="44"/>
      <c r="K334" s="43"/>
      <c r="L334" s="86"/>
      <c r="M334" s="86"/>
      <c r="N334" s="186">
        <f t="shared" si="8"/>
        <v>0</v>
      </c>
      <c r="O334" s="238"/>
    </row>
    <row r="335" spans="1:15" s="5" customFormat="1" ht="37.5" customHeight="1" x14ac:dyDescent="0.3">
      <c r="A335" s="68"/>
      <c r="B335" s="68"/>
      <c r="C335" s="68"/>
      <c r="D335" s="68"/>
      <c r="E335" s="46"/>
      <c r="F335" s="323" t="str">
        <f t="shared" si="7"/>
        <v/>
      </c>
      <c r="G335" s="210"/>
      <c r="H335" s="89"/>
      <c r="I335" s="44"/>
      <c r="J335" s="44"/>
      <c r="K335" s="43"/>
      <c r="L335" s="86"/>
      <c r="M335" s="86"/>
      <c r="N335" s="186">
        <f t="shared" si="8"/>
        <v>0</v>
      </c>
      <c r="O335" s="238"/>
    </row>
    <row r="336" spans="1:15" s="5" customFormat="1" ht="37.5" customHeight="1" x14ac:dyDescent="0.3">
      <c r="A336" s="68"/>
      <c r="B336" s="68"/>
      <c r="C336" s="68"/>
      <c r="D336" s="68"/>
      <c r="E336" s="46"/>
      <c r="F336" s="323" t="str">
        <f t="shared" si="7"/>
        <v/>
      </c>
      <c r="G336" s="210"/>
      <c r="H336" s="89"/>
      <c r="I336" s="44"/>
      <c r="J336" s="44"/>
      <c r="K336" s="43"/>
      <c r="L336" s="86"/>
      <c r="M336" s="86"/>
      <c r="N336" s="186">
        <f t="shared" si="8"/>
        <v>0</v>
      </c>
      <c r="O336" s="238"/>
    </row>
    <row r="337" spans="1:15" s="5" customFormat="1" ht="37.5" customHeight="1" x14ac:dyDescent="0.3">
      <c r="A337" s="68"/>
      <c r="B337" s="68"/>
      <c r="C337" s="68"/>
      <c r="D337" s="68"/>
      <c r="E337" s="46"/>
      <c r="F337" s="323" t="str">
        <f t="shared" si="7"/>
        <v/>
      </c>
      <c r="G337" s="210"/>
      <c r="H337" s="89"/>
      <c r="I337" s="44"/>
      <c r="J337" s="44"/>
      <c r="K337" s="43"/>
      <c r="L337" s="86"/>
      <c r="M337" s="86"/>
      <c r="N337" s="186">
        <f t="shared" si="8"/>
        <v>0</v>
      </c>
      <c r="O337" s="238"/>
    </row>
    <row r="338" spans="1:15" s="5" customFormat="1" ht="37.5" customHeight="1" x14ac:dyDescent="0.3">
      <c r="A338" s="68"/>
      <c r="B338" s="68"/>
      <c r="C338" s="68"/>
      <c r="D338" s="68"/>
      <c r="E338" s="46"/>
      <c r="F338" s="323" t="str">
        <f t="shared" si="7"/>
        <v/>
      </c>
      <c r="G338" s="210"/>
      <c r="H338" s="89"/>
      <c r="I338" s="44"/>
      <c r="J338" s="44"/>
      <c r="K338" s="43"/>
      <c r="L338" s="86"/>
      <c r="M338" s="86"/>
      <c r="N338" s="186">
        <f t="shared" si="8"/>
        <v>0</v>
      </c>
      <c r="O338" s="238"/>
    </row>
    <row r="339" spans="1:15" s="5" customFormat="1" ht="37.5" customHeight="1" x14ac:dyDescent="0.3">
      <c r="A339" s="68"/>
      <c r="B339" s="68"/>
      <c r="C339" s="68"/>
      <c r="D339" s="68"/>
      <c r="E339" s="46"/>
      <c r="F339" s="323" t="str">
        <f t="shared" si="7"/>
        <v/>
      </c>
      <c r="G339" s="210"/>
      <c r="H339" s="89"/>
      <c r="I339" s="44"/>
      <c r="J339" s="44"/>
      <c r="K339" s="43"/>
      <c r="L339" s="86"/>
      <c r="M339" s="86"/>
      <c r="N339" s="186">
        <f t="shared" si="8"/>
        <v>0</v>
      </c>
      <c r="O339" s="238"/>
    </row>
    <row r="340" spans="1:15" s="5" customFormat="1" ht="37.5" customHeight="1" x14ac:dyDescent="0.3">
      <c r="A340" s="68"/>
      <c r="B340" s="68"/>
      <c r="C340" s="68"/>
      <c r="D340" s="68"/>
      <c r="E340" s="46"/>
      <c r="F340" s="323" t="str">
        <f t="shared" si="7"/>
        <v/>
      </c>
      <c r="G340" s="210"/>
      <c r="H340" s="89"/>
      <c r="I340" s="44"/>
      <c r="J340" s="44"/>
      <c r="K340" s="43"/>
      <c r="L340" s="86"/>
      <c r="M340" s="86"/>
      <c r="N340" s="186">
        <f t="shared" si="8"/>
        <v>0</v>
      </c>
      <c r="O340" s="238"/>
    </row>
    <row r="341" spans="1:15" s="5" customFormat="1" ht="37.5" customHeight="1" x14ac:dyDescent="0.3">
      <c r="A341" s="68"/>
      <c r="B341" s="68"/>
      <c r="C341" s="68"/>
      <c r="D341" s="68"/>
      <c r="E341" s="46"/>
      <c r="F341" s="323" t="str">
        <f t="shared" si="7"/>
        <v/>
      </c>
      <c r="G341" s="210"/>
      <c r="H341" s="89"/>
      <c r="I341" s="44"/>
      <c r="J341" s="44"/>
      <c r="K341" s="43"/>
      <c r="L341" s="86"/>
      <c r="M341" s="86"/>
      <c r="N341" s="186">
        <f t="shared" si="8"/>
        <v>0</v>
      </c>
      <c r="O341" s="238"/>
    </row>
    <row r="342" spans="1:15" s="5" customFormat="1" ht="37.5" customHeight="1" x14ac:dyDescent="0.3">
      <c r="A342" s="68"/>
      <c r="B342" s="68"/>
      <c r="C342" s="68"/>
      <c r="D342" s="68"/>
      <c r="E342" s="46"/>
      <c r="F342" s="323" t="str">
        <f t="shared" si="7"/>
        <v/>
      </c>
      <c r="G342" s="210"/>
      <c r="H342" s="89"/>
      <c r="I342" s="44"/>
      <c r="J342" s="44"/>
      <c r="K342" s="43"/>
      <c r="L342" s="86"/>
      <c r="M342" s="86"/>
      <c r="N342" s="186">
        <f t="shared" si="8"/>
        <v>0</v>
      </c>
      <c r="O342" s="238"/>
    </row>
    <row r="343" spans="1:15" s="5" customFormat="1" ht="37.5" customHeight="1" x14ac:dyDescent="0.3">
      <c r="A343" s="68"/>
      <c r="B343" s="68"/>
      <c r="C343" s="68"/>
      <c r="D343" s="68"/>
      <c r="E343" s="46"/>
      <c r="F343" s="323" t="str">
        <f t="shared" si="7"/>
        <v/>
      </c>
      <c r="G343" s="210"/>
      <c r="H343" s="89"/>
      <c r="I343" s="44"/>
      <c r="J343" s="44"/>
      <c r="K343" s="43"/>
      <c r="L343" s="86"/>
      <c r="M343" s="86"/>
      <c r="N343" s="186">
        <f t="shared" si="8"/>
        <v>0</v>
      </c>
      <c r="O343" s="238"/>
    </row>
    <row r="344" spans="1:15" s="5" customFormat="1" ht="37.5" customHeight="1" x14ac:dyDescent="0.3">
      <c r="A344" s="68"/>
      <c r="B344" s="68"/>
      <c r="C344" s="68"/>
      <c r="D344" s="68"/>
      <c r="E344" s="46"/>
      <c r="F344" s="323" t="str">
        <f t="shared" si="7"/>
        <v/>
      </c>
      <c r="G344" s="210"/>
      <c r="H344" s="89"/>
      <c r="I344" s="44"/>
      <c r="J344" s="44"/>
      <c r="K344" s="43"/>
      <c r="L344" s="86"/>
      <c r="M344" s="86"/>
      <c r="N344" s="186">
        <f t="shared" si="8"/>
        <v>0</v>
      </c>
      <c r="O344" s="238"/>
    </row>
    <row r="345" spans="1:15" s="5" customFormat="1" ht="37.5" customHeight="1" x14ac:dyDescent="0.3">
      <c r="A345" s="68"/>
      <c r="B345" s="68"/>
      <c r="C345" s="68"/>
      <c r="D345" s="68"/>
      <c r="E345" s="46"/>
      <c r="F345" s="323" t="str">
        <f t="shared" si="7"/>
        <v/>
      </c>
      <c r="G345" s="210"/>
      <c r="H345" s="89"/>
      <c r="I345" s="44"/>
      <c r="J345" s="44"/>
      <c r="K345" s="43"/>
      <c r="L345" s="86"/>
      <c r="M345" s="86"/>
      <c r="N345" s="186">
        <f t="shared" si="8"/>
        <v>0</v>
      </c>
      <c r="O345" s="238"/>
    </row>
    <row r="346" spans="1:15" s="5" customFormat="1" ht="37.5" customHeight="1" x14ac:dyDescent="0.3">
      <c r="A346" s="68"/>
      <c r="B346" s="68"/>
      <c r="C346" s="68"/>
      <c r="D346" s="68"/>
      <c r="E346" s="46"/>
      <c r="F346" s="323" t="str">
        <f t="shared" si="7"/>
        <v/>
      </c>
      <c r="G346" s="210"/>
      <c r="H346" s="89"/>
      <c r="I346" s="44"/>
      <c r="J346" s="44"/>
      <c r="K346" s="43"/>
      <c r="L346" s="86"/>
      <c r="M346" s="86"/>
      <c r="N346" s="186">
        <f t="shared" si="8"/>
        <v>0</v>
      </c>
      <c r="O346" s="238"/>
    </row>
    <row r="347" spans="1:15" s="5" customFormat="1" ht="37.5" customHeight="1" x14ac:dyDescent="0.3">
      <c r="A347" s="68"/>
      <c r="B347" s="68"/>
      <c r="C347" s="68"/>
      <c r="D347" s="68"/>
      <c r="E347" s="46"/>
      <c r="F347" s="323" t="str">
        <f t="shared" si="7"/>
        <v/>
      </c>
      <c r="G347" s="210"/>
      <c r="H347" s="89"/>
      <c r="I347" s="44"/>
      <c r="J347" s="44"/>
      <c r="K347" s="43"/>
      <c r="L347" s="86"/>
      <c r="M347" s="86"/>
      <c r="N347" s="186">
        <f t="shared" si="8"/>
        <v>0</v>
      </c>
      <c r="O347" s="238"/>
    </row>
    <row r="348" spans="1:15" s="5" customFormat="1" ht="37.5" customHeight="1" x14ac:dyDescent="0.3">
      <c r="A348" s="68"/>
      <c r="B348" s="68"/>
      <c r="C348" s="68"/>
      <c r="D348" s="68"/>
      <c r="E348" s="46"/>
      <c r="F348" s="323" t="str">
        <f t="shared" si="7"/>
        <v/>
      </c>
      <c r="G348" s="210"/>
      <c r="H348" s="89"/>
      <c r="I348" s="44"/>
      <c r="J348" s="44"/>
      <c r="K348" s="43"/>
      <c r="L348" s="86"/>
      <c r="M348" s="86"/>
      <c r="N348" s="186">
        <f t="shared" si="8"/>
        <v>0</v>
      </c>
      <c r="O348" s="238"/>
    </row>
    <row r="349" spans="1:15" s="5" customFormat="1" ht="37.5" customHeight="1" x14ac:dyDescent="0.3">
      <c r="A349" s="68"/>
      <c r="B349" s="68"/>
      <c r="C349" s="68"/>
      <c r="D349" s="68"/>
      <c r="E349" s="46"/>
      <c r="F349" s="323" t="str">
        <f t="shared" ref="F349:F412" si="9">IF(ISBLANK($E349),"",VLOOKUP($E349,참여인력_개요,2,FALSE))</f>
        <v/>
      </c>
      <c r="G349" s="210"/>
      <c r="H349" s="89"/>
      <c r="I349" s="44"/>
      <c r="J349" s="44"/>
      <c r="K349" s="43"/>
      <c r="L349" s="86"/>
      <c r="M349" s="86"/>
      <c r="N349" s="186">
        <f t="shared" si="8"/>
        <v>0</v>
      </c>
      <c r="O349" s="238"/>
    </row>
    <row r="350" spans="1:15" s="5" customFormat="1" ht="37.5" customHeight="1" x14ac:dyDescent="0.3">
      <c r="A350" s="68"/>
      <c r="B350" s="68"/>
      <c r="C350" s="68"/>
      <c r="D350" s="68"/>
      <c r="E350" s="46"/>
      <c r="F350" s="323" t="str">
        <f t="shared" si="9"/>
        <v/>
      </c>
      <c r="G350" s="210"/>
      <c r="H350" s="89"/>
      <c r="I350" s="44"/>
      <c r="J350" s="44"/>
      <c r="K350" s="43"/>
      <c r="L350" s="86"/>
      <c r="M350" s="86"/>
      <c r="N350" s="186">
        <f t="shared" si="8"/>
        <v>0</v>
      </c>
      <c r="O350" s="238"/>
    </row>
    <row r="351" spans="1:15" s="5" customFormat="1" ht="37.5" customHeight="1" x14ac:dyDescent="0.3">
      <c r="A351" s="68"/>
      <c r="B351" s="68"/>
      <c r="C351" s="68"/>
      <c r="D351" s="68"/>
      <c r="E351" s="46"/>
      <c r="F351" s="323" t="str">
        <f t="shared" si="9"/>
        <v/>
      </c>
      <c r="G351" s="210"/>
      <c r="H351" s="89"/>
      <c r="I351" s="44"/>
      <c r="J351" s="44"/>
      <c r="K351" s="43"/>
      <c r="L351" s="86"/>
      <c r="M351" s="86"/>
      <c r="N351" s="186">
        <f t="shared" si="8"/>
        <v>0</v>
      </c>
      <c r="O351" s="238"/>
    </row>
    <row r="352" spans="1:15" s="5" customFormat="1" ht="37.5" customHeight="1" x14ac:dyDescent="0.3">
      <c r="A352" s="68"/>
      <c r="B352" s="68"/>
      <c r="C352" s="68"/>
      <c r="D352" s="68"/>
      <c r="E352" s="46"/>
      <c r="F352" s="323" t="str">
        <f t="shared" si="9"/>
        <v/>
      </c>
      <c r="G352" s="210"/>
      <c r="H352" s="89"/>
      <c r="I352" s="44"/>
      <c r="J352" s="44"/>
      <c r="K352" s="43"/>
      <c r="L352" s="86"/>
      <c r="M352" s="86"/>
      <c r="N352" s="186">
        <f t="shared" si="8"/>
        <v>0</v>
      </c>
      <c r="O352" s="238"/>
    </row>
    <row r="353" spans="1:15" s="5" customFormat="1" ht="37.5" customHeight="1" x14ac:dyDescent="0.3">
      <c r="A353" s="68"/>
      <c r="B353" s="68"/>
      <c r="C353" s="68"/>
      <c r="D353" s="68"/>
      <c r="E353" s="46"/>
      <c r="F353" s="323" t="str">
        <f t="shared" si="9"/>
        <v/>
      </c>
      <c r="G353" s="210"/>
      <c r="H353" s="89"/>
      <c r="I353" s="44"/>
      <c r="J353" s="44"/>
      <c r="K353" s="43"/>
      <c r="L353" s="86"/>
      <c r="M353" s="86"/>
      <c r="N353" s="186">
        <f t="shared" si="8"/>
        <v>0</v>
      </c>
      <c r="O353" s="238"/>
    </row>
    <row r="354" spans="1:15" s="5" customFormat="1" ht="37.5" customHeight="1" x14ac:dyDescent="0.3">
      <c r="A354" s="68"/>
      <c r="B354" s="68"/>
      <c r="C354" s="68"/>
      <c r="D354" s="68"/>
      <c r="E354" s="46"/>
      <c r="F354" s="323" t="str">
        <f t="shared" si="9"/>
        <v/>
      </c>
      <c r="G354" s="210"/>
      <c r="H354" s="89"/>
      <c r="I354" s="44"/>
      <c r="J354" s="44"/>
      <c r="K354" s="43"/>
      <c r="L354" s="86"/>
      <c r="M354" s="86"/>
      <c r="N354" s="186">
        <f t="shared" si="8"/>
        <v>0</v>
      </c>
      <c r="O354" s="238"/>
    </row>
    <row r="355" spans="1:15" s="5" customFormat="1" ht="37.5" customHeight="1" x14ac:dyDescent="0.3">
      <c r="A355" s="68"/>
      <c r="B355" s="68"/>
      <c r="C355" s="68"/>
      <c r="D355" s="68"/>
      <c r="E355" s="46"/>
      <c r="F355" s="323" t="str">
        <f t="shared" si="9"/>
        <v/>
      </c>
      <c r="G355" s="210"/>
      <c r="H355" s="89"/>
      <c r="I355" s="44"/>
      <c r="J355" s="44"/>
      <c r="K355" s="43"/>
      <c r="L355" s="86"/>
      <c r="M355" s="86"/>
      <c r="N355" s="186">
        <f t="shared" si="8"/>
        <v>0</v>
      </c>
      <c r="O355" s="238"/>
    </row>
    <row r="356" spans="1:15" s="5" customFormat="1" ht="37.5" customHeight="1" x14ac:dyDescent="0.3">
      <c r="A356" s="68"/>
      <c r="B356" s="68"/>
      <c r="C356" s="68"/>
      <c r="D356" s="68"/>
      <c r="E356" s="46"/>
      <c r="F356" s="323" t="str">
        <f t="shared" si="9"/>
        <v/>
      </c>
      <c r="G356" s="210"/>
      <c r="H356" s="89"/>
      <c r="I356" s="44"/>
      <c r="J356" s="44"/>
      <c r="K356" s="43"/>
      <c r="L356" s="86"/>
      <c r="M356" s="86"/>
      <c r="N356" s="186">
        <f t="shared" si="8"/>
        <v>0</v>
      </c>
      <c r="O356" s="238"/>
    </row>
    <row r="357" spans="1:15" s="5" customFormat="1" ht="37.5" customHeight="1" x14ac:dyDescent="0.3">
      <c r="A357" s="68"/>
      <c r="B357" s="68"/>
      <c r="C357" s="68"/>
      <c r="D357" s="68"/>
      <c r="E357" s="46"/>
      <c r="F357" s="323" t="str">
        <f t="shared" si="9"/>
        <v/>
      </c>
      <c r="G357" s="210"/>
      <c r="H357" s="89"/>
      <c r="I357" s="44"/>
      <c r="J357" s="44"/>
      <c r="K357" s="43"/>
      <c r="L357" s="86"/>
      <c r="M357" s="86"/>
      <c r="N357" s="186">
        <f t="shared" si="8"/>
        <v>0</v>
      </c>
      <c r="O357" s="238"/>
    </row>
    <row r="358" spans="1:15" s="5" customFormat="1" ht="37.5" customHeight="1" x14ac:dyDescent="0.3">
      <c r="A358" s="68"/>
      <c r="B358" s="68"/>
      <c r="C358" s="68"/>
      <c r="D358" s="68"/>
      <c r="E358" s="46"/>
      <c r="F358" s="323" t="str">
        <f t="shared" si="9"/>
        <v/>
      </c>
      <c r="G358" s="210"/>
      <c r="H358" s="89"/>
      <c r="I358" s="44"/>
      <c r="J358" s="44"/>
      <c r="K358" s="43"/>
      <c r="L358" s="86"/>
      <c r="M358" s="86"/>
      <c r="N358" s="186">
        <f t="shared" si="8"/>
        <v>0</v>
      </c>
      <c r="O358" s="238"/>
    </row>
    <row r="359" spans="1:15" s="5" customFormat="1" ht="37.5" customHeight="1" x14ac:dyDescent="0.3">
      <c r="A359" s="68"/>
      <c r="B359" s="68"/>
      <c r="C359" s="68"/>
      <c r="D359" s="68"/>
      <c r="E359" s="46"/>
      <c r="F359" s="323" t="str">
        <f t="shared" si="9"/>
        <v/>
      </c>
      <c r="G359" s="210"/>
      <c r="H359" s="89"/>
      <c r="I359" s="44"/>
      <c r="J359" s="44"/>
      <c r="K359" s="43"/>
      <c r="L359" s="86"/>
      <c r="M359" s="86"/>
      <c r="N359" s="186">
        <f t="shared" si="8"/>
        <v>0</v>
      </c>
      <c r="O359" s="238"/>
    </row>
    <row r="360" spans="1:15" s="5" customFormat="1" ht="37.5" customHeight="1" x14ac:dyDescent="0.3">
      <c r="A360" s="68"/>
      <c r="B360" s="68"/>
      <c r="C360" s="68"/>
      <c r="D360" s="68"/>
      <c r="E360" s="46"/>
      <c r="F360" s="323" t="str">
        <f t="shared" si="9"/>
        <v/>
      </c>
      <c r="G360" s="210"/>
      <c r="H360" s="89"/>
      <c r="I360" s="44"/>
      <c r="J360" s="44"/>
      <c r="K360" s="43"/>
      <c r="L360" s="86"/>
      <c r="M360" s="86"/>
      <c r="N360" s="186">
        <f t="shared" si="8"/>
        <v>0</v>
      </c>
      <c r="O360" s="238"/>
    </row>
    <row r="361" spans="1:15" s="5" customFormat="1" ht="37.5" customHeight="1" x14ac:dyDescent="0.3">
      <c r="A361" s="68"/>
      <c r="B361" s="68"/>
      <c r="C361" s="68"/>
      <c r="D361" s="68"/>
      <c r="E361" s="46"/>
      <c r="F361" s="323" t="str">
        <f t="shared" si="9"/>
        <v/>
      </c>
      <c r="G361" s="210"/>
      <c r="H361" s="89"/>
      <c r="I361" s="44"/>
      <c r="J361" s="44"/>
      <c r="K361" s="43"/>
      <c r="L361" s="86"/>
      <c r="M361" s="86"/>
      <c r="N361" s="186">
        <f t="shared" si="8"/>
        <v>0</v>
      </c>
      <c r="O361" s="238"/>
    </row>
    <row r="362" spans="1:15" s="5" customFormat="1" ht="37.5" customHeight="1" x14ac:dyDescent="0.3">
      <c r="A362" s="68"/>
      <c r="B362" s="68"/>
      <c r="C362" s="68"/>
      <c r="D362" s="68"/>
      <c r="E362" s="46"/>
      <c r="F362" s="323" t="str">
        <f t="shared" si="9"/>
        <v/>
      </c>
      <c r="G362" s="210"/>
      <c r="H362" s="89"/>
      <c r="I362" s="44"/>
      <c r="J362" s="44"/>
      <c r="K362" s="43"/>
      <c r="L362" s="86"/>
      <c r="M362" s="86"/>
      <c r="N362" s="186">
        <f t="shared" si="8"/>
        <v>0</v>
      </c>
      <c r="O362" s="238"/>
    </row>
    <row r="363" spans="1:15" s="5" customFormat="1" ht="37.5" customHeight="1" x14ac:dyDescent="0.3">
      <c r="A363" s="68"/>
      <c r="B363" s="68"/>
      <c r="C363" s="68"/>
      <c r="D363" s="68"/>
      <c r="E363" s="46"/>
      <c r="F363" s="323" t="str">
        <f t="shared" si="9"/>
        <v/>
      </c>
      <c r="G363" s="210"/>
      <c r="H363" s="89"/>
      <c r="I363" s="44"/>
      <c r="J363" s="44"/>
      <c r="K363" s="43"/>
      <c r="L363" s="86"/>
      <c r="M363" s="86"/>
      <c r="N363" s="186">
        <f t="shared" si="8"/>
        <v>0</v>
      </c>
      <c r="O363" s="238"/>
    </row>
    <row r="364" spans="1:15" s="5" customFormat="1" ht="37.5" customHeight="1" x14ac:dyDescent="0.3">
      <c r="A364" s="68"/>
      <c r="B364" s="68"/>
      <c r="C364" s="68"/>
      <c r="D364" s="68"/>
      <c r="E364" s="46"/>
      <c r="F364" s="323" t="str">
        <f t="shared" si="9"/>
        <v/>
      </c>
      <c r="G364" s="210"/>
      <c r="H364" s="89"/>
      <c r="I364" s="44"/>
      <c r="J364" s="44"/>
      <c r="K364" s="43"/>
      <c r="L364" s="86"/>
      <c r="M364" s="86"/>
      <c r="N364" s="186">
        <f t="shared" si="8"/>
        <v>0</v>
      </c>
      <c r="O364" s="238"/>
    </row>
    <row r="365" spans="1:15" s="5" customFormat="1" ht="37.5" customHeight="1" x14ac:dyDescent="0.3">
      <c r="A365" s="68"/>
      <c r="B365" s="68"/>
      <c r="C365" s="68"/>
      <c r="D365" s="68"/>
      <c r="E365" s="46"/>
      <c r="F365" s="323" t="str">
        <f t="shared" si="9"/>
        <v/>
      </c>
      <c r="G365" s="210"/>
      <c r="H365" s="89"/>
      <c r="I365" s="44"/>
      <c r="J365" s="44"/>
      <c r="K365" s="43"/>
      <c r="L365" s="86"/>
      <c r="M365" s="86"/>
      <c r="N365" s="186">
        <f t="shared" si="8"/>
        <v>0</v>
      </c>
      <c r="O365" s="238"/>
    </row>
    <row r="366" spans="1:15" s="5" customFormat="1" ht="37.5" customHeight="1" x14ac:dyDescent="0.3">
      <c r="A366" s="68"/>
      <c r="B366" s="68"/>
      <c r="C366" s="68"/>
      <c r="D366" s="68"/>
      <c r="E366" s="46"/>
      <c r="F366" s="323" t="str">
        <f t="shared" si="9"/>
        <v/>
      </c>
      <c r="G366" s="210"/>
      <c r="H366" s="89"/>
      <c r="I366" s="44"/>
      <c r="J366" s="44"/>
      <c r="K366" s="43"/>
      <c r="L366" s="86"/>
      <c r="M366" s="86"/>
      <c r="N366" s="186">
        <f t="shared" si="8"/>
        <v>0</v>
      </c>
      <c r="O366" s="238"/>
    </row>
    <row r="367" spans="1:15" s="5" customFormat="1" ht="37.5" customHeight="1" x14ac:dyDescent="0.3">
      <c r="A367" s="68"/>
      <c r="B367" s="68"/>
      <c r="C367" s="68"/>
      <c r="D367" s="68"/>
      <c r="E367" s="46"/>
      <c r="F367" s="323" t="str">
        <f t="shared" si="9"/>
        <v/>
      </c>
      <c r="G367" s="210"/>
      <c r="H367" s="89"/>
      <c r="I367" s="44"/>
      <c r="J367" s="44"/>
      <c r="K367" s="43"/>
      <c r="L367" s="86"/>
      <c r="M367" s="86"/>
      <c r="N367" s="186">
        <f t="shared" si="8"/>
        <v>0</v>
      </c>
      <c r="O367" s="238"/>
    </row>
    <row r="368" spans="1:15" s="5" customFormat="1" ht="37.5" customHeight="1" x14ac:dyDescent="0.3">
      <c r="A368" s="68"/>
      <c r="B368" s="68"/>
      <c r="C368" s="68"/>
      <c r="D368" s="68"/>
      <c r="E368" s="46"/>
      <c r="F368" s="323" t="str">
        <f t="shared" si="9"/>
        <v/>
      </c>
      <c r="G368" s="210"/>
      <c r="H368" s="89"/>
      <c r="I368" s="44"/>
      <c r="J368" s="44"/>
      <c r="K368" s="43"/>
      <c r="L368" s="86"/>
      <c r="M368" s="86"/>
      <c r="N368" s="186">
        <f t="shared" si="8"/>
        <v>0</v>
      </c>
      <c r="O368" s="238"/>
    </row>
    <row r="369" spans="1:15" s="5" customFormat="1" ht="37.5" customHeight="1" x14ac:dyDescent="0.3">
      <c r="A369" s="68"/>
      <c r="B369" s="68"/>
      <c r="C369" s="68"/>
      <c r="D369" s="68"/>
      <c r="E369" s="46"/>
      <c r="F369" s="323" t="str">
        <f t="shared" si="9"/>
        <v/>
      </c>
      <c r="G369" s="210"/>
      <c r="H369" s="89"/>
      <c r="I369" s="44"/>
      <c r="J369" s="44"/>
      <c r="K369" s="43"/>
      <c r="L369" s="86"/>
      <c r="M369" s="86"/>
      <c r="N369" s="186">
        <f t="shared" si="8"/>
        <v>0</v>
      </c>
      <c r="O369" s="238"/>
    </row>
    <row r="370" spans="1:15" s="5" customFormat="1" ht="37.5" customHeight="1" x14ac:dyDescent="0.3">
      <c r="A370" s="68"/>
      <c r="B370" s="68"/>
      <c r="C370" s="68"/>
      <c r="D370" s="68"/>
      <c r="E370" s="46"/>
      <c r="F370" s="323" t="str">
        <f t="shared" si="9"/>
        <v/>
      </c>
      <c r="G370" s="210"/>
      <c r="H370" s="89"/>
      <c r="I370" s="44"/>
      <c r="J370" s="44"/>
      <c r="K370" s="43"/>
      <c r="L370" s="86"/>
      <c r="M370" s="86"/>
      <c r="N370" s="186">
        <f t="shared" si="8"/>
        <v>0</v>
      </c>
      <c r="O370" s="238"/>
    </row>
    <row r="371" spans="1:15" s="5" customFormat="1" ht="37.5" customHeight="1" x14ac:dyDescent="0.3">
      <c r="A371" s="68"/>
      <c r="B371" s="68"/>
      <c r="C371" s="68"/>
      <c r="D371" s="68"/>
      <c r="E371" s="46"/>
      <c r="F371" s="323" t="str">
        <f t="shared" si="9"/>
        <v/>
      </c>
      <c r="G371" s="210"/>
      <c r="H371" s="89"/>
      <c r="I371" s="44"/>
      <c r="J371" s="44"/>
      <c r="K371" s="43"/>
      <c r="L371" s="86"/>
      <c r="M371" s="86"/>
      <c r="N371" s="186">
        <f t="shared" si="8"/>
        <v>0</v>
      </c>
      <c r="O371" s="238"/>
    </row>
    <row r="372" spans="1:15" s="5" customFormat="1" ht="37.5" customHeight="1" x14ac:dyDescent="0.3">
      <c r="A372" s="68"/>
      <c r="B372" s="68"/>
      <c r="C372" s="68"/>
      <c r="D372" s="68"/>
      <c r="E372" s="46"/>
      <c r="F372" s="323" t="str">
        <f t="shared" si="9"/>
        <v/>
      </c>
      <c r="G372" s="210"/>
      <c r="H372" s="89"/>
      <c r="I372" s="44"/>
      <c r="J372" s="44"/>
      <c r="K372" s="43"/>
      <c r="L372" s="86"/>
      <c r="M372" s="86"/>
      <c r="N372" s="186">
        <f t="shared" si="8"/>
        <v>0</v>
      </c>
      <c r="O372" s="238"/>
    </row>
    <row r="373" spans="1:15" s="5" customFormat="1" ht="37.5" customHeight="1" x14ac:dyDescent="0.3">
      <c r="A373" s="68"/>
      <c r="B373" s="68"/>
      <c r="C373" s="68"/>
      <c r="D373" s="68"/>
      <c r="E373" s="46"/>
      <c r="F373" s="323" t="str">
        <f t="shared" si="9"/>
        <v/>
      </c>
      <c r="G373" s="210"/>
      <c r="H373" s="89"/>
      <c r="I373" s="44"/>
      <c r="J373" s="44"/>
      <c r="K373" s="43"/>
      <c r="L373" s="86"/>
      <c r="M373" s="86"/>
      <c r="N373" s="186">
        <f t="shared" si="8"/>
        <v>0</v>
      </c>
      <c r="O373" s="238"/>
    </row>
    <row r="374" spans="1:15" s="5" customFormat="1" ht="37.5" customHeight="1" x14ac:dyDescent="0.3">
      <c r="A374" s="68"/>
      <c r="B374" s="68"/>
      <c r="C374" s="68"/>
      <c r="D374" s="68"/>
      <c r="E374" s="46"/>
      <c r="F374" s="323" t="str">
        <f t="shared" si="9"/>
        <v/>
      </c>
      <c r="G374" s="210"/>
      <c r="H374" s="89"/>
      <c r="I374" s="44"/>
      <c r="J374" s="44"/>
      <c r="K374" s="43"/>
      <c r="L374" s="86"/>
      <c r="M374" s="86"/>
      <c r="N374" s="186">
        <f t="shared" si="8"/>
        <v>0</v>
      </c>
      <c r="O374" s="238"/>
    </row>
    <row r="375" spans="1:15" s="5" customFormat="1" ht="37.5" customHeight="1" x14ac:dyDescent="0.3">
      <c r="A375" s="68"/>
      <c r="B375" s="68"/>
      <c r="C375" s="68"/>
      <c r="D375" s="68"/>
      <c r="E375" s="46"/>
      <c r="F375" s="323" t="str">
        <f t="shared" si="9"/>
        <v/>
      </c>
      <c r="G375" s="210"/>
      <c r="H375" s="89"/>
      <c r="I375" s="44"/>
      <c r="J375" s="44"/>
      <c r="K375" s="43"/>
      <c r="L375" s="86"/>
      <c r="M375" s="86"/>
      <c r="N375" s="186">
        <f t="shared" si="8"/>
        <v>0</v>
      </c>
      <c r="O375" s="238"/>
    </row>
    <row r="376" spans="1:15" s="5" customFormat="1" ht="37.5" customHeight="1" x14ac:dyDescent="0.3">
      <c r="A376" s="68"/>
      <c r="B376" s="68"/>
      <c r="C376" s="68"/>
      <c r="D376" s="68"/>
      <c r="E376" s="46"/>
      <c r="F376" s="323" t="str">
        <f t="shared" si="9"/>
        <v/>
      </c>
      <c r="G376" s="210"/>
      <c r="H376" s="89"/>
      <c r="I376" s="44"/>
      <c r="J376" s="44"/>
      <c r="K376" s="43"/>
      <c r="L376" s="86"/>
      <c r="M376" s="86"/>
      <c r="N376" s="186">
        <f t="shared" si="8"/>
        <v>0</v>
      </c>
      <c r="O376" s="238"/>
    </row>
    <row r="377" spans="1:15" s="5" customFormat="1" ht="37.5" customHeight="1" x14ac:dyDescent="0.3">
      <c r="A377" s="68"/>
      <c r="B377" s="68"/>
      <c r="C377" s="68"/>
      <c r="D377" s="68"/>
      <c r="E377" s="46"/>
      <c r="F377" s="323" t="str">
        <f t="shared" si="9"/>
        <v/>
      </c>
      <c r="G377" s="210"/>
      <c r="H377" s="89"/>
      <c r="I377" s="44"/>
      <c r="J377" s="44"/>
      <c r="K377" s="43"/>
      <c r="L377" s="86"/>
      <c r="M377" s="86"/>
      <c r="N377" s="186">
        <f t="shared" si="8"/>
        <v>0</v>
      </c>
      <c r="O377" s="238"/>
    </row>
    <row r="378" spans="1:15" s="5" customFormat="1" ht="37.5" customHeight="1" x14ac:dyDescent="0.3">
      <c r="A378" s="68"/>
      <c r="B378" s="68"/>
      <c r="C378" s="68"/>
      <c r="D378" s="68"/>
      <c r="E378" s="46"/>
      <c r="F378" s="323" t="str">
        <f t="shared" si="9"/>
        <v/>
      </c>
      <c r="G378" s="210"/>
      <c r="H378" s="89"/>
      <c r="I378" s="44"/>
      <c r="J378" s="44"/>
      <c r="K378" s="43"/>
      <c r="L378" s="86"/>
      <c r="M378" s="86"/>
      <c r="N378" s="186">
        <f t="shared" si="8"/>
        <v>0</v>
      </c>
      <c r="O378" s="238"/>
    </row>
    <row r="379" spans="1:15" s="5" customFormat="1" ht="37.5" customHeight="1" x14ac:dyDescent="0.3">
      <c r="A379" s="68"/>
      <c r="B379" s="68"/>
      <c r="C379" s="68"/>
      <c r="D379" s="68"/>
      <c r="E379" s="46"/>
      <c r="F379" s="323" t="str">
        <f t="shared" si="9"/>
        <v/>
      </c>
      <c r="G379" s="210"/>
      <c r="H379" s="89"/>
      <c r="I379" s="44"/>
      <c r="J379" s="44"/>
      <c r="K379" s="43"/>
      <c r="L379" s="86"/>
      <c r="M379" s="86"/>
      <c r="N379" s="186">
        <f t="shared" si="8"/>
        <v>0</v>
      </c>
      <c r="O379" s="238"/>
    </row>
    <row r="380" spans="1:15" s="5" customFormat="1" ht="37.5" customHeight="1" x14ac:dyDescent="0.3">
      <c r="A380" s="68"/>
      <c r="B380" s="68"/>
      <c r="C380" s="68"/>
      <c r="D380" s="68"/>
      <c r="E380" s="46"/>
      <c r="F380" s="323" t="str">
        <f t="shared" si="9"/>
        <v/>
      </c>
      <c r="G380" s="210"/>
      <c r="H380" s="89"/>
      <c r="I380" s="44"/>
      <c r="J380" s="44"/>
      <c r="K380" s="43"/>
      <c r="L380" s="86"/>
      <c r="M380" s="86"/>
      <c r="N380" s="186">
        <f t="shared" si="8"/>
        <v>0</v>
      </c>
      <c r="O380" s="238"/>
    </row>
    <row r="381" spans="1:15" s="5" customFormat="1" ht="37.5" customHeight="1" x14ac:dyDescent="0.3">
      <c r="A381" s="68"/>
      <c r="B381" s="68"/>
      <c r="C381" s="68"/>
      <c r="D381" s="68"/>
      <c r="E381" s="46"/>
      <c r="F381" s="323" t="str">
        <f t="shared" si="9"/>
        <v/>
      </c>
      <c r="G381" s="210"/>
      <c r="H381" s="89"/>
      <c r="I381" s="44"/>
      <c r="J381" s="44"/>
      <c r="K381" s="43"/>
      <c r="L381" s="86"/>
      <c r="M381" s="86"/>
      <c r="N381" s="186">
        <f t="shared" si="8"/>
        <v>0</v>
      </c>
      <c r="O381" s="238"/>
    </row>
    <row r="382" spans="1:15" s="5" customFormat="1" ht="37.5" customHeight="1" x14ac:dyDescent="0.3">
      <c r="A382" s="68"/>
      <c r="B382" s="68"/>
      <c r="C382" s="68"/>
      <c r="D382" s="68"/>
      <c r="E382" s="46"/>
      <c r="F382" s="323" t="str">
        <f t="shared" si="9"/>
        <v/>
      </c>
      <c r="G382" s="210"/>
      <c r="H382" s="89"/>
      <c r="I382" s="44"/>
      <c r="J382" s="44"/>
      <c r="K382" s="43"/>
      <c r="L382" s="86"/>
      <c r="M382" s="86"/>
      <c r="N382" s="186">
        <f t="shared" si="8"/>
        <v>0</v>
      </c>
      <c r="O382" s="238"/>
    </row>
    <row r="383" spans="1:15" s="5" customFormat="1" ht="37.5" customHeight="1" x14ac:dyDescent="0.3">
      <c r="A383" s="68"/>
      <c r="B383" s="68"/>
      <c r="C383" s="68"/>
      <c r="D383" s="68"/>
      <c r="E383" s="46"/>
      <c r="F383" s="323" t="str">
        <f t="shared" si="9"/>
        <v/>
      </c>
      <c r="G383" s="210"/>
      <c r="H383" s="89"/>
      <c r="I383" s="44"/>
      <c r="J383" s="44"/>
      <c r="K383" s="43"/>
      <c r="L383" s="86"/>
      <c r="M383" s="86"/>
      <c r="N383" s="186">
        <f t="shared" si="8"/>
        <v>0</v>
      </c>
      <c r="O383" s="238"/>
    </row>
    <row r="384" spans="1:15" s="5" customFormat="1" ht="37.5" customHeight="1" x14ac:dyDescent="0.3">
      <c r="A384" s="68"/>
      <c r="B384" s="68"/>
      <c r="C384" s="68"/>
      <c r="D384" s="68"/>
      <c r="E384" s="46"/>
      <c r="F384" s="323" t="str">
        <f t="shared" si="9"/>
        <v/>
      </c>
      <c r="G384" s="210"/>
      <c r="H384" s="89"/>
      <c r="I384" s="44"/>
      <c r="J384" s="44"/>
      <c r="K384" s="43"/>
      <c r="L384" s="86"/>
      <c r="M384" s="86"/>
      <c r="N384" s="186">
        <f t="shared" si="8"/>
        <v>0</v>
      </c>
      <c r="O384" s="238"/>
    </row>
    <row r="385" spans="1:15" s="5" customFormat="1" ht="37.5" customHeight="1" x14ac:dyDescent="0.3">
      <c r="A385" s="68"/>
      <c r="B385" s="68"/>
      <c r="C385" s="68"/>
      <c r="D385" s="68"/>
      <c r="E385" s="46"/>
      <c r="F385" s="323" t="str">
        <f t="shared" si="9"/>
        <v/>
      </c>
      <c r="G385" s="210"/>
      <c r="H385" s="89"/>
      <c r="I385" s="44"/>
      <c r="J385" s="44"/>
      <c r="K385" s="43"/>
      <c r="L385" s="86"/>
      <c r="M385" s="86"/>
      <c r="N385" s="186">
        <f t="shared" si="8"/>
        <v>0</v>
      </c>
      <c r="O385" s="238"/>
    </row>
    <row r="386" spans="1:15" s="5" customFormat="1" ht="37.5" customHeight="1" x14ac:dyDescent="0.3">
      <c r="A386" s="68"/>
      <c r="B386" s="68"/>
      <c r="C386" s="68"/>
      <c r="D386" s="68"/>
      <c r="E386" s="46"/>
      <c r="F386" s="323" t="str">
        <f t="shared" si="9"/>
        <v/>
      </c>
      <c r="G386" s="210"/>
      <c r="H386" s="89"/>
      <c r="I386" s="44"/>
      <c r="J386" s="44"/>
      <c r="K386" s="43"/>
      <c r="L386" s="86"/>
      <c r="M386" s="86"/>
      <c r="N386" s="186">
        <f t="shared" si="8"/>
        <v>0</v>
      </c>
      <c r="O386" s="238"/>
    </row>
    <row r="387" spans="1:15" s="5" customFormat="1" ht="37.5" customHeight="1" x14ac:dyDescent="0.3">
      <c r="A387" s="68"/>
      <c r="B387" s="68"/>
      <c r="C387" s="68"/>
      <c r="D387" s="68"/>
      <c r="E387" s="46"/>
      <c r="F387" s="323" t="str">
        <f t="shared" si="9"/>
        <v/>
      </c>
      <c r="G387" s="210"/>
      <c r="H387" s="89"/>
      <c r="I387" s="44"/>
      <c r="J387" s="44"/>
      <c r="K387" s="43"/>
      <c r="L387" s="86"/>
      <c r="M387" s="86"/>
      <c r="N387" s="186">
        <f t="shared" si="8"/>
        <v>0</v>
      </c>
      <c r="O387" s="238"/>
    </row>
    <row r="388" spans="1:15" s="5" customFormat="1" ht="37.5" customHeight="1" x14ac:dyDescent="0.3">
      <c r="A388" s="68"/>
      <c r="B388" s="68"/>
      <c r="C388" s="68"/>
      <c r="D388" s="68"/>
      <c r="E388" s="46"/>
      <c r="F388" s="323" t="str">
        <f t="shared" si="9"/>
        <v/>
      </c>
      <c r="G388" s="210"/>
      <c r="H388" s="89"/>
      <c r="I388" s="44"/>
      <c r="J388" s="44"/>
      <c r="K388" s="43"/>
      <c r="L388" s="86"/>
      <c r="M388" s="86"/>
      <c r="N388" s="186">
        <f t="shared" si="8"/>
        <v>0</v>
      </c>
      <c r="O388" s="238"/>
    </row>
    <row r="389" spans="1:15" s="5" customFormat="1" ht="37.5" customHeight="1" x14ac:dyDescent="0.3">
      <c r="A389" s="68"/>
      <c r="B389" s="68"/>
      <c r="C389" s="68"/>
      <c r="D389" s="68"/>
      <c r="E389" s="46"/>
      <c r="F389" s="323" t="str">
        <f t="shared" si="9"/>
        <v/>
      </c>
      <c r="G389" s="210"/>
      <c r="H389" s="89"/>
      <c r="I389" s="44"/>
      <c r="J389" s="44"/>
      <c r="K389" s="43"/>
      <c r="L389" s="86"/>
      <c r="M389" s="86"/>
      <c r="N389" s="186">
        <f t="shared" si="8"/>
        <v>0</v>
      </c>
      <c r="O389" s="238"/>
    </row>
    <row r="390" spans="1:15" s="5" customFormat="1" ht="37.5" customHeight="1" x14ac:dyDescent="0.3">
      <c r="A390" s="68"/>
      <c r="B390" s="68"/>
      <c r="C390" s="68"/>
      <c r="D390" s="68"/>
      <c r="E390" s="46"/>
      <c r="F390" s="323" t="str">
        <f t="shared" si="9"/>
        <v/>
      </c>
      <c r="G390" s="210"/>
      <c r="H390" s="89"/>
      <c r="I390" s="44"/>
      <c r="J390" s="44"/>
      <c r="K390" s="43"/>
      <c r="L390" s="86"/>
      <c r="M390" s="86"/>
      <c r="N390" s="186">
        <f t="shared" si="8"/>
        <v>0</v>
      </c>
      <c r="O390" s="238"/>
    </row>
    <row r="391" spans="1:15" s="5" customFormat="1" ht="37.5" customHeight="1" x14ac:dyDescent="0.3">
      <c r="A391" s="68"/>
      <c r="B391" s="68"/>
      <c r="C391" s="68"/>
      <c r="D391" s="68"/>
      <c r="E391" s="46"/>
      <c r="F391" s="323" t="str">
        <f t="shared" si="9"/>
        <v/>
      </c>
      <c r="G391" s="210"/>
      <c r="H391" s="89"/>
      <c r="I391" s="44"/>
      <c r="J391" s="44"/>
      <c r="K391" s="43"/>
      <c r="L391" s="86"/>
      <c r="M391" s="86"/>
      <c r="N391" s="186">
        <f t="shared" si="8"/>
        <v>0</v>
      </c>
      <c r="O391" s="238"/>
    </row>
    <row r="392" spans="1:15" s="5" customFormat="1" ht="37.5" customHeight="1" x14ac:dyDescent="0.3">
      <c r="A392" s="68"/>
      <c r="B392" s="68"/>
      <c r="C392" s="68"/>
      <c r="D392" s="68"/>
      <c r="E392" s="46"/>
      <c r="F392" s="323" t="str">
        <f t="shared" si="9"/>
        <v/>
      </c>
      <c r="G392" s="210"/>
      <c r="H392" s="89"/>
      <c r="I392" s="44"/>
      <c r="J392" s="44"/>
      <c r="K392" s="43"/>
      <c r="L392" s="86"/>
      <c r="M392" s="86"/>
      <c r="N392" s="186">
        <f t="shared" si="8"/>
        <v>0</v>
      </c>
      <c r="O392" s="238"/>
    </row>
    <row r="393" spans="1:15" s="5" customFormat="1" ht="37.5" customHeight="1" x14ac:dyDescent="0.3">
      <c r="A393" s="68"/>
      <c r="B393" s="68"/>
      <c r="C393" s="68"/>
      <c r="D393" s="68"/>
      <c r="E393" s="46"/>
      <c r="F393" s="323" t="str">
        <f t="shared" si="9"/>
        <v/>
      </c>
      <c r="G393" s="210"/>
      <c r="H393" s="89"/>
      <c r="I393" s="44"/>
      <c r="J393" s="44"/>
      <c r="K393" s="43"/>
      <c r="L393" s="86"/>
      <c r="M393" s="86"/>
      <c r="N393" s="186">
        <f t="shared" si="8"/>
        <v>0</v>
      </c>
      <c r="O393" s="238"/>
    </row>
    <row r="394" spans="1:15" s="5" customFormat="1" ht="37.5" customHeight="1" x14ac:dyDescent="0.3">
      <c r="A394" s="68"/>
      <c r="B394" s="68"/>
      <c r="C394" s="68"/>
      <c r="D394" s="68"/>
      <c r="E394" s="46"/>
      <c r="F394" s="323" t="str">
        <f t="shared" si="9"/>
        <v/>
      </c>
      <c r="G394" s="210"/>
      <c r="H394" s="89"/>
      <c r="I394" s="44"/>
      <c r="J394" s="44"/>
      <c r="K394" s="43"/>
      <c r="L394" s="86"/>
      <c r="M394" s="86"/>
      <c r="N394" s="186">
        <f t="shared" si="8"/>
        <v>0</v>
      </c>
      <c r="O394" s="238"/>
    </row>
    <row r="395" spans="1:15" s="5" customFormat="1" ht="37.5" customHeight="1" x14ac:dyDescent="0.3">
      <c r="A395" s="68"/>
      <c r="B395" s="68"/>
      <c r="C395" s="68"/>
      <c r="D395" s="68"/>
      <c r="E395" s="46"/>
      <c r="F395" s="323" t="str">
        <f t="shared" si="9"/>
        <v/>
      </c>
      <c r="G395" s="210"/>
      <c r="H395" s="89"/>
      <c r="I395" s="44"/>
      <c r="J395" s="44"/>
      <c r="K395" s="43"/>
      <c r="L395" s="86"/>
      <c r="M395" s="86"/>
      <c r="N395" s="186">
        <f t="shared" ref="N395:N458" si="10">DATEDIF(L395,M395,"d")/365</f>
        <v>0</v>
      </c>
      <c r="O395" s="238"/>
    </row>
    <row r="396" spans="1:15" s="5" customFormat="1" ht="37.5" customHeight="1" x14ac:dyDescent="0.3">
      <c r="A396" s="68"/>
      <c r="B396" s="68"/>
      <c r="C396" s="68"/>
      <c r="D396" s="68"/>
      <c r="E396" s="46"/>
      <c r="F396" s="323" t="str">
        <f t="shared" si="9"/>
        <v/>
      </c>
      <c r="G396" s="210"/>
      <c r="H396" s="89"/>
      <c r="I396" s="44"/>
      <c r="J396" s="44"/>
      <c r="K396" s="43"/>
      <c r="L396" s="86"/>
      <c r="M396" s="86"/>
      <c r="N396" s="186">
        <f t="shared" si="10"/>
        <v>0</v>
      </c>
      <c r="O396" s="238"/>
    </row>
    <row r="397" spans="1:15" s="5" customFormat="1" ht="37.5" customHeight="1" x14ac:dyDescent="0.3">
      <c r="A397" s="68"/>
      <c r="B397" s="68"/>
      <c r="C397" s="68"/>
      <c r="D397" s="68"/>
      <c r="E397" s="46"/>
      <c r="F397" s="323" t="str">
        <f t="shared" si="9"/>
        <v/>
      </c>
      <c r="G397" s="210"/>
      <c r="H397" s="89"/>
      <c r="I397" s="44"/>
      <c r="J397" s="44"/>
      <c r="K397" s="43"/>
      <c r="L397" s="86"/>
      <c r="M397" s="86"/>
      <c r="N397" s="186">
        <f t="shared" si="10"/>
        <v>0</v>
      </c>
      <c r="O397" s="238"/>
    </row>
    <row r="398" spans="1:15" s="5" customFormat="1" ht="37.5" customHeight="1" x14ac:dyDescent="0.3">
      <c r="A398" s="68"/>
      <c r="B398" s="68"/>
      <c r="C398" s="68"/>
      <c r="D398" s="68"/>
      <c r="E398" s="46"/>
      <c r="F398" s="323" t="str">
        <f t="shared" si="9"/>
        <v/>
      </c>
      <c r="G398" s="210"/>
      <c r="H398" s="89"/>
      <c r="I398" s="44"/>
      <c r="J398" s="44"/>
      <c r="K398" s="43"/>
      <c r="L398" s="86"/>
      <c r="M398" s="86"/>
      <c r="N398" s="186">
        <f t="shared" si="10"/>
        <v>0</v>
      </c>
      <c r="O398" s="238"/>
    </row>
    <row r="399" spans="1:15" s="5" customFormat="1" ht="37.5" customHeight="1" x14ac:dyDescent="0.3">
      <c r="A399" s="68"/>
      <c r="B399" s="68"/>
      <c r="C399" s="68"/>
      <c r="D399" s="68"/>
      <c r="E399" s="46"/>
      <c r="F399" s="323" t="str">
        <f t="shared" si="9"/>
        <v/>
      </c>
      <c r="G399" s="210"/>
      <c r="H399" s="89"/>
      <c r="I399" s="44"/>
      <c r="J399" s="44"/>
      <c r="K399" s="43"/>
      <c r="L399" s="86"/>
      <c r="M399" s="86"/>
      <c r="N399" s="186">
        <f t="shared" si="10"/>
        <v>0</v>
      </c>
      <c r="O399" s="238"/>
    </row>
    <row r="400" spans="1:15" s="5" customFormat="1" ht="37.5" customHeight="1" x14ac:dyDescent="0.3">
      <c r="A400" s="68"/>
      <c r="B400" s="68"/>
      <c r="C400" s="68"/>
      <c r="D400" s="68"/>
      <c r="E400" s="46"/>
      <c r="F400" s="323" t="str">
        <f t="shared" si="9"/>
        <v/>
      </c>
      <c r="G400" s="210"/>
      <c r="H400" s="89"/>
      <c r="I400" s="44"/>
      <c r="J400" s="44"/>
      <c r="K400" s="43"/>
      <c r="L400" s="86"/>
      <c r="M400" s="86"/>
      <c r="N400" s="186">
        <f t="shared" si="10"/>
        <v>0</v>
      </c>
      <c r="O400" s="238"/>
    </row>
    <row r="401" spans="1:15" s="5" customFormat="1" ht="37.5" customHeight="1" x14ac:dyDescent="0.3">
      <c r="A401" s="68"/>
      <c r="B401" s="68"/>
      <c r="C401" s="68"/>
      <c r="D401" s="68"/>
      <c r="E401" s="46"/>
      <c r="F401" s="323" t="str">
        <f t="shared" si="9"/>
        <v/>
      </c>
      <c r="G401" s="210"/>
      <c r="H401" s="89"/>
      <c r="I401" s="44"/>
      <c r="J401" s="44"/>
      <c r="K401" s="43"/>
      <c r="L401" s="86"/>
      <c r="M401" s="86"/>
      <c r="N401" s="186">
        <f t="shared" si="10"/>
        <v>0</v>
      </c>
      <c r="O401" s="238"/>
    </row>
    <row r="402" spans="1:15" s="5" customFormat="1" ht="37.5" customHeight="1" x14ac:dyDescent="0.3">
      <c r="A402" s="68"/>
      <c r="B402" s="68"/>
      <c r="C402" s="68"/>
      <c r="D402" s="68"/>
      <c r="E402" s="46"/>
      <c r="F402" s="323" t="str">
        <f t="shared" si="9"/>
        <v/>
      </c>
      <c r="G402" s="210"/>
      <c r="H402" s="89"/>
      <c r="I402" s="44"/>
      <c r="J402" s="44"/>
      <c r="K402" s="43"/>
      <c r="L402" s="86"/>
      <c r="M402" s="86"/>
      <c r="N402" s="186">
        <f t="shared" si="10"/>
        <v>0</v>
      </c>
      <c r="O402" s="238"/>
    </row>
    <row r="403" spans="1:15" s="5" customFormat="1" ht="37.5" customHeight="1" x14ac:dyDescent="0.3">
      <c r="A403" s="68"/>
      <c r="B403" s="68"/>
      <c r="C403" s="68"/>
      <c r="D403" s="68"/>
      <c r="E403" s="46"/>
      <c r="F403" s="323" t="str">
        <f t="shared" si="9"/>
        <v/>
      </c>
      <c r="G403" s="210"/>
      <c r="H403" s="89"/>
      <c r="I403" s="44"/>
      <c r="J403" s="44"/>
      <c r="K403" s="43"/>
      <c r="L403" s="86"/>
      <c r="M403" s="86"/>
      <c r="N403" s="186">
        <f t="shared" si="10"/>
        <v>0</v>
      </c>
      <c r="O403" s="238"/>
    </row>
    <row r="404" spans="1:15" s="5" customFormat="1" ht="37.5" customHeight="1" x14ac:dyDescent="0.3">
      <c r="A404" s="68"/>
      <c r="B404" s="68"/>
      <c r="C404" s="68"/>
      <c r="D404" s="68"/>
      <c r="E404" s="46"/>
      <c r="F404" s="323" t="str">
        <f t="shared" si="9"/>
        <v/>
      </c>
      <c r="G404" s="210"/>
      <c r="H404" s="89"/>
      <c r="I404" s="44"/>
      <c r="J404" s="44"/>
      <c r="K404" s="43"/>
      <c r="L404" s="86"/>
      <c r="M404" s="86"/>
      <c r="N404" s="186">
        <f t="shared" si="10"/>
        <v>0</v>
      </c>
      <c r="O404" s="238"/>
    </row>
    <row r="405" spans="1:15" s="5" customFormat="1" ht="37.5" customHeight="1" x14ac:dyDescent="0.3">
      <c r="A405" s="68"/>
      <c r="B405" s="68"/>
      <c r="C405" s="68"/>
      <c r="D405" s="68"/>
      <c r="E405" s="46"/>
      <c r="F405" s="323" t="str">
        <f t="shared" si="9"/>
        <v/>
      </c>
      <c r="G405" s="210"/>
      <c r="H405" s="89"/>
      <c r="I405" s="44"/>
      <c r="J405" s="44"/>
      <c r="K405" s="43"/>
      <c r="L405" s="86"/>
      <c r="M405" s="86"/>
      <c r="N405" s="186">
        <f t="shared" si="10"/>
        <v>0</v>
      </c>
      <c r="O405" s="238"/>
    </row>
    <row r="406" spans="1:15" s="5" customFormat="1" ht="37.5" customHeight="1" x14ac:dyDescent="0.3">
      <c r="A406" s="68"/>
      <c r="B406" s="68"/>
      <c r="C406" s="68"/>
      <c r="D406" s="68"/>
      <c r="E406" s="46"/>
      <c r="F406" s="323" t="str">
        <f t="shared" si="9"/>
        <v/>
      </c>
      <c r="G406" s="210"/>
      <c r="H406" s="89"/>
      <c r="I406" s="44"/>
      <c r="J406" s="44"/>
      <c r="K406" s="43"/>
      <c r="L406" s="86"/>
      <c r="M406" s="86"/>
      <c r="N406" s="186">
        <f t="shared" si="10"/>
        <v>0</v>
      </c>
      <c r="O406" s="238"/>
    </row>
    <row r="407" spans="1:15" s="5" customFormat="1" ht="37.5" customHeight="1" x14ac:dyDescent="0.3">
      <c r="A407" s="68"/>
      <c r="B407" s="68"/>
      <c r="C407" s="68"/>
      <c r="D407" s="68"/>
      <c r="E407" s="46"/>
      <c r="F407" s="323" t="str">
        <f t="shared" si="9"/>
        <v/>
      </c>
      <c r="G407" s="210"/>
      <c r="H407" s="89"/>
      <c r="I407" s="44"/>
      <c r="J407" s="44"/>
      <c r="K407" s="43"/>
      <c r="L407" s="86"/>
      <c r="M407" s="86"/>
      <c r="N407" s="186">
        <f t="shared" si="10"/>
        <v>0</v>
      </c>
      <c r="O407" s="238"/>
    </row>
    <row r="408" spans="1:15" s="5" customFormat="1" ht="37.5" customHeight="1" x14ac:dyDescent="0.3">
      <c r="A408" s="68"/>
      <c r="B408" s="68"/>
      <c r="C408" s="68"/>
      <c r="D408" s="68"/>
      <c r="E408" s="46"/>
      <c r="F408" s="323" t="str">
        <f t="shared" si="9"/>
        <v/>
      </c>
      <c r="G408" s="210"/>
      <c r="H408" s="89"/>
      <c r="I408" s="44"/>
      <c r="J408" s="44"/>
      <c r="K408" s="43"/>
      <c r="L408" s="86"/>
      <c r="M408" s="86"/>
      <c r="N408" s="186">
        <f t="shared" si="10"/>
        <v>0</v>
      </c>
      <c r="O408" s="238"/>
    </row>
    <row r="409" spans="1:15" s="5" customFormat="1" ht="37.5" customHeight="1" x14ac:dyDescent="0.3">
      <c r="A409" s="68"/>
      <c r="B409" s="68"/>
      <c r="C409" s="68"/>
      <c r="D409" s="68"/>
      <c r="E409" s="46"/>
      <c r="F409" s="323" t="str">
        <f t="shared" si="9"/>
        <v/>
      </c>
      <c r="G409" s="210"/>
      <c r="H409" s="89"/>
      <c r="I409" s="44"/>
      <c r="J409" s="44"/>
      <c r="K409" s="43"/>
      <c r="L409" s="86"/>
      <c r="M409" s="86"/>
      <c r="N409" s="186">
        <f t="shared" si="10"/>
        <v>0</v>
      </c>
      <c r="O409" s="238"/>
    </row>
    <row r="410" spans="1:15" s="5" customFormat="1" ht="37.5" customHeight="1" x14ac:dyDescent="0.3">
      <c r="A410" s="68"/>
      <c r="B410" s="68"/>
      <c r="C410" s="68"/>
      <c r="D410" s="68"/>
      <c r="E410" s="46"/>
      <c r="F410" s="323" t="str">
        <f t="shared" si="9"/>
        <v/>
      </c>
      <c r="G410" s="210"/>
      <c r="H410" s="89"/>
      <c r="I410" s="44"/>
      <c r="J410" s="44"/>
      <c r="K410" s="43"/>
      <c r="L410" s="86"/>
      <c r="M410" s="86"/>
      <c r="N410" s="186">
        <f t="shared" si="10"/>
        <v>0</v>
      </c>
      <c r="O410" s="238"/>
    </row>
    <row r="411" spans="1:15" s="5" customFormat="1" ht="37.5" customHeight="1" x14ac:dyDescent="0.3">
      <c r="A411" s="68"/>
      <c r="B411" s="68"/>
      <c r="C411" s="68"/>
      <c r="D411" s="68"/>
      <c r="E411" s="46"/>
      <c r="F411" s="323" t="str">
        <f t="shared" si="9"/>
        <v/>
      </c>
      <c r="G411" s="210"/>
      <c r="H411" s="89"/>
      <c r="I411" s="44"/>
      <c r="J411" s="44"/>
      <c r="K411" s="43"/>
      <c r="L411" s="86"/>
      <c r="M411" s="86"/>
      <c r="N411" s="186">
        <f t="shared" si="10"/>
        <v>0</v>
      </c>
      <c r="O411" s="238"/>
    </row>
    <row r="412" spans="1:15" s="5" customFormat="1" ht="37.5" customHeight="1" x14ac:dyDescent="0.3">
      <c r="A412" s="68"/>
      <c r="B412" s="68"/>
      <c r="C412" s="68"/>
      <c r="D412" s="68"/>
      <c r="E412" s="46"/>
      <c r="F412" s="323" t="str">
        <f t="shared" si="9"/>
        <v/>
      </c>
      <c r="G412" s="210"/>
      <c r="H412" s="89"/>
      <c r="I412" s="44"/>
      <c r="J412" s="44"/>
      <c r="K412" s="43"/>
      <c r="L412" s="86"/>
      <c r="M412" s="86"/>
      <c r="N412" s="186">
        <f t="shared" si="10"/>
        <v>0</v>
      </c>
      <c r="O412" s="238"/>
    </row>
    <row r="413" spans="1:15" s="5" customFormat="1" ht="37.5" customHeight="1" x14ac:dyDescent="0.3">
      <c r="A413" s="68"/>
      <c r="B413" s="68"/>
      <c r="C413" s="68"/>
      <c r="D413" s="68"/>
      <c r="E413" s="46"/>
      <c r="F413" s="323" t="str">
        <f t="shared" ref="F413:F476" si="11">IF(ISBLANK($E413),"",VLOOKUP($E413,참여인력_개요,2,FALSE))</f>
        <v/>
      </c>
      <c r="G413" s="210"/>
      <c r="H413" s="89"/>
      <c r="I413" s="44"/>
      <c r="J413" s="44"/>
      <c r="K413" s="43"/>
      <c r="L413" s="86"/>
      <c r="M413" s="86"/>
      <c r="N413" s="186">
        <f t="shared" si="10"/>
        <v>0</v>
      </c>
      <c r="O413" s="238"/>
    </row>
    <row r="414" spans="1:15" s="5" customFormat="1" ht="37.5" customHeight="1" x14ac:dyDescent="0.3">
      <c r="A414" s="68"/>
      <c r="B414" s="68"/>
      <c r="C414" s="68"/>
      <c r="D414" s="68"/>
      <c r="E414" s="46"/>
      <c r="F414" s="323" t="str">
        <f t="shared" si="11"/>
        <v/>
      </c>
      <c r="G414" s="210"/>
      <c r="H414" s="89"/>
      <c r="I414" s="44"/>
      <c r="J414" s="44"/>
      <c r="K414" s="43"/>
      <c r="L414" s="86"/>
      <c r="M414" s="86"/>
      <c r="N414" s="186">
        <f t="shared" si="10"/>
        <v>0</v>
      </c>
      <c r="O414" s="238"/>
    </row>
    <row r="415" spans="1:15" s="5" customFormat="1" ht="37.5" customHeight="1" x14ac:dyDescent="0.3">
      <c r="A415" s="68"/>
      <c r="B415" s="68"/>
      <c r="C415" s="68"/>
      <c r="D415" s="68"/>
      <c r="E415" s="46"/>
      <c r="F415" s="323" t="str">
        <f t="shared" si="11"/>
        <v/>
      </c>
      <c r="G415" s="210"/>
      <c r="H415" s="89"/>
      <c r="I415" s="44"/>
      <c r="J415" s="44"/>
      <c r="K415" s="43"/>
      <c r="L415" s="86"/>
      <c r="M415" s="86"/>
      <c r="N415" s="186">
        <f t="shared" si="10"/>
        <v>0</v>
      </c>
      <c r="O415" s="238"/>
    </row>
    <row r="416" spans="1:15" s="5" customFormat="1" ht="37.5" customHeight="1" x14ac:dyDescent="0.3">
      <c r="A416" s="68"/>
      <c r="B416" s="68"/>
      <c r="C416" s="68"/>
      <c r="D416" s="68"/>
      <c r="E416" s="46"/>
      <c r="F416" s="323" t="str">
        <f t="shared" si="11"/>
        <v/>
      </c>
      <c r="G416" s="210"/>
      <c r="H416" s="89"/>
      <c r="I416" s="44"/>
      <c r="J416" s="44"/>
      <c r="K416" s="43"/>
      <c r="L416" s="86"/>
      <c r="M416" s="86"/>
      <c r="N416" s="186">
        <f t="shared" si="10"/>
        <v>0</v>
      </c>
      <c r="O416" s="238"/>
    </row>
    <row r="417" spans="1:15" s="5" customFormat="1" ht="37.5" customHeight="1" x14ac:dyDescent="0.3">
      <c r="A417" s="68"/>
      <c r="B417" s="68"/>
      <c r="C417" s="68"/>
      <c r="D417" s="68"/>
      <c r="E417" s="46"/>
      <c r="F417" s="323" t="str">
        <f t="shared" si="11"/>
        <v/>
      </c>
      <c r="G417" s="210"/>
      <c r="H417" s="89"/>
      <c r="I417" s="44"/>
      <c r="J417" s="44"/>
      <c r="K417" s="43"/>
      <c r="L417" s="86"/>
      <c r="M417" s="86"/>
      <c r="N417" s="186">
        <f t="shared" si="10"/>
        <v>0</v>
      </c>
      <c r="O417" s="238"/>
    </row>
    <row r="418" spans="1:15" s="5" customFormat="1" ht="37.5" customHeight="1" x14ac:dyDescent="0.3">
      <c r="A418" s="68"/>
      <c r="B418" s="68"/>
      <c r="C418" s="68"/>
      <c r="D418" s="68"/>
      <c r="E418" s="46"/>
      <c r="F418" s="323" t="str">
        <f t="shared" si="11"/>
        <v/>
      </c>
      <c r="G418" s="210"/>
      <c r="H418" s="89"/>
      <c r="I418" s="44"/>
      <c r="J418" s="44"/>
      <c r="K418" s="43"/>
      <c r="L418" s="86"/>
      <c r="M418" s="86"/>
      <c r="N418" s="186">
        <f t="shared" si="10"/>
        <v>0</v>
      </c>
      <c r="O418" s="238"/>
    </row>
    <row r="419" spans="1:15" s="5" customFormat="1" ht="37.5" customHeight="1" x14ac:dyDescent="0.3">
      <c r="A419" s="68"/>
      <c r="B419" s="68"/>
      <c r="C419" s="68"/>
      <c r="D419" s="68"/>
      <c r="E419" s="46"/>
      <c r="F419" s="323" t="str">
        <f t="shared" si="11"/>
        <v/>
      </c>
      <c r="G419" s="210"/>
      <c r="H419" s="89"/>
      <c r="I419" s="44"/>
      <c r="J419" s="44"/>
      <c r="K419" s="43"/>
      <c r="L419" s="86"/>
      <c r="M419" s="86"/>
      <c r="N419" s="186">
        <f t="shared" si="10"/>
        <v>0</v>
      </c>
      <c r="O419" s="238"/>
    </row>
    <row r="420" spans="1:15" s="5" customFormat="1" ht="37.5" customHeight="1" x14ac:dyDescent="0.3">
      <c r="A420" s="68"/>
      <c r="B420" s="68"/>
      <c r="C420" s="68"/>
      <c r="D420" s="68"/>
      <c r="E420" s="46"/>
      <c r="F420" s="323" t="str">
        <f t="shared" si="11"/>
        <v/>
      </c>
      <c r="G420" s="210"/>
      <c r="H420" s="89"/>
      <c r="I420" s="44"/>
      <c r="J420" s="44"/>
      <c r="K420" s="43"/>
      <c r="L420" s="86"/>
      <c r="M420" s="86"/>
      <c r="N420" s="186">
        <f t="shared" si="10"/>
        <v>0</v>
      </c>
      <c r="O420" s="238"/>
    </row>
    <row r="421" spans="1:15" s="5" customFormat="1" ht="37.5" customHeight="1" x14ac:dyDescent="0.3">
      <c r="A421" s="68"/>
      <c r="B421" s="68"/>
      <c r="C421" s="68"/>
      <c r="D421" s="68"/>
      <c r="E421" s="46"/>
      <c r="F421" s="323" t="str">
        <f t="shared" si="11"/>
        <v/>
      </c>
      <c r="G421" s="210"/>
      <c r="H421" s="89"/>
      <c r="I421" s="44"/>
      <c r="J421" s="44"/>
      <c r="K421" s="43"/>
      <c r="L421" s="86"/>
      <c r="M421" s="86"/>
      <c r="N421" s="186">
        <f t="shared" si="10"/>
        <v>0</v>
      </c>
      <c r="O421" s="238"/>
    </row>
    <row r="422" spans="1:15" s="5" customFormat="1" ht="37.5" customHeight="1" x14ac:dyDescent="0.3">
      <c r="A422" s="68"/>
      <c r="B422" s="68"/>
      <c r="C422" s="68"/>
      <c r="D422" s="68"/>
      <c r="E422" s="46"/>
      <c r="F422" s="323" t="str">
        <f t="shared" si="11"/>
        <v/>
      </c>
      <c r="G422" s="210"/>
      <c r="H422" s="89"/>
      <c r="I422" s="44"/>
      <c r="J422" s="44"/>
      <c r="K422" s="43"/>
      <c r="L422" s="86"/>
      <c r="M422" s="86"/>
      <c r="N422" s="186">
        <f t="shared" si="10"/>
        <v>0</v>
      </c>
      <c r="O422" s="238"/>
    </row>
    <row r="423" spans="1:15" s="5" customFormat="1" ht="37.5" customHeight="1" x14ac:dyDescent="0.3">
      <c r="A423" s="68"/>
      <c r="B423" s="68"/>
      <c r="C423" s="68"/>
      <c r="D423" s="68"/>
      <c r="E423" s="46"/>
      <c r="F423" s="323" t="str">
        <f t="shared" si="11"/>
        <v/>
      </c>
      <c r="G423" s="210"/>
      <c r="H423" s="89"/>
      <c r="I423" s="44"/>
      <c r="J423" s="44"/>
      <c r="K423" s="43"/>
      <c r="L423" s="86"/>
      <c r="M423" s="86"/>
      <c r="N423" s="186">
        <f t="shared" si="10"/>
        <v>0</v>
      </c>
      <c r="O423" s="238"/>
    </row>
    <row r="424" spans="1:15" s="5" customFormat="1" ht="37.5" customHeight="1" x14ac:dyDescent="0.3">
      <c r="A424" s="68"/>
      <c r="B424" s="68"/>
      <c r="C424" s="68"/>
      <c r="D424" s="68"/>
      <c r="E424" s="46"/>
      <c r="F424" s="323" t="str">
        <f t="shared" si="11"/>
        <v/>
      </c>
      <c r="G424" s="210"/>
      <c r="H424" s="89"/>
      <c r="I424" s="44"/>
      <c r="J424" s="44"/>
      <c r="K424" s="43"/>
      <c r="L424" s="86"/>
      <c r="M424" s="86"/>
      <c r="N424" s="186">
        <f t="shared" si="10"/>
        <v>0</v>
      </c>
      <c r="O424" s="238"/>
    </row>
    <row r="425" spans="1:15" s="5" customFormat="1" ht="37.5" customHeight="1" x14ac:dyDescent="0.3">
      <c r="A425" s="68"/>
      <c r="B425" s="68"/>
      <c r="C425" s="68"/>
      <c r="D425" s="68"/>
      <c r="E425" s="46"/>
      <c r="F425" s="323" t="str">
        <f t="shared" si="11"/>
        <v/>
      </c>
      <c r="G425" s="210"/>
      <c r="H425" s="89"/>
      <c r="I425" s="44"/>
      <c r="J425" s="44"/>
      <c r="K425" s="43"/>
      <c r="L425" s="86"/>
      <c r="M425" s="86"/>
      <c r="N425" s="186">
        <f t="shared" si="10"/>
        <v>0</v>
      </c>
      <c r="O425" s="238"/>
    </row>
    <row r="426" spans="1:15" s="5" customFormat="1" ht="37.5" customHeight="1" x14ac:dyDescent="0.3">
      <c r="A426" s="68"/>
      <c r="B426" s="68"/>
      <c r="C426" s="68"/>
      <c r="D426" s="68"/>
      <c r="E426" s="46"/>
      <c r="F426" s="323" t="str">
        <f t="shared" si="11"/>
        <v/>
      </c>
      <c r="G426" s="210"/>
      <c r="H426" s="89"/>
      <c r="I426" s="44"/>
      <c r="J426" s="44"/>
      <c r="K426" s="43"/>
      <c r="L426" s="86"/>
      <c r="M426" s="86"/>
      <c r="N426" s="186">
        <f t="shared" si="10"/>
        <v>0</v>
      </c>
      <c r="O426" s="238"/>
    </row>
    <row r="427" spans="1:15" s="5" customFormat="1" ht="37.5" customHeight="1" x14ac:dyDescent="0.3">
      <c r="A427" s="68"/>
      <c r="B427" s="68"/>
      <c r="C427" s="68"/>
      <c r="D427" s="68"/>
      <c r="E427" s="46"/>
      <c r="F427" s="323" t="str">
        <f t="shared" si="11"/>
        <v/>
      </c>
      <c r="G427" s="210"/>
      <c r="H427" s="89"/>
      <c r="I427" s="44"/>
      <c r="J427" s="44"/>
      <c r="K427" s="43"/>
      <c r="L427" s="86"/>
      <c r="M427" s="86"/>
      <c r="N427" s="186">
        <f t="shared" si="10"/>
        <v>0</v>
      </c>
      <c r="O427" s="238"/>
    </row>
    <row r="428" spans="1:15" s="5" customFormat="1" ht="37.5" customHeight="1" x14ac:dyDescent="0.3">
      <c r="A428" s="68"/>
      <c r="B428" s="68"/>
      <c r="C428" s="68"/>
      <c r="D428" s="68"/>
      <c r="E428" s="46"/>
      <c r="F428" s="323" t="str">
        <f t="shared" si="11"/>
        <v/>
      </c>
      <c r="G428" s="210"/>
      <c r="H428" s="89"/>
      <c r="I428" s="44"/>
      <c r="J428" s="44"/>
      <c r="K428" s="43"/>
      <c r="L428" s="86"/>
      <c r="M428" s="86"/>
      <c r="N428" s="186">
        <f t="shared" si="10"/>
        <v>0</v>
      </c>
      <c r="O428" s="238"/>
    </row>
    <row r="429" spans="1:15" s="5" customFormat="1" ht="37.5" customHeight="1" x14ac:dyDescent="0.3">
      <c r="A429" s="68"/>
      <c r="B429" s="68"/>
      <c r="C429" s="68"/>
      <c r="D429" s="68"/>
      <c r="E429" s="46"/>
      <c r="F429" s="323" t="str">
        <f t="shared" si="11"/>
        <v/>
      </c>
      <c r="G429" s="210"/>
      <c r="H429" s="89"/>
      <c r="I429" s="44"/>
      <c r="J429" s="44"/>
      <c r="K429" s="43"/>
      <c r="L429" s="86"/>
      <c r="M429" s="86"/>
      <c r="N429" s="186">
        <f t="shared" si="10"/>
        <v>0</v>
      </c>
      <c r="O429" s="238"/>
    </row>
    <row r="430" spans="1:15" s="5" customFormat="1" ht="37.5" customHeight="1" x14ac:dyDescent="0.3">
      <c r="A430" s="68"/>
      <c r="B430" s="68"/>
      <c r="C430" s="68"/>
      <c r="D430" s="68"/>
      <c r="E430" s="46"/>
      <c r="F430" s="323" t="str">
        <f t="shared" si="11"/>
        <v/>
      </c>
      <c r="G430" s="210"/>
      <c r="H430" s="89"/>
      <c r="I430" s="44"/>
      <c r="J430" s="44"/>
      <c r="K430" s="43"/>
      <c r="L430" s="86"/>
      <c r="M430" s="86"/>
      <c r="N430" s="186">
        <f t="shared" si="10"/>
        <v>0</v>
      </c>
      <c r="O430" s="238"/>
    </row>
    <row r="431" spans="1:15" s="5" customFormat="1" ht="37.5" customHeight="1" x14ac:dyDescent="0.3">
      <c r="A431" s="68"/>
      <c r="B431" s="68"/>
      <c r="C431" s="68"/>
      <c r="D431" s="68"/>
      <c r="E431" s="46"/>
      <c r="F431" s="323" t="str">
        <f t="shared" si="11"/>
        <v/>
      </c>
      <c r="G431" s="210"/>
      <c r="H431" s="89"/>
      <c r="I431" s="44"/>
      <c r="J431" s="44"/>
      <c r="K431" s="43"/>
      <c r="L431" s="86"/>
      <c r="M431" s="86"/>
      <c r="N431" s="186">
        <f t="shared" si="10"/>
        <v>0</v>
      </c>
      <c r="O431" s="238"/>
    </row>
    <row r="432" spans="1:15" s="5" customFormat="1" ht="37.5" customHeight="1" x14ac:dyDescent="0.3">
      <c r="A432" s="68"/>
      <c r="B432" s="68"/>
      <c r="C432" s="68"/>
      <c r="D432" s="68"/>
      <c r="E432" s="46"/>
      <c r="F432" s="323" t="str">
        <f t="shared" si="11"/>
        <v/>
      </c>
      <c r="G432" s="210"/>
      <c r="H432" s="89"/>
      <c r="I432" s="44"/>
      <c r="J432" s="44"/>
      <c r="K432" s="43"/>
      <c r="L432" s="86"/>
      <c r="M432" s="86"/>
      <c r="N432" s="186">
        <f t="shared" si="10"/>
        <v>0</v>
      </c>
      <c r="O432" s="238"/>
    </row>
    <row r="433" spans="1:15" s="5" customFormat="1" ht="37.5" customHeight="1" x14ac:dyDescent="0.3">
      <c r="A433" s="68"/>
      <c r="B433" s="68"/>
      <c r="C433" s="68"/>
      <c r="D433" s="68"/>
      <c r="E433" s="46"/>
      <c r="F433" s="323" t="str">
        <f t="shared" si="11"/>
        <v/>
      </c>
      <c r="G433" s="210"/>
      <c r="H433" s="89"/>
      <c r="I433" s="44"/>
      <c r="J433" s="44"/>
      <c r="K433" s="43"/>
      <c r="L433" s="86"/>
      <c r="M433" s="86"/>
      <c r="N433" s="186">
        <f t="shared" si="10"/>
        <v>0</v>
      </c>
      <c r="O433" s="238"/>
    </row>
    <row r="434" spans="1:15" s="5" customFormat="1" ht="37.5" customHeight="1" x14ac:dyDescent="0.3">
      <c r="A434" s="68"/>
      <c r="B434" s="68"/>
      <c r="C434" s="68"/>
      <c r="D434" s="68"/>
      <c r="E434" s="46"/>
      <c r="F434" s="323" t="str">
        <f t="shared" si="11"/>
        <v/>
      </c>
      <c r="G434" s="210"/>
      <c r="H434" s="89"/>
      <c r="I434" s="44"/>
      <c r="J434" s="44"/>
      <c r="K434" s="43"/>
      <c r="L434" s="86"/>
      <c r="M434" s="86"/>
      <c r="N434" s="186">
        <f t="shared" si="10"/>
        <v>0</v>
      </c>
      <c r="O434" s="238"/>
    </row>
    <row r="435" spans="1:15" s="5" customFormat="1" ht="37.5" customHeight="1" x14ac:dyDescent="0.3">
      <c r="A435" s="68"/>
      <c r="B435" s="68"/>
      <c r="C435" s="68"/>
      <c r="D435" s="68"/>
      <c r="E435" s="46"/>
      <c r="F435" s="323" t="str">
        <f t="shared" si="11"/>
        <v/>
      </c>
      <c r="G435" s="210"/>
      <c r="H435" s="89"/>
      <c r="I435" s="44"/>
      <c r="J435" s="44"/>
      <c r="K435" s="43"/>
      <c r="L435" s="86"/>
      <c r="M435" s="86"/>
      <c r="N435" s="186">
        <f t="shared" si="10"/>
        <v>0</v>
      </c>
      <c r="O435" s="238"/>
    </row>
    <row r="436" spans="1:15" s="5" customFormat="1" ht="37.5" customHeight="1" x14ac:dyDescent="0.3">
      <c r="A436" s="68"/>
      <c r="B436" s="68"/>
      <c r="C436" s="68"/>
      <c r="D436" s="68"/>
      <c r="E436" s="46"/>
      <c r="F436" s="323" t="str">
        <f t="shared" si="11"/>
        <v/>
      </c>
      <c r="G436" s="210"/>
      <c r="H436" s="89"/>
      <c r="I436" s="44"/>
      <c r="J436" s="44"/>
      <c r="K436" s="43"/>
      <c r="L436" s="86"/>
      <c r="M436" s="86"/>
      <c r="N436" s="186">
        <f t="shared" si="10"/>
        <v>0</v>
      </c>
      <c r="O436" s="238"/>
    </row>
    <row r="437" spans="1:15" s="5" customFormat="1" ht="37.5" customHeight="1" x14ac:dyDescent="0.3">
      <c r="A437" s="68"/>
      <c r="B437" s="68"/>
      <c r="C437" s="68"/>
      <c r="D437" s="68"/>
      <c r="E437" s="46"/>
      <c r="F437" s="323" t="str">
        <f t="shared" si="11"/>
        <v/>
      </c>
      <c r="G437" s="210"/>
      <c r="H437" s="89"/>
      <c r="I437" s="44"/>
      <c r="J437" s="44"/>
      <c r="K437" s="43"/>
      <c r="L437" s="86"/>
      <c r="M437" s="86"/>
      <c r="N437" s="186">
        <f t="shared" si="10"/>
        <v>0</v>
      </c>
      <c r="O437" s="238"/>
    </row>
    <row r="438" spans="1:15" s="5" customFormat="1" ht="37.5" customHeight="1" x14ac:dyDescent="0.3">
      <c r="A438" s="68"/>
      <c r="B438" s="68"/>
      <c r="C438" s="68"/>
      <c r="D438" s="68"/>
      <c r="E438" s="46"/>
      <c r="F438" s="323" t="str">
        <f t="shared" si="11"/>
        <v/>
      </c>
      <c r="G438" s="210"/>
      <c r="H438" s="89"/>
      <c r="I438" s="44"/>
      <c r="J438" s="44"/>
      <c r="K438" s="43"/>
      <c r="L438" s="86"/>
      <c r="M438" s="86"/>
      <c r="N438" s="186">
        <f t="shared" si="10"/>
        <v>0</v>
      </c>
      <c r="O438" s="238"/>
    </row>
    <row r="439" spans="1:15" s="5" customFormat="1" ht="37.5" customHeight="1" x14ac:dyDescent="0.3">
      <c r="A439" s="68"/>
      <c r="B439" s="68"/>
      <c r="C439" s="68"/>
      <c r="D439" s="68"/>
      <c r="E439" s="46"/>
      <c r="F439" s="323" t="str">
        <f t="shared" si="11"/>
        <v/>
      </c>
      <c r="G439" s="210"/>
      <c r="H439" s="89"/>
      <c r="I439" s="44"/>
      <c r="J439" s="44"/>
      <c r="K439" s="43"/>
      <c r="L439" s="86"/>
      <c r="M439" s="86"/>
      <c r="N439" s="186">
        <f t="shared" si="10"/>
        <v>0</v>
      </c>
      <c r="O439" s="238"/>
    </row>
    <row r="440" spans="1:15" s="5" customFormat="1" ht="37.5" customHeight="1" x14ac:dyDescent="0.3">
      <c r="A440" s="68"/>
      <c r="B440" s="68"/>
      <c r="C440" s="68"/>
      <c r="D440" s="68"/>
      <c r="E440" s="46"/>
      <c r="F440" s="323" t="str">
        <f t="shared" si="11"/>
        <v/>
      </c>
      <c r="G440" s="210"/>
      <c r="H440" s="89"/>
      <c r="I440" s="44"/>
      <c r="J440" s="44"/>
      <c r="K440" s="43"/>
      <c r="L440" s="86"/>
      <c r="M440" s="86"/>
      <c r="N440" s="186">
        <f t="shared" si="10"/>
        <v>0</v>
      </c>
      <c r="O440" s="238"/>
    </row>
    <row r="441" spans="1:15" s="5" customFormat="1" ht="37.5" customHeight="1" x14ac:dyDescent="0.3">
      <c r="A441" s="68"/>
      <c r="B441" s="68"/>
      <c r="C441" s="68"/>
      <c r="D441" s="68"/>
      <c r="E441" s="46"/>
      <c r="F441" s="323" t="str">
        <f t="shared" si="11"/>
        <v/>
      </c>
      <c r="G441" s="210"/>
      <c r="H441" s="89"/>
      <c r="I441" s="44"/>
      <c r="J441" s="44"/>
      <c r="K441" s="43"/>
      <c r="L441" s="86"/>
      <c r="M441" s="86"/>
      <c r="N441" s="186">
        <f t="shared" si="10"/>
        <v>0</v>
      </c>
      <c r="O441" s="238"/>
    </row>
    <row r="442" spans="1:15" s="5" customFormat="1" ht="37.5" customHeight="1" x14ac:dyDescent="0.3">
      <c r="A442" s="68"/>
      <c r="B442" s="68"/>
      <c r="C442" s="68"/>
      <c r="D442" s="68"/>
      <c r="E442" s="46"/>
      <c r="F442" s="323" t="str">
        <f t="shared" si="11"/>
        <v/>
      </c>
      <c r="G442" s="210"/>
      <c r="H442" s="89"/>
      <c r="I442" s="44"/>
      <c r="J442" s="44"/>
      <c r="K442" s="43"/>
      <c r="L442" s="86"/>
      <c r="M442" s="86"/>
      <c r="N442" s="186">
        <f t="shared" si="10"/>
        <v>0</v>
      </c>
      <c r="O442" s="238"/>
    </row>
    <row r="443" spans="1:15" s="5" customFormat="1" ht="37.5" customHeight="1" x14ac:dyDescent="0.3">
      <c r="A443" s="68"/>
      <c r="B443" s="68"/>
      <c r="C443" s="68"/>
      <c r="D443" s="68"/>
      <c r="E443" s="46"/>
      <c r="F443" s="323" t="str">
        <f t="shared" si="11"/>
        <v/>
      </c>
      <c r="G443" s="210"/>
      <c r="H443" s="89"/>
      <c r="I443" s="44"/>
      <c r="J443" s="44"/>
      <c r="K443" s="43"/>
      <c r="L443" s="86"/>
      <c r="M443" s="86"/>
      <c r="N443" s="186">
        <f t="shared" si="10"/>
        <v>0</v>
      </c>
      <c r="O443" s="238"/>
    </row>
    <row r="444" spans="1:15" s="5" customFormat="1" ht="37.5" customHeight="1" x14ac:dyDescent="0.3">
      <c r="A444" s="68"/>
      <c r="B444" s="68"/>
      <c r="C444" s="68"/>
      <c r="D444" s="68"/>
      <c r="E444" s="46"/>
      <c r="F444" s="323" t="str">
        <f t="shared" si="11"/>
        <v/>
      </c>
      <c r="G444" s="210"/>
      <c r="H444" s="89"/>
      <c r="I444" s="44"/>
      <c r="J444" s="44"/>
      <c r="K444" s="43"/>
      <c r="L444" s="86"/>
      <c r="M444" s="86"/>
      <c r="N444" s="186">
        <f t="shared" si="10"/>
        <v>0</v>
      </c>
      <c r="O444" s="238"/>
    </row>
    <row r="445" spans="1:15" s="5" customFormat="1" ht="37.5" customHeight="1" x14ac:dyDescent="0.3">
      <c r="A445" s="68"/>
      <c r="B445" s="68"/>
      <c r="C445" s="68"/>
      <c r="D445" s="68"/>
      <c r="E445" s="46"/>
      <c r="F445" s="323" t="str">
        <f t="shared" si="11"/>
        <v/>
      </c>
      <c r="G445" s="210"/>
      <c r="H445" s="89"/>
      <c r="I445" s="44"/>
      <c r="J445" s="44"/>
      <c r="K445" s="43"/>
      <c r="L445" s="86"/>
      <c r="M445" s="86"/>
      <c r="N445" s="186">
        <f t="shared" si="10"/>
        <v>0</v>
      </c>
      <c r="O445" s="238"/>
    </row>
    <row r="446" spans="1:15" s="5" customFormat="1" ht="37.5" customHeight="1" x14ac:dyDescent="0.3">
      <c r="A446" s="68"/>
      <c r="B446" s="68"/>
      <c r="C446" s="68"/>
      <c r="D446" s="68"/>
      <c r="E446" s="46"/>
      <c r="F446" s="323" t="str">
        <f t="shared" si="11"/>
        <v/>
      </c>
      <c r="G446" s="210"/>
      <c r="H446" s="89"/>
      <c r="I446" s="44"/>
      <c r="J446" s="44"/>
      <c r="K446" s="43"/>
      <c r="L446" s="86"/>
      <c r="M446" s="86"/>
      <c r="N446" s="186">
        <f t="shared" si="10"/>
        <v>0</v>
      </c>
      <c r="O446" s="238"/>
    </row>
    <row r="447" spans="1:15" s="5" customFormat="1" ht="37.5" customHeight="1" x14ac:dyDescent="0.3">
      <c r="A447" s="68"/>
      <c r="B447" s="68"/>
      <c r="C447" s="68"/>
      <c r="D447" s="68"/>
      <c r="E447" s="46"/>
      <c r="F447" s="323" t="str">
        <f t="shared" si="11"/>
        <v/>
      </c>
      <c r="G447" s="210"/>
      <c r="H447" s="89"/>
      <c r="I447" s="44"/>
      <c r="J447" s="44"/>
      <c r="K447" s="43"/>
      <c r="L447" s="86"/>
      <c r="M447" s="86"/>
      <c r="N447" s="186">
        <f t="shared" si="10"/>
        <v>0</v>
      </c>
      <c r="O447" s="238"/>
    </row>
    <row r="448" spans="1:15" s="5" customFormat="1" ht="37.5" customHeight="1" x14ac:dyDescent="0.3">
      <c r="A448" s="68"/>
      <c r="B448" s="68"/>
      <c r="C448" s="68"/>
      <c r="D448" s="68"/>
      <c r="E448" s="46"/>
      <c r="F448" s="323" t="str">
        <f t="shared" si="11"/>
        <v/>
      </c>
      <c r="G448" s="210"/>
      <c r="H448" s="89"/>
      <c r="I448" s="44"/>
      <c r="J448" s="44"/>
      <c r="K448" s="43"/>
      <c r="L448" s="86"/>
      <c r="M448" s="86"/>
      <c r="N448" s="186">
        <f t="shared" si="10"/>
        <v>0</v>
      </c>
      <c r="O448" s="238"/>
    </row>
    <row r="449" spans="1:15" s="5" customFormat="1" ht="37.5" customHeight="1" x14ac:dyDescent="0.3">
      <c r="A449" s="68"/>
      <c r="B449" s="68"/>
      <c r="C449" s="68"/>
      <c r="D449" s="68"/>
      <c r="E449" s="46"/>
      <c r="F449" s="323" t="str">
        <f t="shared" si="11"/>
        <v/>
      </c>
      <c r="G449" s="210"/>
      <c r="H449" s="89"/>
      <c r="I449" s="44"/>
      <c r="J449" s="44"/>
      <c r="K449" s="43"/>
      <c r="L449" s="86"/>
      <c r="M449" s="86"/>
      <c r="N449" s="186">
        <f t="shared" si="10"/>
        <v>0</v>
      </c>
      <c r="O449" s="238"/>
    </row>
    <row r="450" spans="1:15" s="5" customFormat="1" ht="37.5" customHeight="1" x14ac:dyDescent="0.3">
      <c r="A450" s="68"/>
      <c r="B450" s="68"/>
      <c r="C450" s="68"/>
      <c r="D450" s="68"/>
      <c r="E450" s="46"/>
      <c r="F450" s="323" t="str">
        <f t="shared" si="11"/>
        <v/>
      </c>
      <c r="G450" s="210"/>
      <c r="H450" s="89"/>
      <c r="I450" s="44"/>
      <c r="J450" s="44"/>
      <c r="K450" s="43"/>
      <c r="L450" s="86"/>
      <c r="M450" s="86"/>
      <c r="N450" s="186">
        <f t="shared" si="10"/>
        <v>0</v>
      </c>
      <c r="O450" s="238"/>
    </row>
    <row r="451" spans="1:15" s="5" customFormat="1" ht="37.5" customHeight="1" x14ac:dyDescent="0.3">
      <c r="A451" s="68"/>
      <c r="B451" s="68"/>
      <c r="C451" s="68"/>
      <c r="D451" s="68"/>
      <c r="E451" s="46"/>
      <c r="F451" s="323" t="str">
        <f t="shared" si="11"/>
        <v/>
      </c>
      <c r="G451" s="210"/>
      <c r="H451" s="89"/>
      <c r="I451" s="44"/>
      <c r="J451" s="44"/>
      <c r="K451" s="43"/>
      <c r="L451" s="86"/>
      <c r="M451" s="86"/>
      <c r="N451" s="186">
        <f t="shared" si="10"/>
        <v>0</v>
      </c>
      <c r="O451" s="238"/>
    </row>
    <row r="452" spans="1:15" s="5" customFormat="1" ht="37.5" customHeight="1" x14ac:dyDescent="0.3">
      <c r="A452" s="68"/>
      <c r="B452" s="68"/>
      <c r="C452" s="68"/>
      <c r="D452" s="68"/>
      <c r="E452" s="46"/>
      <c r="F452" s="323" t="str">
        <f t="shared" si="11"/>
        <v/>
      </c>
      <c r="G452" s="210"/>
      <c r="H452" s="89"/>
      <c r="I452" s="44"/>
      <c r="J452" s="44"/>
      <c r="K452" s="43"/>
      <c r="L452" s="86"/>
      <c r="M452" s="86"/>
      <c r="N452" s="186">
        <f t="shared" si="10"/>
        <v>0</v>
      </c>
      <c r="O452" s="238"/>
    </row>
    <row r="453" spans="1:15" s="5" customFormat="1" ht="37.5" customHeight="1" x14ac:dyDescent="0.3">
      <c r="A453" s="68"/>
      <c r="B453" s="68"/>
      <c r="C453" s="68"/>
      <c r="D453" s="68"/>
      <c r="E453" s="46"/>
      <c r="F453" s="323" t="str">
        <f t="shared" si="11"/>
        <v/>
      </c>
      <c r="G453" s="210"/>
      <c r="H453" s="89"/>
      <c r="I453" s="44"/>
      <c r="J453" s="44"/>
      <c r="K453" s="43"/>
      <c r="L453" s="86"/>
      <c r="M453" s="86"/>
      <c r="N453" s="186">
        <f t="shared" si="10"/>
        <v>0</v>
      </c>
      <c r="O453" s="238"/>
    </row>
    <row r="454" spans="1:15" s="5" customFormat="1" ht="37.5" customHeight="1" x14ac:dyDescent="0.3">
      <c r="A454" s="68"/>
      <c r="B454" s="68"/>
      <c r="C454" s="68"/>
      <c r="D454" s="68"/>
      <c r="E454" s="46"/>
      <c r="F454" s="323" t="str">
        <f t="shared" si="11"/>
        <v/>
      </c>
      <c r="G454" s="210"/>
      <c r="H454" s="89"/>
      <c r="I454" s="44"/>
      <c r="J454" s="44"/>
      <c r="K454" s="43"/>
      <c r="L454" s="86"/>
      <c r="M454" s="86"/>
      <c r="N454" s="186">
        <f t="shared" si="10"/>
        <v>0</v>
      </c>
      <c r="O454" s="238"/>
    </row>
    <row r="455" spans="1:15" s="5" customFormat="1" ht="37.5" customHeight="1" x14ac:dyDescent="0.3">
      <c r="A455" s="68"/>
      <c r="B455" s="68"/>
      <c r="C455" s="68"/>
      <c r="D455" s="68"/>
      <c r="E455" s="46"/>
      <c r="F455" s="323" t="str">
        <f t="shared" si="11"/>
        <v/>
      </c>
      <c r="G455" s="210"/>
      <c r="H455" s="89"/>
      <c r="I455" s="44"/>
      <c r="J455" s="44"/>
      <c r="K455" s="43"/>
      <c r="L455" s="86"/>
      <c r="M455" s="86"/>
      <c r="N455" s="186">
        <f t="shared" si="10"/>
        <v>0</v>
      </c>
      <c r="O455" s="238"/>
    </row>
    <row r="456" spans="1:15" s="5" customFormat="1" ht="37.5" customHeight="1" x14ac:dyDescent="0.3">
      <c r="A456" s="68"/>
      <c r="B456" s="68"/>
      <c r="C456" s="68"/>
      <c r="D456" s="68"/>
      <c r="E456" s="46"/>
      <c r="F456" s="323" t="str">
        <f t="shared" si="11"/>
        <v/>
      </c>
      <c r="G456" s="210"/>
      <c r="H456" s="89"/>
      <c r="I456" s="44"/>
      <c r="J456" s="44"/>
      <c r="K456" s="43"/>
      <c r="L456" s="86"/>
      <c r="M456" s="86"/>
      <c r="N456" s="186">
        <f t="shared" si="10"/>
        <v>0</v>
      </c>
      <c r="O456" s="238"/>
    </row>
    <row r="457" spans="1:15" s="5" customFormat="1" ht="37.5" customHeight="1" x14ac:dyDescent="0.3">
      <c r="A457" s="68"/>
      <c r="B457" s="68"/>
      <c r="C457" s="68"/>
      <c r="D457" s="68"/>
      <c r="E457" s="46"/>
      <c r="F457" s="323" t="str">
        <f t="shared" si="11"/>
        <v/>
      </c>
      <c r="G457" s="210"/>
      <c r="H457" s="89"/>
      <c r="I457" s="44"/>
      <c r="J457" s="44"/>
      <c r="K457" s="43"/>
      <c r="L457" s="86"/>
      <c r="M457" s="86"/>
      <c r="N457" s="186">
        <f t="shared" si="10"/>
        <v>0</v>
      </c>
      <c r="O457" s="238"/>
    </row>
    <row r="458" spans="1:15" s="5" customFormat="1" ht="37.5" customHeight="1" x14ac:dyDescent="0.3">
      <c r="A458" s="68"/>
      <c r="B458" s="68"/>
      <c r="C458" s="68"/>
      <c r="D458" s="68"/>
      <c r="E458" s="46"/>
      <c r="F458" s="323" t="str">
        <f t="shared" si="11"/>
        <v/>
      </c>
      <c r="G458" s="210"/>
      <c r="H458" s="89"/>
      <c r="I458" s="44"/>
      <c r="J458" s="44"/>
      <c r="K458" s="43"/>
      <c r="L458" s="86"/>
      <c r="M458" s="86"/>
      <c r="N458" s="186">
        <f t="shared" si="10"/>
        <v>0</v>
      </c>
      <c r="O458" s="238"/>
    </row>
    <row r="459" spans="1:15" s="5" customFormat="1" ht="37.5" customHeight="1" x14ac:dyDescent="0.3">
      <c r="A459" s="68"/>
      <c r="B459" s="68"/>
      <c r="C459" s="68"/>
      <c r="D459" s="68"/>
      <c r="E459" s="46"/>
      <c r="F459" s="323" t="str">
        <f t="shared" si="11"/>
        <v/>
      </c>
      <c r="G459" s="210"/>
      <c r="H459" s="89"/>
      <c r="I459" s="44"/>
      <c r="J459" s="44"/>
      <c r="K459" s="43"/>
      <c r="L459" s="86"/>
      <c r="M459" s="86"/>
      <c r="N459" s="186">
        <f t="shared" ref="N459:N499" si="12">DATEDIF(L459,M459,"d")/365</f>
        <v>0</v>
      </c>
      <c r="O459" s="238"/>
    </row>
    <row r="460" spans="1:15" s="5" customFormat="1" ht="37.5" customHeight="1" x14ac:dyDescent="0.3">
      <c r="A460" s="68"/>
      <c r="B460" s="68"/>
      <c r="C460" s="68"/>
      <c r="D460" s="68"/>
      <c r="E460" s="46"/>
      <c r="F460" s="323" t="str">
        <f t="shared" si="11"/>
        <v/>
      </c>
      <c r="G460" s="210"/>
      <c r="H460" s="89"/>
      <c r="I460" s="44"/>
      <c r="J460" s="44"/>
      <c r="K460" s="43"/>
      <c r="L460" s="86"/>
      <c r="M460" s="86"/>
      <c r="N460" s="186">
        <f t="shared" si="12"/>
        <v>0</v>
      </c>
      <c r="O460" s="238"/>
    </row>
    <row r="461" spans="1:15" s="5" customFormat="1" ht="37.5" customHeight="1" x14ac:dyDescent="0.3">
      <c r="A461" s="68"/>
      <c r="B461" s="68"/>
      <c r="C461" s="68"/>
      <c r="D461" s="68"/>
      <c r="E461" s="46"/>
      <c r="F461" s="323" t="str">
        <f t="shared" si="11"/>
        <v/>
      </c>
      <c r="G461" s="210"/>
      <c r="H461" s="89"/>
      <c r="I461" s="44"/>
      <c r="J461" s="44"/>
      <c r="K461" s="43"/>
      <c r="L461" s="86"/>
      <c r="M461" s="86"/>
      <c r="N461" s="186">
        <f t="shared" si="12"/>
        <v>0</v>
      </c>
      <c r="O461" s="238"/>
    </row>
    <row r="462" spans="1:15" s="5" customFormat="1" ht="37.5" customHeight="1" x14ac:dyDescent="0.3">
      <c r="A462" s="68"/>
      <c r="B462" s="68"/>
      <c r="C462" s="68"/>
      <c r="D462" s="68"/>
      <c r="E462" s="46"/>
      <c r="F462" s="323" t="str">
        <f t="shared" si="11"/>
        <v/>
      </c>
      <c r="G462" s="210"/>
      <c r="H462" s="89"/>
      <c r="I462" s="44"/>
      <c r="J462" s="44"/>
      <c r="K462" s="43"/>
      <c r="L462" s="86"/>
      <c r="M462" s="86"/>
      <c r="N462" s="186">
        <f t="shared" si="12"/>
        <v>0</v>
      </c>
      <c r="O462" s="238"/>
    </row>
    <row r="463" spans="1:15" s="5" customFormat="1" ht="37.5" customHeight="1" x14ac:dyDescent="0.3">
      <c r="A463" s="68"/>
      <c r="B463" s="68"/>
      <c r="C463" s="68"/>
      <c r="D463" s="68"/>
      <c r="E463" s="46"/>
      <c r="F463" s="323" t="str">
        <f t="shared" si="11"/>
        <v/>
      </c>
      <c r="G463" s="210"/>
      <c r="H463" s="89"/>
      <c r="I463" s="44"/>
      <c r="J463" s="44"/>
      <c r="K463" s="43"/>
      <c r="L463" s="86"/>
      <c r="M463" s="86"/>
      <c r="N463" s="186">
        <f t="shared" si="12"/>
        <v>0</v>
      </c>
      <c r="O463" s="238"/>
    </row>
    <row r="464" spans="1:15" s="5" customFormat="1" ht="37.5" customHeight="1" x14ac:dyDescent="0.3">
      <c r="A464" s="68"/>
      <c r="B464" s="68"/>
      <c r="C464" s="68"/>
      <c r="D464" s="68"/>
      <c r="E464" s="46"/>
      <c r="F464" s="323" t="str">
        <f t="shared" si="11"/>
        <v/>
      </c>
      <c r="G464" s="210"/>
      <c r="H464" s="89"/>
      <c r="I464" s="44"/>
      <c r="J464" s="44"/>
      <c r="K464" s="43"/>
      <c r="L464" s="86"/>
      <c r="M464" s="86"/>
      <c r="N464" s="186">
        <f t="shared" si="12"/>
        <v>0</v>
      </c>
      <c r="O464" s="238"/>
    </row>
    <row r="465" spans="1:15" s="5" customFormat="1" ht="37.5" customHeight="1" x14ac:dyDescent="0.3">
      <c r="A465" s="68"/>
      <c r="B465" s="68"/>
      <c r="C465" s="68"/>
      <c r="D465" s="68"/>
      <c r="E465" s="46"/>
      <c r="F465" s="323" t="str">
        <f t="shared" si="11"/>
        <v/>
      </c>
      <c r="G465" s="210"/>
      <c r="H465" s="89"/>
      <c r="I465" s="44"/>
      <c r="J465" s="44"/>
      <c r="K465" s="43"/>
      <c r="L465" s="86"/>
      <c r="M465" s="86"/>
      <c r="N465" s="186">
        <f t="shared" si="12"/>
        <v>0</v>
      </c>
      <c r="O465" s="238"/>
    </row>
    <row r="466" spans="1:15" s="5" customFormat="1" ht="37.5" customHeight="1" x14ac:dyDescent="0.3">
      <c r="A466" s="68"/>
      <c r="B466" s="68"/>
      <c r="C466" s="68"/>
      <c r="D466" s="68"/>
      <c r="E466" s="46"/>
      <c r="F466" s="323" t="str">
        <f t="shared" si="11"/>
        <v/>
      </c>
      <c r="G466" s="210"/>
      <c r="H466" s="89"/>
      <c r="I466" s="44"/>
      <c r="J466" s="44"/>
      <c r="K466" s="43"/>
      <c r="L466" s="86"/>
      <c r="M466" s="86"/>
      <c r="N466" s="186">
        <f t="shared" si="12"/>
        <v>0</v>
      </c>
      <c r="O466" s="238"/>
    </row>
    <row r="467" spans="1:15" s="5" customFormat="1" ht="37.5" customHeight="1" x14ac:dyDescent="0.3">
      <c r="A467" s="68"/>
      <c r="B467" s="68"/>
      <c r="C467" s="68"/>
      <c r="D467" s="68"/>
      <c r="E467" s="46"/>
      <c r="F467" s="323" t="str">
        <f t="shared" si="11"/>
        <v/>
      </c>
      <c r="G467" s="210"/>
      <c r="H467" s="89"/>
      <c r="I467" s="44"/>
      <c r="J467" s="44"/>
      <c r="K467" s="43"/>
      <c r="L467" s="86"/>
      <c r="M467" s="86"/>
      <c r="N467" s="186">
        <f t="shared" si="12"/>
        <v>0</v>
      </c>
      <c r="O467" s="238"/>
    </row>
    <row r="468" spans="1:15" s="5" customFormat="1" ht="37.5" customHeight="1" x14ac:dyDescent="0.3">
      <c r="A468" s="68"/>
      <c r="B468" s="68"/>
      <c r="C468" s="68"/>
      <c r="D468" s="68"/>
      <c r="E468" s="46"/>
      <c r="F468" s="323" t="str">
        <f t="shared" si="11"/>
        <v/>
      </c>
      <c r="G468" s="210"/>
      <c r="H468" s="89"/>
      <c r="I468" s="44"/>
      <c r="J468" s="44"/>
      <c r="K468" s="43"/>
      <c r="L468" s="86"/>
      <c r="M468" s="86"/>
      <c r="N468" s="186">
        <f t="shared" si="12"/>
        <v>0</v>
      </c>
      <c r="O468" s="238"/>
    </row>
    <row r="469" spans="1:15" s="5" customFormat="1" ht="37.5" customHeight="1" x14ac:dyDescent="0.3">
      <c r="A469" s="68"/>
      <c r="B469" s="68"/>
      <c r="C469" s="68"/>
      <c r="D469" s="68"/>
      <c r="E469" s="46"/>
      <c r="F469" s="323" t="str">
        <f t="shared" si="11"/>
        <v/>
      </c>
      <c r="G469" s="210"/>
      <c r="H469" s="89"/>
      <c r="I469" s="44"/>
      <c r="J469" s="44"/>
      <c r="K469" s="43"/>
      <c r="L469" s="86"/>
      <c r="M469" s="86"/>
      <c r="N469" s="186">
        <f t="shared" si="12"/>
        <v>0</v>
      </c>
      <c r="O469" s="238"/>
    </row>
    <row r="470" spans="1:15" s="5" customFormat="1" ht="37.5" customHeight="1" x14ac:dyDescent="0.3">
      <c r="A470" s="68"/>
      <c r="B470" s="68"/>
      <c r="C470" s="68"/>
      <c r="D470" s="68"/>
      <c r="E470" s="46"/>
      <c r="F470" s="323" t="str">
        <f t="shared" si="11"/>
        <v/>
      </c>
      <c r="G470" s="210"/>
      <c r="H470" s="89"/>
      <c r="I470" s="44"/>
      <c r="J470" s="44"/>
      <c r="K470" s="43"/>
      <c r="L470" s="86"/>
      <c r="M470" s="86"/>
      <c r="N470" s="186">
        <f t="shared" si="12"/>
        <v>0</v>
      </c>
      <c r="O470" s="238"/>
    </row>
    <row r="471" spans="1:15" s="5" customFormat="1" ht="37.5" customHeight="1" x14ac:dyDescent="0.3">
      <c r="A471" s="68"/>
      <c r="B471" s="68"/>
      <c r="C471" s="68"/>
      <c r="D471" s="68"/>
      <c r="E471" s="46"/>
      <c r="F471" s="323" t="str">
        <f t="shared" si="11"/>
        <v/>
      </c>
      <c r="G471" s="210"/>
      <c r="H471" s="89"/>
      <c r="I471" s="44"/>
      <c r="J471" s="44"/>
      <c r="K471" s="43"/>
      <c r="L471" s="86"/>
      <c r="M471" s="86"/>
      <c r="N471" s="186">
        <f t="shared" si="12"/>
        <v>0</v>
      </c>
      <c r="O471" s="238"/>
    </row>
    <row r="472" spans="1:15" s="5" customFormat="1" ht="37.5" customHeight="1" x14ac:dyDescent="0.3">
      <c r="A472" s="68"/>
      <c r="B472" s="68"/>
      <c r="C472" s="68"/>
      <c r="D472" s="68"/>
      <c r="E472" s="46"/>
      <c r="F472" s="323" t="str">
        <f t="shared" si="11"/>
        <v/>
      </c>
      <c r="G472" s="210"/>
      <c r="H472" s="89"/>
      <c r="I472" s="44"/>
      <c r="J472" s="44"/>
      <c r="K472" s="43"/>
      <c r="L472" s="86"/>
      <c r="M472" s="86"/>
      <c r="N472" s="186">
        <f t="shared" si="12"/>
        <v>0</v>
      </c>
      <c r="O472" s="238"/>
    </row>
    <row r="473" spans="1:15" s="5" customFormat="1" ht="37.5" customHeight="1" x14ac:dyDescent="0.3">
      <c r="A473" s="68"/>
      <c r="B473" s="68"/>
      <c r="C473" s="68"/>
      <c r="D473" s="68"/>
      <c r="E473" s="46"/>
      <c r="F473" s="323" t="str">
        <f t="shared" si="11"/>
        <v/>
      </c>
      <c r="G473" s="210"/>
      <c r="H473" s="89"/>
      <c r="I473" s="44"/>
      <c r="J473" s="44"/>
      <c r="K473" s="43"/>
      <c r="L473" s="86"/>
      <c r="M473" s="86"/>
      <c r="N473" s="186">
        <f t="shared" si="12"/>
        <v>0</v>
      </c>
      <c r="O473" s="238"/>
    </row>
    <row r="474" spans="1:15" s="5" customFormat="1" ht="37.5" customHeight="1" x14ac:dyDescent="0.3">
      <c r="A474" s="68"/>
      <c r="B474" s="68"/>
      <c r="C474" s="68"/>
      <c r="D474" s="68"/>
      <c r="E474" s="46"/>
      <c r="F474" s="323" t="str">
        <f t="shared" si="11"/>
        <v/>
      </c>
      <c r="G474" s="210"/>
      <c r="H474" s="89"/>
      <c r="I474" s="44"/>
      <c r="J474" s="44"/>
      <c r="K474" s="43"/>
      <c r="L474" s="86"/>
      <c r="M474" s="86"/>
      <c r="N474" s="186">
        <f t="shared" si="12"/>
        <v>0</v>
      </c>
      <c r="O474" s="238"/>
    </row>
    <row r="475" spans="1:15" s="5" customFormat="1" ht="37.5" customHeight="1" x14ac:dyDescent="0.3">
      <c r="A475" s="68"/>
      <c r="B475" s="68"/>
      <c r="C475" s="68"/>
      <c r="D475" s="68"/>
      <c r="E475" s="46"/>
      <c r="F475" s="323" t="str">
        <f t="shared" si="11"/>
        <v/>
      </c>
      <c r="G475" s="210"/>
      <c r="H475" s="89"/>
      <c r="I475" s="44"/>
      <c r="J475" s="44"/>
      <c r="K475" s="43"/>
      <c r="L475" s="86"/>
      <c r="M475" s="86"/>
      <c r="N475" s="186">
        <f t="shared" si="12"/>
        <v>0</v>
      </c>
      <c r="O475" s="238"/>
    </row>
    <row r="476" spans="1:15" s="5" customFormat="1" ht="37.5" customHeight="1" x14ac:dyDescent="0.3">
      <c r="A476" s="68"/>
      <c r="B476" s="68"/>
      <c r="C476" s="68"/>
      <c r="D476" s="68"/>
      <c r="E476" s="46"/>
      <c r="F476" s="323" t="str">
        <f t="shared" si="11"/>
        <v/>
      </c>
      <c r="G476" s="210"/>
      <c r="H476" s="89"/>
      <c r="I476" s="44"/>
      <c r="J476" s="44"/>
      <c r="K476" s="43"/>
      <c r="L476" s="86"/>
      <c r="M476" s="86"/>
      <c r="N476" s="186">
        <f t="shared" si="12"/>
        <v>0</v>
      </c>
      <c r="O476" s="238"/>
    </row>
    <row r="477" spans="1:15" s="5" customFormat="1" ht="37.5" customHeight="1" x14ac:dyDescent="0.3">
      <c r="A477" s="68"/>
      <c r="B477" s="68"/>
      <c r="C477" s="68"/>
      <c r="D477" s="68"/>
      <c r="E477" s="46"/>
      <c r="F477" s="323" t="str">
        <f t="shared" ref="F477:F500" si="13">IF(ISBLANK($E477),"",VLOOKUP($E477,참여인력_개요,2,FALSE))</f>
        <v/>
      </c>
      <c r="G477" s="210"/>
      <c r="H477" s="89"/>
      <c r="I477" s="44"/>
      <c r="J477" s="44"/>
      <c r="K477" s="43"/>
      <c r="L477" s="86"/>
      <c r="M477" s="86"/>
      <c r="N477" s="186">
        <f t="shared" si="12"/>
        <v>0</v>
      </c>
      <c r="O477" s="238"/>
    </row>
    <row r="478" spans="1:15" s="5" customFormat="1" ht="37.5" customHeight="1" x14ac:dyDescent="0.3">
      <c r="A478" s="68"/>
      <c r="B478" s="68"/>
      <c r="C478" s="68"/>
      <c r="D478" s="68"/>
      <c r="E478" s="46"/>
      <c r="F478" s="323" t="str">
        <f t="shared" si="13"/>
        <v/>
      </c>
      <c r="G478" s="210"/>
      <c r="H478" s="89"/>
      <c r="I478" s="44"/>
      <c r="J478" s="44"/>
      <c r="K478" s="43"/>
      <c r="L478" s="86"/>
      <c r="M478" s="86"/>
      <c r="N478" s="186">
        <f t="shared" si="12"/>
        <v>0</v>
      </c>
      <c r="O478" s="238"/>
    </row>
    <row r="479" spans="1:15" s="5" customFormat="1" ht="37.5" customHeight="1" x14ac:dyDescent="0.3">
      <c r="A479" s="68"/>
      <c r="B479" s="68"/>
      <c r="C479" s="68"/>
      <c r="D479" s="68"/>
      <c r="E479" s="46"/>
      <c r="F479" s="323" t="str">
        <f t="shared" si="13"/>
        <v/>
      </c>
      <c r="G479" s="210"/>
      <c r="H479" s="89"/>
      <c r="I479" s="44"/>
      <c r="J479" s="44"/>
      <c r="K479" s="43"/>
      <c r="L479" s="86"/>
      <c r="M479" s="86"/>
      <c r="N479" s="186">
        <f t="shared" si="12"/>
        <v>0</v>
      </c>
      <c r="O479" s="238"/>
    </row>
    <row r="480" spans="1:15" s="5" customFormat="1" ht="37.5" customHeight="1" x14ac:dyDescent="0.3">
      <c r="A480" s="68"/>
      <c r="B480" s="68"/>
      <c r="C480" s="68"/>
      <c r="D480" s="68"/>
      <c r="E480" s="46"/>
      <c r="F480" s="323" t="str">
        <f t="shared" si="13"/>
        <v/>
      </c>
      <c r="G480" s="210"/>
      <c r="H480" s="89"/>
      <c r="I480" s="44"/>
      <c r="J480" s="44"/>
      <c r="K480" s="43"/>
      <c r="L480" s="86"/>
      <c r="M480" s="86"/>
      <c r="N480" s="186">
        <f t="shared" si="12"/>
        <v>0</v>
      </c>
      <c r="O480" s="238"/>
    </row>
    <row r="481" spans="1:15" s="5" customFormat="1" ht="37.5" customHeight="1" x14ac:dyDescent="0.3">
      <c r="A481" s="68"/>
      <c r="B481" s="68"/>
      <c r="C481" s="68"/>
      <c r="D481" s="68"/>
      <c r="E481" s="46"/>
      <c r="F481" s="323" t="str">
        <f t="shared" si="13"/>
        <v/>
      </c>
      <c r="G481" s="210"/>
      <c r="H481" s="89"/>
      <c r="I481" s="44"/>
      <c r="J481" s="44"/>
      <c r="K481" s="43"/>
      <c r="L481" s="86"/>
      <c r="M481" s="86"/>
      <c r="N481" s="186">
        <f t="shared" si="12"/>
        <v>0</v>
      </c>
      <c r="O481" s="238"/>
    </row>
    <row r="482" spans="1:15" s="5" customFormat="1" ht="37.5" customHeight="1" x14ac:dyDescent="0.3">
      <c r="A482" s="68"/>
      <c r="B482" s="68"/>
      <c r="C482" s="68"/>
      <c r="D482" s="68"/>
      <c r="E482" s="46"/>
      <c r="F482" s="323" t="str">
        <f t="shared" si="13"/>
        <v/>
      </c>
      <c r="G482" s="210"/>
      <c r="H482" s="89"/>
      <c r="I482" s="44"/>
      <c r="J482" s="44"/>
      <c r="K482" s="43"/>
      <c r="L482" s="86"/>
      <c r="M482" s="86"/>
      <c r="N482" s="186">
        <f t="shared" si="12"/>
        <v>0</v>
      </c>
      <c r="O482" s="238"/>
    </row>
    <row r="483" spans="1:15" s="5" customFormat="1" ht="37.5" customHeight="1" x14ac:dyDescent="0.3">
      <c r="A483" s="68"/>
      <c r="B483" s="68"/>
      <c r="C483" s="68"/>
      <c r="D483" s="68"/>
      <c r="E483" s="46"/>
      <c r="F483" s="323" t="str">
        <f t="shared" si="13"/>
        <v/>
      </c>
      <c r="G483" s="210"/>
      <c r="H483" s="89"/>
      <c r="I483" s="44"/>
      <c r="J483" s="44"/>
      <c r="K483" s="43"/>
      <c r="L483" s="86"/>
      <c r="M483" s="86"/>
      <c r="N483" s="186">
        <f t="shared" si="12"/>
        <v>0</v>
      </c>
      <c r="O483" s="238"/>
    </row>
    <row r="484" spans="1:15" s="5" customFormat="1" ht="37.5" customHeight="1" x14ac:dyDescent="0.3">
      <c r="A484" s="68"/>
      <c r="B484" s="68"/>
      <c r="C484" s="68"/>
      <c r="D484" s="68"/>
      <c r="E484" s="46"/>
      <c r="F484" s="323" t="str">
        <f t="shared" si="13"/>
        <v/>
      </c>
      <c r="G484" s="210"/>
      <c r="H484" s="89"/>
      <c r="I484" s="44"/>
      <c r="J484" s="44"/>
      <c r="K484" s="43"/>
      <c r="L484" s="86"/>
      <c r="M484" s="86"/>
      <c r="N484" s="186">
        <f t="shared" si="12"/>
        <v>0</v>
      </c>
      <c r="O484" s="238"/>
    </row>
    <row r="485" spans="1:15" s="5" customFormat="1" ht="37.5" customHeight="1" x14ac:dyDescent="0.3">
      <c r="A485" s="68"/>
      <c r="B485" s="68"/>
      <c r="C485" s="68"/>
      <c r="D485" s="68"/>
      <c r="E485" s="46"/>
      <c r="F485" s="323" t="str">
        <f t="shared" si="13"/>
        <v/>
      </c>
      <c r="G485" s="210"/>
      <c r="H485" s="89"/>
      <c r="I485" s="44"/>
      <c r="J485" s="44"/>
      <c r="K485" s="43"/>
      <c r="L485" s="86"/>
      <c r="M485" s="86"/>
      <c r="N485" s="186">
        <f t="shared" si="12"/>
        <v>0</v>
      </c>
      <c r="O485" s="238"/>
    </row>
    <row r="486" spans="1:15" s="5" customFormat="1" ht="37.5" customHeight="1" x14ac:dyDescent="0.3">
      <c r="A486" s="68"/>
      <c r="B486" s="68"/>
      <c r="C486" s="68"/>
      <c r="D486" s="68"/>
      <c r="E486" s="46"/>
      <c r="F486" s="323" t="str">
        <f t="shared" si="13"/>
        <v/>
      </c>
      <c r="G486" s="210"/>
      <c r="H486" s="89"/>
      <c r="I486" s="44"/>
      <c r="J486" s="44"/>
      <c r="K486" s="43"/>
      <c r="L486" s="86"/>
      <c r="M486" s="86"/>
      <c r="N486" s="186">
        <f t="shared" si="12"/>
        <v>0</v>
      </c>
      <c r="O486" s="238"/>
    </row>
    <row r="487" spans="1:15" s="5" customFormat="1" ht="37.5" customHeight="1" x14ac:dyDescent="0.3">
      <c r="A487" s="68"/>
      <c r="B487" s="68"/>
      <c r="C487" s="68"/>
      <c r="D487" s="68"/>
      <c r="E487" s="46"/>
      <c r="F487" s="323" t="str">
        <f t="shared" si="13"/>
        <v/>
      </c>
      <c r="G487" s="210"/>
      <c r="H487" s="89"/>
      <c r="I487" s="44"/>
      <c r="J487" s="44"/>
      <c r="K487" s="43"/>
      <c r="L487" s="86"/>
      <c r="M487" s="86"/>
      <c r="N487" s="186">
        <f t="shared" si="12"/>
        <v>0</v>
      </c>
      <c r="O487" s="238"/>
    </row>
    <row r="488" spans="1:15" s="5" customFormat="1" ht="37.5" customHeight="1" x14ac:dyDescent="0.3">
      <c r="A488" s="68"/>
      <c r="B488" s="68"/>
      <c r="C488" s="68"/>
      <c r="D488" s="68"/>
      <c r="E488" s="46"/>
      <c r="F488" s="323" t="str">
        <f t="shared" si="13"/>
        <v/>
      </c>
      <c r="G488" s="210"/>
      <c r="H488" s="89"/>
      <c r="I488" s="44"/>
      <c r="J488" s="44"/>
      <c r="K488" s="43"/>
      <c r="L488" s="86"/>
      <c r="M488" s="86"/>
      <c r="N488" s="186">
        <f t="shared" si="12"/>
        <v>0</v>
      </c>
      <c r="O488" s="238"/>
    </row>
    <row r="489" spans="1:15" s="5" customFormat="1" ht="37.5" customHeight="1" x14ac:dyDescent="0.3">
      <c r="A489" s="68"/>
      <c r="B489" s="68"/>
      <c r="C489" s="68"/>
      <c r="D489" s="68"/>
      <c r="E489" s="46"/>
      <c r="F489" s="323" t="str">
        <f t="shared" si="13"/>
        <v/>
      </c>
      <c r="G489" s="210"/>
      <c r="H489" s="89"/>
      <c r="I489" s="44"/>
      <c r="J489" s="44"/>
      <c r="K489" s="43"/>
      <c r="L489" s="86"/>
      <c r="M489" s="86"/>
      <c r="N489" s="186">
        <f t="shared" si="12"/>
        <v>0</v>
      </c>
      <c r="O489" s="238"/>
    </row>
    <row r="490" spans="1:15" s="5" customFormat="1" ht="37.5" customHeight="1" x14ac:dyDescent="0.3">
      <c r="A490" s="68"/>
      <c r="B490" s="68"/>
      <c r="C490" s="68"/>
      <c r="D490" s="68"/>
      <c r="E490" s="46"/>
      <c r="F490" s="323" t="str">
        <f t="shared" si="13"/>
        <v/>
      </c>
      <c r="G490" s="210"/>
      <c r="H490" s="89"/>
      <c r="I490" s="44"/>
      <c r="J490" s="44"/>
      <c r="K490" s="43"/>
      <c r="L490" s="86"/>
      <c r="M490" s="86"/>
      <c r="N490" s="186">
        <f t="shared" si="12"/>
        <v>0</v>
      </c>
      <c r="O490" s="238"/>
    </row>
    <row r="491" spans="1:15" s="5" customFormat="1" ht="37.5" customHeight="1" x14ac:dyDescent="0.3">
      <c r="A491" s="68"/>
      <c r="B491" s="68"/>
      <c r="C491" s="68"/>
      <c r="D491" s="68"/>
      <c r="E491" s="46"/>
      <c r="F491" s="323" t="str">
        <f t="shared" si="13"/>
        <v/>
      </c>
      <c r="G491" s="210"/>
      <c r="H491" s="89"/>
      <c r="I491" s="44"/>
      <c r="J491" s="44"/>
      <c r="K491" s="43"/>
      <c r="L491" s="86"/>
      <c r="M491" s="86"/>
      <c r="N491" s="186">
        <f t="shared" si="12"/>
        <v>0</v>
      </c>
      <c r="O491" s="238"/>
    </row>
    <row r="492" spans="1:15" s="5" customFormat="1" ht="37.5" customHeight="1" x14ac:dyDescent="0.3">
      <c r="A492" s="68"/>
      <c r="B492" s="68"/>
      <c r="C492" s="68"/>
      <c r="D492" s="68"/>
      <c r="E492" s="46"/>
      <c r="F492" s="323" t="str">
        <f t="shared" si="13"/>
        <v/>
      </c>
      <c r="G492" s="210"/>
      <c r="H492" s="89"/>
      <c r="I492" s="44"/>
      <c r="J492" s="44"/>
      <c r="K492" s="43"/>
      <c r="L492" s="86"/>
      <c r="M492" s="86"/>
      <c r="N492" s="186">
        <f t="shared" si="12"/>
        <v>0</v>
      </c>
      <c r="O492" s="238"/>
    </row>
    <row r="493" spans="1:15" s="5" customFormat="1" ht="37.5" customHeight="1" x14ac:dyDescent="0.3">
      <c r="A493" s="68"/>
      <c r="B493" s="68"/>
      <c r="C493" s="68"/>
      <c r="D493" s="68"/>
      <c r="E493" s="46"/>
      <c r="F493" s="323" t="str">
        <f t="shared" si="13"/>
        <v/>
      </c>
      <c r="G493" s="210"/>
      <c r="H493" s="89"/>
      <c r="I493" s="44"/>
      <c r="J493" s="44"/>
      <c r="K493" s="43"/>
      <c r="L493" s="86"/>
      <c r="M493" s="86"/>
      <c r="N493" s="186">
        <f t="shared" si="12"/>
        <v>0</v>
      </c>
      <c r="O493" s="238"/>
    </row>
    <row r="494" spans="1:15" s="5" customFormat="1" ht="37.5" customHeight="1" x14ac:dyDescent="0.3">
      <c r="A494" s="68"/>
      <c r="B494" s="68"/>
      <c r="C494" s="68"/>
      <c r="D494" s="68"/>
      <c r="E494" s="46"/>
      <c r="F494" s="323" t="str">
        <f t="shared" si="13"/>
        <v/>
      </c>
      <c r="G494" s="210"/>
      <c r="H494" s="89"/>
      <c r="I494" s="44"/>
      <c r="J494" s="44"/>
      <c r="K494" s="43"/>
      <c r="L494" s="86"/>
      <c r="M494" s="86"/>
      <c r="N494" s="186">
        <f t="shared" si="12"/>
        <v>0</v>
      </c>
      <c r="O494" s="238"/>
    </row>
    <row r="495" spans="1:15" s="5" customFormat="1" ht="37.5" customHeight="1" x14ac:dyDescent="0.3">
      <c r="A495" s="70"/>
      <c r="B495" s="70"/>
      <c r="C495" s="70"/>
      <c r="D495" s="68"/>
      <c r="E495" s="46"/>
      <c r="F495" s="323" t="str">
        <f t="shared" si="13"/>
        <v/>
      </c>
      <c r="G495" s="210"/>
      <c r="H495" s="44"/>
      <c r="I495" s="44"/>
      <c r="J495" s="44"/>
      <c r="K495" s="43"/>
      <c r="L495" s="86"/>
      <c r="M495" s="86"/>
      <c r="N495" s="186">
        <f t="shared" si="12"/>
        <v>0</v>
      </c>
      <c r="O495" s="238"/>
    </row>
    <row r="496" spans="1:15" s="5" customFormat="1" ht="37.5" customHeight="1" x14ac:dyDescent="0.3">
      <c r="A496" s="70"/>
      <c r="B496" s="70"/>
      <c r="C496" s="70"/>
      <c r="D496" s="68"/>
      <c r="E496" s="46"/>
      <c r="F496" s="323" t="str">
        <f t="shared" si="13"/>
        <v/>
      </c>
      <c r="G496" s="210"/>
      <c r="H496" s="44"/>
      <c r="I496" s="44"/>
      <c r="J496" s="44"/>
      <c r="K496" s="43"/>
      <c r="L496" s="86"/>
      <c r="M496" s="86"/>
      <c r="N496" s="186">
        <f t="shared" si="12"/>
        <v>0</v>
      </c>
      <c r="O496" s="238"/>
    </row>
    <row r="497" spans="1:15" s="5" customFormat="1" ht="37.5" customHeight="1" x14ac:dyDescent="0.3">
      <c r="A497" s="70"/>
      <c r="B497" s="70"/>
      <c r="C497" s="70"/>
      <c r="D497" s="68"/>
      <c r="E497" s="46"/>
      <c r="F497" s="323" t="str">
        <f t="shared" si="13"/>
        <v/>
      </c>
      <c r="G497" s="210"/>
      <c r="H497" s="44"/>
      <c r="I497" s="44"/>
      <c r="J497" s="44"/>
      <c r="K497" s="43"/>
      <c r="L497" s="86"/>
      <c r="M497" s="86"/>
      <c r="N497" s="186">
        <f t="shared" si="12"/>
        <v>0</v>
      </c>
      <c r="O497" s="238"/>
    </row>
    <row r="498" spans="1:15" s="5" customFormat="1" ht="37.5" customHeight="1" x14ac:dyDescent="0.3">
      <c r="A498" s="70"/>
      <c r="B498" s="70"/>
      <c r="C498" s="70"/>
      <c r="D498" s="68"/>
      <c r="E498" s="46"/>
      <c r="F498" s="323" t="str">
        <f t="shared" si="13"/>
        <v/>
      </c>
      <c r="G498" s="210"/>
      <c r="H498" s="44"/>
      <c r="I498" s="44"/>
      <c r="J498" s="44"/>
      <c r="K498" s="43"/>
      <c r="L498" s="86"/>
      <c r="M498" s="86"/>
      <c r="N498" s="186">
        <f t="shared" si="12"/>
        <v>0</v>
      </c>
      <c r="O498" s="238"/>
    </row>
    <row r="499" spans="1:15" s="5" customFormat="1" ht="37.5" customHeight="1" x14ac:dyDescent="0.3">
      <c r="A499" s="70"/>
      <c r="B499" s="70"/>
      <c r="C499" s="70"/>
      <c r="D499" s="68"/>
      <c r="E499" s="46"/>
      <c r="F499" s="323" t="str">
        <f t="shared" si="13"/>
        <v/>
      </c>
      <c r="G499" s="210"/>
      <c r="H499" s="44"/>
      <c r="I499" s="44"/>
      <c r="J499" s="44"/>
      <c r="K499" s="43"/>
      <c r="L499" s="86"/>
      <c r="M499" s="86"/>
      <c r="N499" s="186">
        <f t="shared" si="12"/>
        <v>0</v>
      </c>
      <c r="O499" s="238"/>
    </row>
    <row r="500" spans="1:15" s="5" customFormat="1" ht="37.5" customHeight="1" x14ac:dyDescent="0.3">
      <c r="A500" s="70"/>
      <c r="B500" s="70"/>
      <c r="C500" s="70"/>
      <c r="D500" s="68"/>
      <c r="E500" s="46"/>
      <c r="F500" s="323" t="str">
        <f t="shared" si="13"/>
        <v/>
      </c>
      <c r="G500" s="210"/>
      <c r="H500" s="44"/>
      <c r="I500" s="44"/>
      <c r="J500" s="44"/>
      <c r="K500" s="43"/>
      <c r="L500" s="86"/>
      <c r="M500" s="86"/>
      <c r="N500" s="186">
        <f t="shared" ref="N500" si="14">DATEDIF(L500,M500,"d")/365</f>
        <v>0</v>
      </c>
      <c r="O500" s="238"/>
    </row>
  </sheetData>
  <sheetProtection formatRows="0" insertRows="0" deleteRows="0" selectLockedCells="1"/>
  <mergeCells count="4">
    <mergeCell ref="E3:F3"/>
    <mergeCell ref="G3:K3"/>
    <mergeCell ref="L3:N3"/>
    <mergeCell ref="O3:O4"/>
  </mergeCells>
  <phoneticPr fontId="21" type="noConversion"/>
  <dataValidations disablePrompts="1" count="4">
    <dataValidation type="list" allowBlank="1" showInputMessage="1" showErrorMessage="1" sqref="G11:G1048576">
      <formula1>재직회사법인유형</formula1>
    </dataValidation>
    <dataValidation type="date" allowBlank="1" showInputMessage="1" showErrorMessage="1" error="연월일을 입력" sqref="L1:M1048576">
      <formula1>1</formula1>
      <formula2>2958465</formula2>
    </dataValidation>
    <dataValidation type="list" allowBlank="1" showInputMessage="1" showErrorMessage="1" sqref="O501:O1048576">
      <formula1>여부</formula1>
    </dataValidation>
    <dataValidation type="list" allowBlank="1" showInputMessage="1" showErrorMessage="1" sqref="O11:O500">
      <formula1>경력구분</formula1>
    </dataValidation>
  </dataValidations>
  <pageMargins left="1.1023622047244095" right="0.39370078740157483" top="0.70866141732283472" bottom="0.39370078740157483" header="0.39370078740157483" footer="0.19685039370078741"/>
  <pageSetup paperSize="9" scale="70" fitToHeight="110" orientation="landscape" r:id="rId1"/>
  <headerFooter>
    <oddHeader>&amp;L&amp;"-,굵게"&amp;18 3.4. 참여인력 경력 (&amp;P쪽/&amp;N쪽)&amp;R
(단위 : 년)</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D2000"/>
  <sheetViews>
    <sheetView zoomScale="75" zoomScaleNormal="75" zoomScaleSheetLayoutView="75" workbookViewId="0">
      <selection activeCell="C17" sqref="C17"/>
    </sheetView>
  </sheetViews>
  <sheetFormatPr defaultRowHeight="13.5" x14ac:dyDescent="0.3"/>
  <cols>
    <col min="1" max="1" width="50.625" style="170" customWidth="1"/>
    <col min="2" max="2" width="14.625" style="170" customWidth="1"/>
    <col min="3" max="3" width="20.625" style="170" customWidth="1"/>
    <col min="4" max="4" width="20.625" style="284" customWidth="1"/>
    <col min="5" max="51" width="9" style="170"/>
    <col min="52" max="52" width="5.5" style="170" customWidth="1"/>
    <col min="53" max="53" width="4.875" style="170" customWidth="1"/>
    <col min="54" max="54" width="9" style="170"/>
    <col min="55" max="56" width="5" style="170" customWidth="1"/>
    <col min="57" max="255" width="9" style="170"/>
    <col min="256" max="256" width="34.375" style="170" customWidth="1"/>
    <col min="257" max="259" width="12.625" style="170" customWidth="1"/>
    <col min="260" max="511" width="9" style="170"/>
    <col min="512" max="512" width="34.375" style="170" customWidth="1"/>
    <col min="513" max="515" width="12.625" style="170" customWidth="1"/>
    <col min="516" max="767" width="9" style="170"/>
    <col min="768" max="768" width="34.375" style="170" customWidth="1"/>
    <col min="769" max="771" width="12.625" style="170" customWidth="1"/>
    <col min="772" max="1023" width="9" style="170"/>
    <col min="1024" max="1024" width="34.375" style="170" customWidth="1"/>
    <col min="1025" max="1027" width="12.625" style="170" customWidth="1"/>
    <col min="1028" max="1279" width="9" style="170"/>
    <col min="1280" max="1280" width="34.375" style="170" customWidth="1"/>
    <col min="1281" max="1283" width="12.625" style="170" customWidth="1"/>
    <col min="1284" max="1535" width="9" style="170"/>
    <col min="1536" max="1536" width="34.375" style="170" customWidth="1"/>
    <col min="1537" max="1539" width="12.625" style="170" customWidth="1"/>
    <col min="1540" max="1791" width="9" style="170"/>
    <col min="1792" max="1792" width="34.375" style="170" customWidth="1"/>
    <col min="1793" max="1795" width="12.625" style="170" customWidth="1"/>
    <col min="1796" max="2047" width="9" style="170"/>
    <col min="2048" max="2048" width="34.375" style="170" customWidth="1"/>
    <col min="2049" max="2051" width="12.625" style="170" customWidth="1"/>
    <col min="2052" max="2303" width="9" style="170"/>
    <col min="2304" max="2304" width="34.375" style="170" customWidth="1"/>
    <col min="2305" max="2307" width="12.625" style="170" customWidth="1"/>
    <col min="2308" max="2559" width="9" style="170"/>
    <col min="2560" max="2560" width="34.375" style="170" customWidth="1"/>
    <col min="2561" max="2563" width="12.625" style="170" customWidth="1"/>
    <col min="2564" max="2815" width="9" style="170"/>
    <col min="2816" max="2816" width="34.375" style="170" customWidth="1"/>
    <col min="2817" max="2819" width="12.625" style="170" customWidth="1"/>
    <col min="2820" max="3071" width="9" style="170"/>
    <col min="3072" max="3072" width="34.375" style="170" customWidth="1"/>
    <col min="3073" max="3075" width="12.625" style="170" customWidth="1"/>
    <col min="3076" max="3327" width="9" style="170"/>
    <col min="3328" max="3328" width="34.375" style="170" customWidth="1"/>
    <col min="3329" max="3331" width="12.625" style="170" customWidth="1"/>
    <col min="3332" max="3583" width="9" style="170"/>
    <col min="3584" max="3584" width="34.375" style="170" customWidth="1"/>
    <col min="3585" max="3587" width="12.625" style="170" customWidth="1"/>
    <col min="3588" max="3839" width="9" style="170"/>
    <col min="3840" max="3840" width="34.375" style="170" customWidth="1"/>
    <col min="3841" max="3843" width="12.625" style="170" customWidth="1"/>
    <col min="3844" max="4095" width="9" style="170"/>
    <col min="4096" max="4096" width="34.375" style="170" customWidth="1"/>
    <col min="4097" max="4099" width="12.625" style="170" customWidth="1"/>
    <col min="4100" max="4351" width="9" style="170"/>
    <col min="4352" max="4352" width="34.375" style="170" customWidth="1"/>
    <col min="4353" max="4355" width="12.625" style="170" customWidth="1"/>
    <col min="4356" max="4607" width="9" style="170"/>
    <col min="4608" max="4608" width="34.375" style="170" customWidth="1"/>
    <col min="4609" max="4611" width="12.625" style="170" customWidth="1"/>
    <col min="4612" max="4863" width="9" style="170"/>
    <col min="4864" max="4864" width="34.375" style="170" customWidth="1"/>
    <col min="4865" max="4867" width="12.625" style="170" customWidth="1"/>
    <col min="4868" max="5119" width="9" style="170"/>
    <col min="5120" max="5120" width="34.375" style="170" customWidth="1"/>
    <col min="5121" max="5123" width="12.625" style="170" customWidth="1"/>
    <col min="5124" max="5375" width="9" style="170"/>
    <col min="5376" max="5376" width="34.375" style="170" customWidth="1"/>
    <col min="5377" max="5379" width="12.625" style="170" customWidth="1"/>
    <col min="5380" max="5631" width="9" style="170"/>
    <col min="5632" max="5632" width="34.375" style="170" customWidth="1"/>
    <col min="5633" max="5635" width="12.625" style="170" customWidth="1"/>
    <col min="5636" max="5887" width="9" style="170"/>
    <col min="5888" max="5888" width="34.375" style="170" customWidth="1"/>
    <col min="5889" max="5891" width="12.625" style="170" customWidth="1"/>
    <col min="5892" max="6143" width="9" style="170"/>
    <col min="6144" max="6144" width="34.375" style="170" customWidth="1"/>
    <col min="6145" max="6147" width="12.625" style="170" customWidth="1"/>
    <col min="6148" max="6399" width="9" style="170"/>
    <col min="6400" max="6400" width="34.375" style="170" customWidth="1"/>
    <col min="6401" max="6403" width="12.625" style="170" customWidth="1"/>
    <col min="6404" max="6655" width="9" style="170"/>
    <col min="6656" max="6656" width="34.375" style="170" customWidth="1"/>
    <col min="6657" max="6659" width="12.625" style="170" customWidth="1"/>
    <col min="6660" max="6911" width="9" style="170"/>
    <col min="6912" max="6912" width="34.375" style="170" customWidth="1"/>
    <col min="6913" max="6915" width="12.625" style="170" customWidth="1"/>
    <col min="6916" max="7167" width="9" style="170"/>
    <col min="7168" max="7168" width="34.375" style="170" customWidth="1"/>
    <col min="7169" max="7171" width="12.625" style="170" customWidth="1"/>
    <col min="7172" max="7423" width="9" style="170"/>
    <col min="7424" max="7424" width="34.375" style="170" customWidth="1"/>
    <col min="7425" max="7427" width="12.625" style="170" customWidth="1"/>
    <col min="7428" max="7679" width="9" style="170"/>
    <col min="7680" max="7680" width="34.375" style="170" customWidth="1"/>
    <col min="7681" max="7683" width="12.625" style="170" customWidth="1"/>
    <col min="7684" max="7935" width="9" style="170"/>
    <col min="7936" max="7936" width="34.375" style="170" customWidth="1"/>
    <col min="7937" max="7939" width="12.625" style="170" customWidth="1"/>
    <col min="7940" max="8191" width="9" style="170"/>
    <col min="8192" max="8192" width="34.375" style="170" customWidth="1"/>
    <col min="8193" max="8195" width="12.625" style="170" customWidth="1"/>
    <col min="8196" max="8447" width="9" style="170"/>
    <col min="8448" max="8448" width="34.375" style="170" customWidth="1"/>
    <col min="8449" max="8451" width="12.625" style="170" customWidth="1"/>
    <col min="8452" max="8703" width="9" style="170"/>
    <col min="8704" max="8704" width="34.375" style="170" customWidth="1"/>
    <col min="8705" max="8707" width="12.625" style="170" customWidth="1"/>
    <col min="8708" max="8959" width="9" style="170"/>
    <col min="8960" max="8960" width="34.375" style="170" customWidth="1"/>
    <col min="8961" max="8963" width="12.625" style="170" customWidth="1"/>
    <col min="8964" max="9215" width="9" style="170"/>
    <col min="9216" max="9216" width="34.375" style="170" customWidth="1"/>
    <col min="9217" max="9219" width="12.625" style="170" customWidth="1"/>
    <col min="9220" max="9471" width="9" style="170"/>
    <col min="9472" max="9472" width="34.375" style="170" customWidth="1"/>
    <col min="9473" max="9475" width="12.625" style="170" customWidth="1"/>
    <col min="9476" max="9727" width="9" style="170"/>
    <col min="9728" max="9728" width="34.375" style="170" customWidth="1"/>
    <col min="9729" max="9731" width="12.625" style="170" customWidth="1"/>
    <col min="9732" max="9983" width="9" style="170"/>
    <col min="9984" max="9984" width="34.375" style="170" customWidth="1"/>
    <col min="9985" max="9987" width="12.625" style="170" customWidth="1"/>
    <col min="9988" max="10239" width="9" style="170"/>
    <col min="10240" max="10240" width="34.375" style="170" customWidth="1"/>
    <col min="10241" max="10243" width="12.625" style="170" customWidth="1"/>
    <col min="10244" max="10495" width="9" style="170"/>
    <col min="10496" max="10496" width="34.375" style="170" customWidth="1"/>
    <col min="10497" max="10499" width="12.625" style="170" customWidth="1"/>
    <col min="10500" max="10751" width="9" style="170"/>
    <col min="10752" max="10752" width="34.375" style="170" customWidth="1"/>
    <col min="10753" max="10755" width="12.625" style="170" customWidth="1"/>
    <col min="10756" max="11007" width="9" style="170"/>
    <col min="11008" max="11008" width="34.375" style="170" customWidth="1"/>
    <col min="11009" max="11011" width="12.625" style="170" customWidth="1"/>
    <col min="11012" max="11263" width="9" style="170"/>
    <col min="11264" max="11264" width="34.375" style="170" customWidth="1"/>
    <col min="11265" max="11267" width="12.625" style="170" customWidth="1"/>
    <col min="11268" max="11519" width="9" style="170"/>
    <col min="11520" max="11520" width="34.375" style="170" customWidth="1"/>
    <col min="11521" max="11523" width="12.625" style="170" customWidth="1"/>
    <col min="11524" max="11775" width="9" style="170"/>
    <col min="11776" max="11776" width="34.375" style="170" customWidth="1"/>
    <col min="11777" max="11779" width="12.625" style="170" customWidth="1"/>
    <col min="11780" max="12031" width="9" style="170"/>
    <col min="12032" max="12032" width="34.375" style="170" customWidth="1"/>
    <col min="12033" max="12035" width="12.625" style="170" customWidth="1"/>
    <col min="12036" max="12287" width="9" style="170"/>
    <col min="12288" max="12288" width="34.375" style="170" customWidth="1"/>
    <col min="12289" max="12291" width="12.625" style="170" customWidth="1"/>
    <col min="12292" max="12543" width="9" style="170"/>
    <col min="12544" max="12544" width="34.375" style="170" customWidth="1"/>
    <col min="12545" max="12547" width="12.625" style="170" customWidth="1"/>
    <col min="12548" max="12799" width="9" style="170"/>
    <col min="12800" max="12800" width="34.375" style="170" customWidth="1"/>
    <col min="12801" max="12803" width="12.625" style="170" customWidth="1"/>
    <col min="12804" max="13055" width="9" style="170"/>
    <col min="13056" max="13056" width="34.375" style="170" customWidth="1"/>
    <col min="13057" max="13059" width="12.625" style="170" customWidth="1"/>
    <col min="13060" max="13311" width="9" style="170"/>
    <col min="13312" max="13312" width="34.375" style="170" customWidth="1"/>
    <col min="13313" max="13315" width="12.625" style="170" customWidth="1"/>
    <col min="13316" max="13567" width="9" style="170"/>
    <col min="13568" max="13568" width="34.375" style="170" customWidth="1"/>
    <col min="13569" max="13571" width="12.625" style="170" customWidth="1"/>
    <col min="13572" max="13823" width="9" style="170"/>
    <col min="13824" max="13824" width="34.375" style="170" customWidth="1"/>
    <col min="13825" max="13827" width="12.625" style="170" customWidth="1"/>
    <col min="13828" max="14079" width="9" style="170"/>
    <col min="14080" max="14080" width="34.375" style="170" customWidth="1"/>
    <col min="14081" max="14083" width="12.625" style="170" customWidth="1"/>
    <col min="14084" max="14335" width="9" style="170"/>
    <col min="14336" max="14336" width="34.375" style="170" customWidth="1"/>
    <col min="14337" max="14339" width="12.625" style="170" customWidth="1"/>
    <col min="14340" max="14591" width="9" style="170"/>
    <col min="14592" max="14592" width="34.375" style="170" customWidth="1"/>
    <col min="14593" max="14595" width="12.625" style="170" customWidth="1"/>
    <col min="14596" max="14847" width="9" style="170"/>
    <col min="14848" max="14848" width="34.375" style="170" customWidth="1"/>
    <col min="14849" max="14851" width="12.625" style="170" customWidth="1"/>
    <col min="14852" max="15103" width="9" style="170"/>
    <col min="15104" max="15104" width="34.375" style="170" customWidth="1"/>
    <col min="15105" max="15107" width="12.625" style="170" customWidth="1"/>
    <col min="15108" max="15359" width="9" style="170"/>
    <col min="15360" max="15360" width="34.375" style="170" customWidth="1"/>
    <col min="15361" max="15363" width="12.625" style="170" customWidth="1"/>
    <col min="15364" max="15615" width="9" style="170"/>
    <col min="15616" max="15616" width="34.375" style="170" customWidth="1"/>
    <col min="15617" max="15619" width="12.625" style="170" customWidth="1"/>
    <col min="15620" max="15871" width="9" style="170"/>
    <col min="15872" max="15872" width="34.375" style="170" customWidth="1"/>
    <col min="15873" max="15875" width="12.625" style="170" customWidth="1"/>
    <col min="15876" max="16127" width="9" style="170"/>
    <col min="16128" max="16128" width="34.375" style="170" customWidth="1"/>
    <col min="16129" max="16131" width="12.625" style="170" customWidth="1"/>
    <col min="16132" max="16384" width="9" style="170"/>
  </cols>
  <sheetData>
    <row r="1" spans="1:4" ht="20.100000000000001" customHeight="1" x14ac:dyDescent="0.3">
      <c r="A1" s="169" t="s">
        <v>82</v>
      </c>
      <c r="B1" s="169" t="s">
        <v>83</v>
      </c>
      <c r="C1" s="169" t="s">
        <v>477</v>
      </c>
      <c r="D1" s="169" t="s">
        <v>84</v>
      </c>
    </row>
    <row r="2" spans="1:4" s="40" customFormat="1" ht="20.100000000000001" customHeight="1" x14ac:dyDescent="0.3">
      <c r="A2" s="226" t="s">
        <v>571</v>
      </c>
      <c r="B2" s="227" t="s">
        <v>85</v>
      </c>
      <c r="C2" s="265">
        <v>-10000000000</v>
      </c>
      <c r="D2" s="86">
        <v>38777</v>
      </c>
    </row>
    <row r="3" spans="1:4" s="40" customFormat="1" ht="20.100000000000001" customHeight="1" x14ac:dyDescent="0.3">
      <c r="A3" s="226" t="s">
        <v>571</v>
      </c>
      <c r="B3" s="227" t="s">
        <v>86</v>
      </c>
      <c r="C3" s="265">
        <v>2700000000</v>
      </c>
      <c r="D3" s="266">
        <v>39813</v>
      </c>
    </row>
    <row r="4" spans="1:4" s="40" customFormat="1" ht="20.100000000000001" customHeight="1" x14ac:dyDescent="0.3">
      <c r="A4" s="226" t="s">
        <v>571</v>
      </c>
      <c r="B4" s="227" t="s">
        <v>86</v>
      </c>
      <c r="C4" s="265">
        <v>14000000000</v>
      </c>
      <c r="D4" s="266">
        <v>39814</v>
      </c>
    </row>
    <row r="5" spans="1:4" s="40" customFormat="1" ht="20.100000000000001" customHeight="1" x14ac:dyDescent="0.3">
      <c r="A5" s="226" t="s">
        <v>572</v>
      </c>
      <c r="B5" s="227" t="s">
        <v>85</v>
      </c>
      <c r="C5" s="265">
        <v>-3000000000</v>
      </c>
      <c r="D5" s="86">
        <v>38803</v>
      </c>
    </row>
    <row r="6" spans="1:4" s="40" customFormat="1" ht="20.100000000000001" customHeight="1" x14ac:dyDescent="0.3">
      <c r="A6" s="226" t="s">
        <v>572</v>
      </c>
      <c r="B6" s="227" t="s">
        <v>86</v>
      </c>
      <c r="C6" s="265">
        <v>300000000</v>
      </c>
      <c r="D6" s="266">
        <v>39114</v>
      </c>
    </row>
    <row r="7" spans="1:4" s="40" customFormat="1" ht="20.100000000000001" customHeight="1" x14ac:dyDescent="0.3">
      <c r="A7" s="226" t="s">
        <v>572</v>
      </c>
      <c r="B7" s="227" t="s">
        <v>86</v>
      </c>
      <c r="C7" s="265">
        <v>350000000</v>
      </c>
      <c r="D7" s="266">
        <v>39207</v>
      </c>
    </row>
    <row r="8" spans="1:4" s="40" customFormat="1" ht="20.100000000000001" customHeight="1" x14ac:dyDescent="0.3">
      <c r="A8" s="226" t="s">
        <v>572</v>
      </c>
      <c r="B8" s="227" t="s">
        <v>86</v>
      </c>
      <c r="C8" s="265">
        <v>400000000</v>
      </c>
      <c r="D8" s="266">
        <v>39239</v>
      </c>
    </row>
    <row r="9" spans="1:4" s="40" customFormat="1" ht="20.100000000000001" customHeight="1" x14ac:dyDescent="0.3">
      <c r="A9" s="226" t="s">
        <v>572</v>
      </c>
      <c r="B9" s="227" t="s">
        <v>86</v>
      </c>
      <c r="C9" s="265">
        <v>150000000</v>
      </c>
      <c r="D9" s="266">
        <v>39629</v>
      </c>
    </row>
    <row r="10" spans="1:4" s="40" customFormat="1" ht="20.100000000000001" customHeight="1" x14ac:dyDescent="0.3">
      <c r="A10" s="226" t="s">
        <v>572</v>
      </c>
      <c r="B10" s="227" t="s">
        <v>86</v>
      </c>
      <c r="C10" s="265">
        <v>130000000</v>
      </c>
      <c r="D10" s="266">
        <v>39660</v>
      </c>
    </row>
    <row r="11" spans="1:4" s="40" customFormat="1" ht="20.100000000000001" customHeight="1" x14ac:dyDescent="0.3">
      <c r="A11" s="226" t="s">
        <v>572</v>
      </c>
      <c r="B11" s="227" t="s">
        <v>86</v>
      </c>
      <c r="C11" s="265">
        <v>60000000</v>
      </c>
      <c r="D11" s="266">
        <v>39670</v>
      </c>
    </row>
    <row r="12" spans="1:4" s="40" customFormat="1" ht="20.100000000000001" customHeight="1" x14ac:dyDescent="0.3">
      <c r="A12" s="226" t="s">
        <v>572</v>
      </c>
      <c r="B12" s="227" t="s">
        <v>86</v>
      </c>
      <c r="C12" s="265">
        <v>1800000000</v>
      </c>
      <c r="D12" s="266">
        <v>39814</v>
      </c>
    </row>
    <row r="13" spans="1:4" s="40" customFormat="1" ht="20.100000000000001" customHeight="1" x14ac:dyDescent="0.3">
      <c r="A13" s="226" t="s">
        <v>572</v>
      </c>
      <c r="B13" s="227" t="s">
        <v>86</v>
      </c>
      <c r="C13" s="265">
        <v>400000000</v>
      </c>
      <c r="D13" s="266">
        <v>39965</v>
      </c>
    </row>
    <row r="14" spans="1:4" s="40" customFormat="1" ht="20.100000000000001" customHeight="1" x14ac:dyDescent="0.3">
      <c r="A14" s="226" t="s">
        <v>576</v>
      </c>
      <c r="B14" s="227" t="s">
        <v>85</v>
      </c>
      <c r="C14" s="265">
        <v>-10000000000</v>
      </c>
      <c r="D14" s="86">
        <v>40633</v>
      </c>
    </row>
    <row r="15" spans="1:4" s="40" customFormat="1" ht="20.100000000000001" customHeight="1" x14ac:dyDescent="0.3">
      <c r="A15" s="226" t="s">
        <v>576</v>
      </c>
      <c r="B15" s="227" t="s">
        <v>86</v>
      </c>
      <c r="C15" s="265">
        <v>7700000000</v>
      </c>
      <c r="D15" s="266">
        <v>40909</v>
      </c>
    </row>
    <row r="16" spans="1:4" s="40" customFormat="1" ht="20.100000000000001" customHeight="1" x14ac:dyDescent="0.3">
      <c r="A16" s="226" t="s">
        <v>576</v>
      </c>
      <c r="B16" s="227" t="s">
        <v>86</v>
      </c>
      <c r="C16" s="265">
        <v>1900000000</v>
      </c>
      <c r="D16" s="266">
        <v>41791</v>
      </c>
    </row>
    <row r="17" spans="1:4" s="40" customFormat="1" ht="20.100000000000001" customHeight="1" x14ac:dyDescent="0.3">
      <c r="A17" s="226" t="s">
        <v>576</v>
      </c>
      <c r="B17" s="227" t="s">
        <v>348</v>
      </c>
      <c r="C17" s="265">
        <f ca="1">'2.3.제안사 펀드현황'!AH13*1000000</f>
        <v>2020000000</v>
      </c>
      <c r="D17" s="266">
        <f>제안서작성기준일</f>
        <v>42825</v>
      </c>
    </row>
    <row r="18" spans="1:4" s="40" customFormat="1" ht="20.100000000000001" customHeight="1" x14ac:dyDescent="0.3">
      <c r="A18" s="226"/>
      <c r="B18" s="227"/>
      <c r="C18" s="265"/>
      <c r="D18" s="266"/>
    </row>
    <row r="19" spans="1:4" s="40" customFormat="1" ht="20.100000000000001" customHeight="1" x14ac:dyDescent="0.3">
      <c r="A19" s="226"/>
      <c r="B19" s="227"/>
      <c r="C19" s="265"/>
      <c r="D19" s="266"/>
    </row>
    <row r="20" spans="1:4" s="40" customFormat="1" ht="20.100000000000001" customHeight="1" x14ac:dyDescent="0.3">
      <c r="A20" s="226"/>
      <c r="B20" s="227"/>
      <c r="C20" s="265"/>
      <c r="D20" s="266"/>
    </row>
    <row r="21" spans="1:4" s="40" customFormat="1" ht="20.100000000000001" customHeight="1" x14ac:dyDescent="0.3">
      <c r="A21" s="226"/>
      <c r="B21" s="227"/>
      <c r="C21" s="265"/>
      <c r="D21" s="266"/>
    </row>
    <row r="22" spans="1:4" s="40" customFormat="1" ht="20.100000000000001" customHeight="1" x14ac:dyDescent="0.3">
      <c r="A22" s="226"/>
      <c r="B22" s="227"/>
      <c r="C22" s="265"/>
      <c r="D22" s="266"/>
    </row>
    <row r="23" spans="1:4" s="40" customFormat="1" ht="20.100000000000001" customHeight="1" x14ac:dyDescent="0.3">
      <c r="A23" s="226"/>
      <c r="B23" s="227"/>
      <c r="C23" s="265"/>
      <c r="D23" s="266"/>
    </row>
    <row r="24" spans="1:4" s="40" customFormat="1" ht="20.100000000000001" customHeight="1" x14ac:dyDescent="0.3">
      <c r="A24" s="226"/>
      <c r="B24" s="227"/>
      <c r="C24" s="265"/>
      <c r="D24" s="266"/>
    </row>
    <row r="25" spans="1:4" s="40" customFormat="1" ht="20.100000000000001" customHeight="1" x14ac:dyDescent="0.3">
      <c r="A25" s="226"/>
      <c r="B25" s="227"/>
      <c r="C25" s="265"/>
      <c r="D25" s="266"/>
    </row>
    <row r="26" spans="1:4" s="40" customFormat="1" ht="20.100000000000001" customHeight="1" x14ac:dyDescent="0.3">
      <c r="A26" s="226"/>
      <c r="B26" s="227"/>
      <c r="C26" s="265"/>
      <c r="D26" s="266"/>
    </row>
    <row r="27" spans="1:4" s="40" customFormat="1" ht="20.100000000000001" customHeight="1" x14ac:dyDescent="0.3">
      <c r="A27" s="226"/>
      <c r="B27" s="227"/>
      <c r="C27" s="265"/>
      <c r="D27" s="266"/>
    </row>
    <row r="28" spans="1:4" s="40" customFormat="1" ht="20.100000000000001" customHeight="1" x14ac:dyDescent="0.3">
      <c r="A28" s="226"/>
      <c r="B28" s="227"/>
      <c r="C28" s="265"/>
      <c r="D28" s="266"/>
    </row>
    <row r="29" spans="1:4" s="40" customFormat="1" ht="20.100000000000001" customHeight="1" x14ac:dyDescent="0.3">
      <c r="A29" s="226"/>
      <c r="B29" s="227"/>
      <c r="C29" s="265"/>
      <c r="D29" s="266"/>
    </row>
    <row r="30" spans="1:4" s="40" customFormat="1" ht="20.100000000000001" customHeight="1" x14ac:dyDescent="0.3">
      <c r="A30" s="226"/>
      <c r="B30" s="227"/>
      <c r="C30" s="265"/>
      <c r="D30" s="266"/>
    </row>
    <row r="31" spans="1:4" s="40" customFormat="1" ht="20.100000000000001" customHeight="1" x14ac:dyDescent="0.3">
      <c r="A31" s="226"/>
      <c r="B31" s="227"/>
      <c r="C31" s="265"/>
      <c r="D31" s="266"/>
    </row>
    <row r="32" spans="1:4" s="40" customFormat="1" ht="20.100000000000001" customHeight="1" x14ac:dyDescent="0.3">
      <c r="A32" s="226"/>
      <c r="B32" s="227"/>
      <c r="C32" s="265"/>
      <c r="D32" s="266"/>
    </row>
    <row r="33" spans="1:4" s="40" customFormat="1" ht="20.100000000000001" customHeight="1" x14ac:dyDescent="0.3">
      <c r="A33" s="226"/>
      <c r="B33" s="227"/>
      <c r="C33" s="265"/>
      <c r="D33" s="266"/>
    </row>
    <row r="34" spans="1:4" s="40" customFormat="1" ht="20.100000000000001" customHeight="1" x14ac:dyDescent="0.3">
      <c r="A34" s="226"/>
      <c r="B34" s="227"/>
      <c r="C34" s="265"/>
      <c r="D34" s="266"/>
    </row>
    <row r="35" spans="1:4" s="40" customFormat="1" ht="20.100000000000001" customHeight="1" x14ac:dyDescent="0.3">
      <c r="A35" s="226"/>
      <c r="B35" s="227"/>
      <c r="C35" s="265"/>
      <c r="D35" s="266"/>
    </row>
    <row r="36" spans="1:4" s="40" customFormat="1" ht="20.100000000000001" customHeight="1" x14ac:dyDescent="0.3">
      <c r="A36" s="226"/>
      <c r="B36" s="227"/>
      <c r="C36" s="265"/>
      <c r="D36" s="266"/>
    </row>
    <row r="37" spans="1:4" s="40" customFormat="1" ht="20.100000000000001" customHeight="1" x14ac:dyDescent="0.3">
      <c r="A37" s="226"/>
      <c r="B37" s="227"/>
      <c r="C37" s="265"/>
      <c r="D37" s="266"/>
    </row>
    <row r="38" spans="1:4" s="40" customFormat="1" ht="20.100000000000001" customHeight="1" x14ac:dyDescent="0.3">
      <c r="A38" s="226"/>
      <c r="B38" s="227"/>
      <c r="C38" s="265"/>
      <c r="D38" s="266"/>
    </row>
    <row r="39" spans="1:4" s="40" customFormat="1" ht="20.100000000000001" customHeight="1" x14ac:dyDescent="0.3">
      <c r="A39" s="226"/>
      <c r="B39" s="227"/>
      <c r="C39" s="265"/>
      <c r="D39" s="266"/>
    </row>
    <row r="40" spans="1:4" s="40" customFormat="1" ht="20.100000000000001" customHeight="1" x14ac:dyDescent="0.3">
      <c r="A40" s="226"/>
      <c r="B40" s="227"/>
      <c r="C40" s="265"/>
      <c r="D40" s="266"/>
    </row>
    <row r="41" spans="1:4" s="40" customFormat="1" ht="20.100000000000001" customHeight="1" x14ac:dyDescent="0.3">
      <c r="A41" s="226"/>
      <c r="B41" s="227"/>
      <c r="C41" s="265"/>
      <c r="D41" s="266"/>
    </row>
    <row r="42" spans="1:4" s="40" customFormat="1" ht="20.100000000000001" customHeight="1" x14ac:dyDescent="0.3">
      <c r="A42" s="226"/>
      <c r="B42" s="227"/>
      <c r="C42" s="265"/>
      <c r="D42" s="266"/>
    </row>
    <row r="43" spans="1:4" s="40" customFormat="1" ht="20.100000000000001" customHeight="1" x14ac:dyDescent="0.3">
      <c r="A43" s="226"/>
      <c r="B43" s="227"/>
      <c r="C43" s="265"/>
      <c r="D43" s="266"/>
    </row>
    <row r="44" spans="1:4" s="40" customFormat="1" ht="20.100000000000001" customHeight="1" x14ac:dyDescent="0.3">
      <c r="A44" s="226"/>
      <c r="B44" s="227"/>
      <c r="C44" s="265"/>
      <c r="D44" s="266"/>
    </row>
    <row r="45" spans="1:4" s="40" customFormat="1" ht="20.100000000000001" customHeight="1" x14ac:dyDescent="0.3">
      <c r="A45" s="226"/>
      <c r="B45" s="227"/>
      <c r="C45" s="265"/>
      <c r="D45" s="266"/>
    </row>
    <row r="46" spans="1:4" s="40" customFormat="1" ht="20.100000000000001" customHeight="1" x14ac:dyDescent="0.3">
      <c r="A46" s="226"/>
      <c r="B46" s="227"/>
      <c r="C46" s="265"/>
      <c r="D46" s="266"/>
    </row>
    <row r="47" spans="1:4" s="40" customFormat="1" ht="20.100000000000001" customHeight="1" x14ac:dyDescent="0.3">
      <c r="A47" s="226"/>
      <c r="B47" s="227"/>
      <c r="C47" s="265"/>
      <c r="D47" s="266"/>
    </row>
    <row r="48" spans="1:4" s="40" customFormat="1" ht="20.100000000000001" customHeight="1" x14ac:dyDescent="0.3">
      <c r="A48" s="226"/>
      <c r="B48" s="227"/>
      <c r="C48" s="265"/>
      <c r="D48" s="266"/>
    </row>
    <row r="49" spans="1:4" s="40" customFormat="1" ht="20.100000000000001" customHeight="1" x14ac:dyDescent="0.3">
      <c r="A49" s="226"/>
      <c r="B49" s="227"/>
      <c r="C49" s="265"/>
      <c r="D49" s="266"/>
    </row>
    <row r="50" spans="1:4" s="40" customFormat="1" ht="20.100000000000001" customHeight="1" x14ac:dyDescent="0.3">
      <c r="A50" s="226"/>
      <c r="B50" s="227"/>
      <c r="C50" s="265"/>
      <c r="D50" s="266"/>
    </row>
    <row r="51" spans="1:4" s="40" customFormat="1" ht="20.100000000000001" customHeight="1" x14ac:dyDescent="0.3">
      <c r="A51" s="226"/>
      <c r="B51" s="227"/>
      <c r="C51" s="265"/>
      <c r="D51" s="266"/>
    </row>
    <row r="52" spans="1:4" s="40" customFormat="1" ht="20.100000000000001" customHeight="1" x14ac:dyDescent="0.3">
      <c r="A52" s="226"/>
      <c r="B52" s="227"/>
      <c r="C52" s="265"/>
      <c r="D52" s="266"/>
    </row>
    <row r="53" spans="1:4" s="40" customFormat="1" ht="20.100000000000001" customHeight="1" x14ac:dyDescent="0.3">
      <c r="A53" s="226"/>
      <c r="B53" s="227"/>
      <c r="C53" s="265"/>
      <c r="D53" s="266"/>
    </row>
    <row r="54" spans="1:4" s="40" customFormat="1" ht="20.100000000000001" customHeight="1" x14ac:dyDescent="0.3">
      <c r="A54" s="226"/>
      <c r="B54" s="227"/>
      <c r="C54" s="265"/>
      <c r="D54" s="266"/>
    </row>
    <row r="55" spans="1:4" s="40" customFormat="1" ht="20.100000000000001" customHeight="1" x14ac:dyDescent="0.3">
      <c r="A55" s="226"/>
      <c r="B55" s="227"/>
      <c r="C55" s="265"/>
      <c r="D55" s="266"/>
    </row>
    <row r="56" spans="1:4" s="40" customFormat="1" ht="20.100000000000001" customHeight="1" x14ac:dyDescent="0.3">
      <c r="A56" s="226"/>
      <c r="B56" s="227"/>
      <c r="C56" s="265"/>
      <c r="D56" s="266"/>
    </row>
    <row r="57" spans="1:4" s="40" customFormat="1" ht="20.100000000000001" customHeight="1" x14ac:dyDescent="0.3">
      <c r="A57" s="226"/>
      <c r="B57" s="227"/>
      <c r="C57" s="265"/>
      <c r="D57" s="266"/>
    </row>
    <row r="58" spans="1:4" s="40" customFormat="1" ht="20.100000000000001" customHeight="1" x14ac:dyDescent="0.3">
      <c r="A58" s="226"/>
      <c r="B58" s="227"/>
      <c r="C58" s="265"/>
      <c r="D58" s="266"/>
    </row>
    <row r="59" spans="1:4" s="40" customFormat="1" ht="20.100000000000001" customHeight="1" x14ac:dyDescent="0.3">
      <c r="A59" s="226"/>
      <c r="B59" s="227"/>
      <c r="C59" s="265"/>
      <c r="D59" s="266"/>
    </row>
    <row r="60" spans="1:4" s="40" customFormat="1" ht="20.100000000000001" customHeight="1" x14ac:dyDescent="0.3">
      <c r="A60" s="226"/>
      <c r="B60" s="227"/>
      <c r="C60" s="265"/>
      <c r="D60" s="266"/>
    </row>
    <row r="61" spans="1:4" s="40" customFormat="1" ht="20.100000000000001" customHeight="1" x14ac:dyDescent="0.3">
      <c r="A61" s="226"/>
      <c r="B61" s="227"/>
      <c r="C61" s="265"/>
      <c r="D61" s="266"/>
    </row>
    <row r="62" spans="1:4" s="40" customFormat="1" ht="20.100000000000001" customHeight="1" x14ac:dyDescent="0.3">
      <c r="A62" s="226"/>
      <c r="B62" s="227"/>
      <c r="C62" s="265"/>
      <c r="D62" s="266"/>
    </row>
    <row r="63" spans="1:4" s="40" customFormat="1" ht="20.100000000000001" customHeight="1" x14ac:dyDescent="0.3">
      <c r="A63" s="226"/>
      <c r="B63" s="227"/>
      <c r="C63" s="265"/>
      <c r="D63" s="266"/>
    </row>
    <row r="64" spans="1:4" s="40" customFormat="1" ht="20.100000000000001" customHeight="1" x14ac:dyDescent="0.3">
      <c r="A64" s="226"/>
      <c r="B64" s="227"/>
      <c r="C64" s="265"/>
      <c r="D64" s="266"/>
    </row>
    <row r="65" spans="1:4" s="40" customFormat="1" ht="20.100000000000001" customHeight="1" x14ac:dyDescent="0.3">
      <c r="A65" s="226"/>
      <c r="B65" s="227"/>
      <c r="C65" s="265"/>
      <c r="D65" s="266"/>
    </row>
    <row r="66" spans="1:4" s="40" customFormat="1" ht="20.100000000000001" customHeight="1" x14ac:dyDescent="0.3">
      <c r="A66" s="226"/>
      <c r="B66" s="227"/>
      <c r="C66" s="265"/>
      <c r="D66" s="266"/>
    </row>
    <row r="67" spans="1:4" s="40" customFormat="1" ht="20.100000000000001" customHeight="1" x14ac:dyDescent="0.3">
      <c r="A67" s="226"/>
      <c r="B67" s="227"/>
      <c r="C67" s="265"/>
      <c r="D67" s="266"/>
    </row>
    <row r="68" spans="1:4" s="40" customFormat="1" ht="20.100000000000001" customHeight="1" x14ac:dyDescent="0.3">
      <c r="A68" s="226"/>
      <c r="B68" s="227"/>
      <c r="C68" s="265"/>
      <c r="D68" s="266"/>
    </row>
    <row r="69" spans="1:4" s="40" customFormat="1" ht="20.100000000000001" customHeight="1" x14ac:dyDescent="0.3">
      <c r="A69" s="226"/>
      <c r="B69" s="227"/>
      <c r="C69" s="265"/>
      <c r="D69" s="266"/>
    </row>
    <row r="70" spans="1:4" s="40" customFormat="1" ht="20.100000000000001" customHeight="1" x14ac:dyDescent="0.3">
      <c r="A70" s="226"/>
      <c r="B70" s="227"/>
      <c r="C70" s="265"/>
      <c r="D70" s="266"/>
    </row>
    <row r="71" spans="1:4" s="40" customFormat="1" ht="20.100000000000001" customHeight="1" x14ac:dyDescent="0.3">
      <c r="A71" s="226"/>
      <c r="B71" s="227"/>
      <c r="C71" s="265"/>
      <c r="D71" s="266"/>
    </row>
    <row r="72" spans="1:4" s="40" customFormat="1" ht="20.100000000000001" customHeight="1" x14ac:dyDescent="0.3">
      <c r="A72" s="226"/>
      <c r="B72" s="227"/>
      <c r="C72" s="265"/>
      <c r="D72" s="266"/>
    </row>
    <row r="73" spans="1:4" s="40" customFormat="1" ht="20.100000000000001" customHeight="1" x14ac:dyDescent="0.3">
      <c r="A73" s="226"/>
      <c r="B73" s="227"/>
      <c r="C73" s="265"/>
      <c r="D73" s="266"/>
    </row>
    <row r="74" spans="1:4" s="40" customFormat="1" ht="20.100000000000001" customHeight="1" x14ac:dyDescent="0.3">
      <c r="A74" s="226"/>
      <c r="B74" s="227"/>
      <c r="C74" s="265"/>
      <c r="D74" s="266"/>
    </row>
    <row r="75" spans="1:4" s="40" customFormat="1" ht="20.100000000000001" customHeight="1" x14ac:dyDescent="0.3">
      <c r="A75" s="226"/>
      <c r="B75" s="227"/>
      <c r="C75" s="265"/>
      <c r="D75" s="266"/>
    </row>
    <row r="76" spans="1:4" s="40" customFormat="1" ht="20.100000000000001" customHeight="1" x14ac:dyDescent="0.3">
      <c r="A76" s="226"/>
      <c r="B76" s="227"/>
      <c r="C76" s="265"/>
      <c r="D76" s="266"/>
    </row>
    <row r="77" spans="1:4" s="40" customFormat="1" ht="20.100000000000001" customHeight="1" x14ac:dyDescent="0.3">
      <c r="A77" s="226"/>
      <c r="B77" s="227"/>
      <c r="C77" s="265"/>
      <c r="D77" s="266"/>
    </row>
    <row r="78" spans="1:4" s="40" customFormat="1" ht="20.100000000000001" customHeight="1" x14ac:dyDescent="0.3">
      <c r="A78" s="226"/>
      <c r="B78" s="227"/>
      <c r="C78" s="265"/>
      <c r="D78" s="266"/>
    </row>
    <row r="79" spans="1:4" s="40" customFormat="1" ht="20.100000000000001" customHeight="1" x14ac:dyDescent="0.3">
      <c r="A79" s="226"/>
      <c r="B79" s="227"/>
      <c r="C79" s="265"/>
      <c r="D79" s="266"/>
    </row>
    <row r="80" spans="1:4" s="40" customFormat="1" ht="20.100000000000001" customHeight="1" x14ac:dyDescent="0.3">
      <c r="A80" s="226"/>
      <c r="B80" s="227"/>
      <c r="C80" s="265"/>
      <c r="D80" s="266"/>
    </row>
    <row r="81" spans="1:4" s="40" customFormat="1" ht="20.100000000000001" customHeight="1" x14ac:dyDescent="0.3">
      <c r="A81" s="226"/>
      <c r="B81" s="227"/>
      <c r="C81" s="265"/>
      <c r="D81" s="266"/>
    </row>
    <row r="82" spans="1:4" s="40" customFormat="1" ht="20.100000000000001" customHeight="1" x14ac:dyDescent="0.3">
      <c r="A82" s="226"/>
      <c r="B82" s="227"/>
      <c r="C82" s="265"/>
      <c r="D82" s="266"/>
    </row>
    <row r="83" spans="1:4" s="40" customFormat="1" ht="20.100000000000001" customHeight="1" x14ac:dyDescent="0.3">
      <c r="A83" s="226"/>
      <c r="B83" s="227"/>
      <c r="C83" s="265"/>
      <c r="D83" s="266"/>
    </row>
    <row r="84" spans="1:4" s="40" customFormat="1" ht="20.100000000000001" customHeight="1" x14ac:dyDescent="0.3">
      <c r="A84" s="226"/>
      <c r="B84" s="227"/>
      <c r="C84" s="265"/>
      <c r="D84" s="266"/>
    </row>
    <row r="85" spans="1:4" s="40" customFormat="1" ht="20.100000000000001" customHeight="1" x14ac:dyDescent="0.3">
      <c r="A85" s="226"/>
      <c r="B85" s="227"/>
      <c r="C85" s="265"/>
      <c r="D85" s="266"/>
    </row>
    <row r="86" spans="1:4" s="40" customFormat="1" ht="20.100000000000001" customHeight="1" x14ac:dyDescent="0.3">
      <c r="A86" s="226"/>
      <c r="B86" s="227"/>
      <c r="C86" s="265"/>
      <c r="D86" s="266"/>
    </row>
    <row r="87" spans="1:4" s="40" customFormat="1" ht="20.100000000000001" customHeight="1" x14ac:dyDescent="0.3">
      <c r="A87" s="226"/>
      <c r="B87" s="227"/>
      <c r="C87" s="265"/>
      <c r="D87" s="266"/>
    </row>
    <row r="88" spans="1:4" s="40" customFormat="1" ht="20.100000000000001" customHeight="1" x14ac:dyDescent="0.3">
      <c r="A88" s="226"/>
      <c r="B88" s="227"/>
      <c r="C88" s="265"/>
      <c r="D88" s="266"/>
    </row>
    <row r="89" spans="1:4" s="40" customFormat="1" ht="20.100000000000001" customHeight="1" x14ac:dyDescent="0.3">
      <c r="A89" s="226"/>
      <c r="B89" s="227"/>
      <c r="C89" s="265"/>
      <c r="D89" s="266"/>
    </row>
    <row r="90" spans="1:4" s="40" customFormat="1" ht="20.100000000000001" customHeight="1" x14ac:dyDescent="0.3">
      <c r="A90" s="226"/>
      <c r="B90" s="227"/>
      <c r="C90" s="265"/>
      <c r="D90" s="266"/>
    </row>
    <row r="91" spans="1:4" s="40" customFormat="1" ht="20.100000000000001" customHeight="1" x14ac:dyDescent="0.3">
      <c r="A91" s="226"/>
      <c r="B91" s="227"/>
      <c r="C91" s="265"/>
      <c r="D91" s="266"/>
    </row>
    <row r="92" spans="1:4" s="40" customFormat="1" ht="20.100000000000001" customHeight="1" x14ac:dyDescent="0.3">
      <c r="A92" s="226"/>
      <c r="B92" s="227"/>
      <c r="C92" s="265"/>
      <c r="D92" s="266"/>
    </row>
    <row r="93" spans="1:4" s="40" customFormat="1" ht="20.100000000000001" customHeight="1" x14ac:dyDescent="0.3">
      <c r="A93" s="226"/>
      <c r="B93" s="227"/>
      <c r="C93" s="265"/>
      <c r="D93" s="266"/>
    </row>
    <row r="94" spans="1:4" s="40" customFormat="1" ht="20.100000000000001" customHeight="1" x14ac:dyDescent="0.3">
      <c r="A94" s="226"/>
      <c r="B94" s="227"/>
      <c r="C94" s="265"/>
      <c r="D94" s="266"/>
    </row>
    <row r="95" spans="1:4" s="40" customFormat="1" ht="20.100000000000001" customHeight="1" x14ac:dyDescent="0.3">
      <c r="A95" s="226"/>
      <c r="B95" s="227"/>
      <c r="C95" s="265"/>
      <c r="D95" s="266"/>
    </row>
    <row r="96" spans="1:4" s="40" customFormat="1" ht="20.100000000000001" customHeight="1" x14ac:dyDescent="0.3">
      <c r="A96" s="226"/>
      <c r="B96" s="227"/>
      <c r="C96" s="265"/>
      <c r="D96" s="266"/>
    </row>
    <row r="97" spans="1:4" s="40" customFormat="1" ht="20.100000000000001" customHeight="1" x14ac:dyDescent="0.3">
      <c r="A97" s="226"/>
      <c r="B97" s="227"/>
      <c r="C97" s="265"/>
      <c r="D97" s="266"/>
    </row>
    <row r="98" spans="1:4" s="40" customFormat="1" ht="20.100000000000001" customHeight="1" x14ac:dyDescent="0.3">
      <c r="A98" s="226"/>
      <c r="B98" s="227"/>
      <c r="C98" s="265"/>
      <c r="D98" s="266"/>
    </row>
    <row r="99" spans="1:4" s="40" customFormat="1" ht="20.100000000000001" customHeight="1" x14ac:dyDescent="0.3">
      <c r="A99" s="226"/>
      <c r="B99" s="227"/>
      <c r="C99" s="265"/>
      <c r="D99" s="266"/>
    </row>
    <row r="100" spans="1:4" s="40" customFormat="1" ht="20.100000000000001" customHeight="1" x14ac:dyDescent="0.3">
      <c r="A100" s="226"/>
      <c r="B100" s="227"/>
      <c r="C100" s="265"/>
      <c r="D100" s="266"/>
    </row>
    <row r="101" spans="1:4" s="40" customFormat="1" ht="20.100000000000001" customHeight="1" x14ac:dyDescent="0.3">
      <c r="A101" s="226"/>
      <c r="B101" s="227"/>
      <c r="C101" s="265"/>
      <c r="D101" s="266"/>
    </row>
    <row r="102" spans="1:4" s="40" customFormat="1" ht="20.100000000000001" customHeight="1" x14ac:dyDescent="0.3">
      <c r="A102" s="226"/>
      <c r="B102" s="227"/>
      <c r="C102" s="265"/>
      <c r="D102" s="266"/>
    </row>
    <row r="103" spans="1:4" s="40" customFormat="1" ht="20.100000000000001" customHeight="1" x14ac:dyDescent="0.3">
      <c r="A103" s="226"/>
      <c r="B103" s="227"/>
      <c r="C103" s="265"/>
      <c r="D103" s="266"/>
    </row>
    <row r="104" spans="1:4" s="40" customFormat="1" ht="20.100000000000001" customHeight="1" x14ac:dyDescent="0.3">
      <c r="A104" s="226"/>
      <c r="B104" s="227"/>
      <c r="C104" s="265"/>
      <c r="D104" s="266"/>
    </row>
    <row r="105" spans="1:4" s="40" customFormat="1" ht="20.100000000000001" customHeight="1" x14ac:dyDescent="0.3">
      <c r="A105" s="226"/>
      <c r="B105" s="227"/>
      <c r="C105" s="265"/>
      <c r="D105" s="266"/>
    </row>
    <row r="106" spans="1:4" s="40" customFormat="1" ht="20.100000000000001" customHeight="1" x14ac:dyDescent="0.3">
      <c r="A106" s="226"/>
      <c r="B106" s="227"/>
      <c r="C106" s="265"/>
      <c r="D106" s="266"/>
    </row>
    <row r="107" spans="1:4" s="40" customFormat="1" ht="20.100000000000001" customHeight="1" x14ac:dyDescent="0.3">
      <c r="A107" s="226"/>
      <c r="B107" s="227"/>
      <c r="C107" s="265"/>
      <c r="D107" s="266"/>
    </row>
    <row r="108" spans="1:4" s="40" customFormat="1" ht="20.100000000000001" customHeight="1" x14ac:dyDescent="0.3">
      <c r="A108" s="226"/>
      <c r="B108" s="227"/>
      <c r="C108" s="265"/>
      <c r="D108" s="266"/>
    </row>
    <row r="109" spans="1:4" s="40" customFormat="1" ht="20.100000000000001" customHeight="1" x14ac:dyDescent="0.3">
      <c r="A109" s="226"/>
      <c r="B109" s="227"/>
      <c r="C109" s="265"/>
      <c r="D109" s="266"/>
    </row>
    <row r="110" spans="1:4" s="40" customFormat="1" ht="20.100000000000001" customHeight="1" x14ac:dyDescent="0.3">
      <c r="A110" s="226"/>
      <c r="B110" s="227"/>
      <c r="C110" s="265"/>
      <c r="D110" s="266"/>
    </row>
    <row r="111" spans="1:4" s="40" customFormat="1" ht="20.100000000000001" customHeight="1" x14ac:dyDescent="0.3">
      <c r="A111" s="226"/>
      <c r="B111" s="227"/>
      <c r="C111" s="265"/>
      <c r="D111" s="266"/>
    </row>
    <row r="112" spans="1:4" s="40" customFormat="1" ht="20.100000000000001" customHeight="1" x14ac:dyDescent="0.3">
      <c r="A112" s="226"/>
      <c r="B112" s="227"/>
      <c r="C112" s="265"/>
      <c r="D112" s="266"/>
    </row>
    <row r="113" spans="1:4" s="40" customFormat="1" ht="20.100000000000001" customHeight="1" x14ac:dyDescent="0.3">
      <c r="A113" s="226"/>
      <c r="B113" s="227"/>
      <c r="C113" s="265"/>
      <c r="D113" s="266"/>
    </row>
    <row r="114" spans="1:4" s="40" customFormat="1" ht="20.100000000000001" customHeight="1" x14ac:dyDescent="0.3">
      <c r="A114" s="226"/>
      <c r="B114" s="227"/>
      <c r="C114" s="265"/>
      <c r="D114" s="266"/>
    </row>
    <row r="115" spans="1:4" s="40" customFormat="1" ht="20.100000000000001" customHeight="1" x14ac:dyDescent="0.3">
      <c r="A115" s="226"/>
      <c r="B115" s="227"/>
      <c r="C115" s="265"/>
      <c r="D115" s="266"/>
    </row>
    <row r="116" spans="1:4" s="40" customFormat="1" ht="20.100000000000001" customHeight="1" x14ac:dyDescent="0.3">
      <c r="A116" s="226"/>
      <c r="B116" s="227"/>
      <c r="C116" s="265"/>
      <c r="D116" s="266"/>
    </row>
    <row r="117" spans="1:4" s="40" customFormat="1" ht="20.100000000000001" customHeight="1" x14ac:dyDescent="0.3">
      <c r="A117" s="226"/>
      <c r="B117" s="227"/>
      <c r="C117" s="265"/>
      <c r="D117" s="266"/>
    </row>
    <row r="118" spans="1:4" s="40" customFormat="1" ht="20.100000000000001" customHeight="1" x14ac:dyDescent="0.3">
      <c r="A118" s="226"/>
      <c r="B118" s="227"/>
      <c r="C118" s="265"/>
      <c r="D118" s="266"/>
    </row>
    <row r="119" spans="1:4" s="40" customFormat="1" ht="20.100000000000001" customHeight="1" x14ac:dyDescent="0.3">
      <c r="A119" s="226"/>
      <c r="B119" s="227"/>
      <c r="C119" s="265"/>
      <c r="D119" s="266"/>
    </row>
    <row r="120" spans="1:4" s="40" customFormat="1" ht="20.100000000000001" customHeight="1" x14ac:dyDescent="0.3">
      <c r="A120" s="226"/>
      <c r="B120" s="227"/>
      <c r="C120" s="265"/>
      <c r="D120" s="266"/>
    </row>
    <row r="121" spans="1:4" s="40" customFormat="1" ht="20.100000000000001" customHeight="1" x14ac:dyDescent="0.3">
      <c r="A121" s="226"/>
      <c r="B121" s="227"/>
      <c r="C121" s="265"/>
      <c r="D121" s="266"/>
    </row>
    <row r="122" spans="1:4" s="40" customFormat="1" ht="20.100000000000001" customHeight="1" x14ac:dyDescent="0.3">
      <c r="A122" s="226"/>
      <c r="B122" s="227"/>
      <c r="C122" s="265"/>
      <c r="D122" s="266"/>
    </row>
    <row r="123" spans="1:4" s="40" customFormat="1" ht="20.100000000000001" customHeight="1" x14ac:dyDescent="0.3">
      <c r="A123" s="226"/>
      <c r="B123" s="227"/>
      <c r="C123" s="265"/>
      <c r="D123" s="266"/>
    </row>
    <row r="124" spans="1:4" s="40" customFormat="1" ht="20.100000000000001" customHeight="1" x14ac:dyDescent="0.3">
      <c r="A124" s="226"/>
      <c r="B124" s="227"/>
      <c r="C124" s="265"/>
      <c r="D124" s="266"/>
    </row>
    <row r="125" spans="1:4" s="40" customFormat="1" ht="20.100000000000001" customHeight="1" x14ac:dyDescent="0.3">
      <c r="A125" s="226"/>
      <c r="B125" s="227"/>
      <c r="C125" s="265"/>
      <c r="D125" s="266"/>
    </row>
    <row r="126" spans="1:4" s="40" customFormat="1" ht="20.100000000000001" customHeight="1" x14ac:dyDescent="0.3">
      <c r="A126" s="226"/>
      <c r="B126" s="227"/>
      <c r="C126" s="265"/>
      <c r="D126" s="266"/>
    </row>
    <row r="127" spans="1:4" s="40" customFormat="1" ht="20.100000000000001" customHeight="1" x14ac:dyDescent="0.3">
      <c r="A127" s="226"/>
      <c r="B127" s="227"/>
      <c r="C127" s="265"/>
      <c r="D127" s="266"/>
    </row>
    <row r="128" spans="1:4" s="40" customFormat="1" ht="20.100000000000001" customHeight="1" x14ac:dyDescent="0.3">
      <c r="A128" s="226"/>
      <c r="B128" s="227"/>
      <c r="C128" s="265"/>
      <c r="D128" s="266"/>
    </row>
    <row r="129" spans="1:4" s="40" customFormat="1" ht="20.100000000000001" customHeight="1" x14ac:dyDescent="0.3">
      <c r="A129" s="226"/>
      <c r="B129" s="227"/>
      <c r="C129" s="265"/>
      <c r="D129" s="266"/>
    </row>
    <row r="130" spans="1:4" s="40" customFormat="1" ht="20.100000000000001" customHeight="1" x14ac:dyDescent="0.3">
      <c r="A130" s="226"/>
      <c r="B130" s="227"/>
      <c r="C130" s="265"/>
      <c r="D130" s="266"/>
    </row>
    <row r="131" spans="1:4" s="40" customFormat="1" ht="20.100000000000001" customHeight="1" x14ac:dyDescent="0.3">
      <c r="A131" s="226"/>
      <c r="B131" s="227"/>
      <c r="C131" s="265"/>
      <c r="D131" s="266"/>
    </row>
    <row r="132" spans="1:4" s="40" customFormat="1" ht="20.100000000000001" customHeight="1" x14ac:dyDescent="0.3">
      <c r="A132" s="226"/>
      <c r="B132" s="227"/>
      <c r="C132" s="265"/>
      <c r="D132" s="266"/>
    </row>
    <row r="133" spans="1:4" s="40" customFormat="1" ht="20.100000000000001" customHeight="1" x14ac:dyDescent="0.3">
      <c r="A133" s="226"/>
      <c r="B133" s="227"/>
      <c r="C133" s="265"/>
      <c r="D133" s="266"/>
    </row>
    <row r="134" spans="1:4" s="40" customFormat="1" ht="20.100000000000001" customHeight="1" x14ac:dyDescent="0.3">
      <c r="A134" s="226"/>
      <c r="B134" s="227"/>
      <c r="C134" s="265"/>
      <c r="D134" s="266"/>
    </row>
    <row r="135" spans="1:4" s="40" customFormat="1" ht="20.100000000000001" customHeight="1" x14ac:dyDescent="0.3">
      <c r="A135" s="226"/>
      <c r="B135" s="227"/>
      <c r="C135" s="265"/>
      <c r="D135" s="266"/>
    </row>
    <row r="136" spans="1:4" s="40" customFormat="1" ht="20.100000000000001" customHeight="1" x14ac:dyDescent="0.3">
      <c r="A136" s="226"/>
      <c r="B136" s="227"/>
      <c r="C136" s="265"/>
      <c r="D136" s="266"/>
    </row>
    <row r="137" spans="1:4" s="40" customFormat="1" ht="20.100000000000001" customHeight="1" x14ac:dyDescent="0.3">
      <c r="A137" s="226"/>
      <c r="B137" s="227"/>
      <c r="C137" s="265"/>
      <c r="D137" s="266"/>
    </row>
    <row r="138" spans="1:4" s="40" customFormat="1" ht="20.100000000000001" customHeight="1" x14ac:dyDescent="0.3">
      <c r="A138" s="226"/>
      <c r="B138" s="227"/>
      <c r="C138" s="265"/>
      <c r="D138" s="266"/>
    </row>
    <row r="139" spans="1:4" s="40" customFormat="1" ht="20.100000000000001" customHeight="1" x14ac:dyDescent="0.3">
      <c r="A139" s="226"/>
      <c r="B139" s="227"/>
      <c r="C139" s="265"/>
      <c r="D139" s="266"/>
    </row>
    <row r="140" spans="1:4" s="40" customFormat="1" ht="20.100000000000001" customHeight="1" x14ac:dyDescent="0.3">
      <c r="A140" s="226"/>
      <c r="B140" s="227"/>
      <c r="C140" s="265"/>
      <c r="D140" s="266"/>
    </row>
    <row r="141" spans="1:4" s="40" customFormat="1" ht="20.100000000000001" customHeight="1" x14ac:dyDescent="0.3">
      <c r="A141" s="226"/>
      <c r="B141" s="227"/>
      <c r="C141" s="265"/>
      <c r="D141" s="266"/>
    </row>
    <row r="142" spans="1:4" s="40" customFormat="1" ht="20.100000000000001" customHeight="1" x14ac:dyDescent="0.3">
      <c r="A142" s="226"/>
      <c r="B142" s="227"/>
      <c r="C142" s="265"/>
      <c r="D142" s="266"/>
    </row>
    <row r="143" spans="1:4" s="40" customFormat="1" ht="20.100000000000001" customHeight="1" x14ac:dyDescent="0.3">
      <c r="A143" s="226"/>
      <c r="B143" s="227"/>
      <c r="C143" s="265"/>
      <c r="D143" s="266"/>
    </row>
    <row r="144" spans="1:4" s="40" customFormat="1" ht="20.100000000000001" customHeight="1" x14ac:dyDescent="0.3">
      <c r="A144" s="226"/>
      <c r="B144" s="227"/>
      <c r="C144" s="265"/>
      <c r="D144" s="266"/>
    </row>
    <row r="145" spans="1:4" s="40" customFormat="1" ht="20.100000000000001" customHeight="1" x14ac:dyDescent="0.3">
      <c r="A145" s="226"/>
      <c r="B145" s="227"/>
      <c r="C145" s="265"/>
      <c r="D145" s="266"/>
    </row>
    <row r="146" spans="1:4" s="40" customFormat="1" ht="20.100000000000001" customHeight="1" x14ac:dyDescent="0.3">
      <c r="A146" s="226"/>
      <c r="B146" s="227"/>
      <c r="C146" s="265"/>
      <c r="D146" s="266"/>
    </row>
    <row r="147" spans="1:4" s="40" customFormat="1" ht="20.100000000000001" customHeight="1" x14ac:dyDescent="0.3">
      <c r="A147" s="226"/>
      <c r="B147" s="227"/>
      <c r="C147" s="265"/>
      <c r="D147" s="266"/>
    </row>
    <row r="148" spans="1:4" s="40" customFormat="1" ht="20.100000000000001" customHeight="1" x14ac:dyDescent="0.3">
      <c r="A148" s="226"/>
      <c r="B148" s="227"/>
      <c r="C148" s="265"/>
      <c r="D148" s="266"/>
    </row>
    <row r="149" spans="1:4" s="40" customFormat="1" ht="20.100000000000001" customHeight="1" x14ac:dyDescent="0.3">
      <c r="A149" s="226"/>
      <c r="B149" s="227"/>
      <c r="C149" s="265"/>
      <c r="D149" s="266"/>
    </row>
    <row r="150" spans="1:4" s="40" customFormat="1" ht="20.100000000000001" customHeight="1" x14ac:dyDescent="0.3">
      <c r="A150" s="226"/>
      <c r="B150" s="227"/>
      <c r="C150" s="265"/>
      <c r="D150" s="266"/>
    </row>
    <row r="151" spans="1:4" s="40" customFormat="1" ht="20.100000000000001" customHeight="1" x14ac:dyDescent="0.3">
      <c r="A151" s="226"/>
      <c r="B151" s="227"/>
      <c r="C151" s="265"/>
      <c r="D151" s="266"/>
    </row>
    <row r="152" spans="1:4" s="40" customFormat="1" ht="20.100000000000001" customHeight="1" x14ac:dyDescent="0.3">
      <c r="A152" s="226"/>
      <c r="B152" s="227"/>
      <c r="C152" s="265"/>
      <c r="D152" s="266"/>
    </row>
    <row r="153" spans="1:4" s="40" customFormat="1" ht="20.100000000000001" customHeight="1" x14ac:dyDescent="0.3">
      <c r="A153" s="226"/>
      <c r="B153" s="227"/>
      <c r="C153" s="265"/>
      <c r="D153" s="266"/>
    </row>
    <row r="154" spans="1:4" s="40" customFormat="1" ht="20.100000000000001" customHeight="1" x14ac:dyDescent="0.3">
      <c r="A154" s="226"/>
      <c r="B154" s="227"/>
      <c r="C154" s="265"/>
      <c r="D154" s="266"/>
    </row>
    <row r="155" spans="1:4" s="40" customFormat="1" ht="20.100000000000001" customHeight="1" x14ac:dyDescent="0.3">
      <c r="A155" s="226"/>
      <c r="B155" s="227"/>
      <c r="C155" s="265"/>
      <c r="D155" s="266"/>
    </row>
    <row r="156" spans="1:4" s="40" customFormat="1" ht="20.100000000000001" customHeight="1" x14ac:dyDescent="0.3">
      <c r="A156" s="226"/>
      <c r="B156" s="227"/>
      <c r="C156" s="265"/>
      <c r="D156" s="266"/>
    </row>
    <row r="157" spans="1:4" s="40" customFormat="1" ht="20.100000000000001" customHeight="1" x14ac:dyDescent="0.3">
      <c r="A157" s="226"/>
      <c r="B157" s="227"/>
      <c r="C157" s="265"/>
      <c r="D157" s="266"/>
    </row>
    <row r="158" spans="1:4" s="40" customFormat="1" ht="20.100000000000001" customHeight="1" x14ac:dyDescent="0.3">
      <c r="A158" s="226"/>
      <c r="B158" s="227"/>
      <c r="C158" s="265"/>
      <c r="D158" s="266"/>
    </row>
    <row r="159" spans="1:4" s="40" customFormat="1" ht="20.100000000000001" customHeight="1" x14ac:dyDescent="0.3">
      <c r="A159" s="226"/>
      <c r="B159" s="227"/>
      <c r="C159" s="265"/>
      <c r="D159" s="266"/>
    </row>
    <row r="160" spans="1:4" s="40" customFormat="1" ht="20.100000000000001" customHeight="1" x14ac:dyDescent="0.3">
      <c r="A160" s="226"/>
      <c r="B160" s="227"/>
      <c r="C160" s="265"/>
      <c r="D160" s="266"/>
    </row>
    <row r="161" spans="1:4" s="40" customFormat="1" ht="20.100000000000001" customHeight="1" x14ac:dyDescent="0.3">
      <c r="A161" s="226"/>
      <c r="B161" s="227"/>
      <c r="C161" s="265"/>
      <c r="D161" s="266"/>
    </row>
    <row r="162" spans="1:4" s="40" customFormat="1" ht="20.100000000000001" customHeight="1" x14ac:dyDescent="0.3">
      <c r="A162" s="226"/>
      <c r="B162" s="227"/>
      <c r="C162" s="265"/>
      <c r="D162" s="266"/>
    </row>
    <row r="163" spans="1:4" s="40" customFormat="1" ht="20.100000000000001" customHeight="1" x14ac:dyDescent="0.3">
      <c r="A163" s="226"/>
      <c r="B163" s="227"/>
      <c r="C163" s="265"/>
      <c r="D163" s="266"/>
    </row>
    <row r="164" spans="1:4" s="40" customFormat="1" ht="20.100000000000001" customHeight="1" x14ac:dyDescent="0.3">
      <c r="A164" s="226"/>
      <c r="B164" s="227"/>
      <c r="C164" s="265"/>
      <c r="D164" s="266"/>
    </row>
    <row r="165" spans="1:4" s="40" customFormat="1" ht="20.100000000000001" customHeight="1" x14ac:dyDescent="0.3">
      <c r="A165" s="226"/>
      <c r="B165" s="227"/>
      <c r="C165" s="265"/>
      <c r="D165" s="266"/>
    </row>
    <row r="166" spans="1:4" s="40" customFormat="1" ht="20.100000000000001" customHeight="1" x14ac:dyDescent="0.3">
      <c r="A166" s="226"/>
      <c r="B166" s="227"/>
      <c r="C166" s="265"/>
      <c r="D166" s="266"/>
    </row>
    <row r="167" spans="1:4" s="40" customFormat="1" ht="20.100000000000001" customHeight="1" x14ac:dyDescent="0.3">
      <c r="A167" s="226"/>
      <c r="B167" s="227"/>
      <c r="C167" s="265"/>
      <c r="D167" s="266"/>
    </row>
    <row r="168" spans="1:4" s="40" customFormat="1" ht="20.100000000000001" customHeight="1" x14ac:dyDescent="0.3">
      <c r="A168" s="226"/>
      <c r="B168" s="227"/>
      <c r="C168" s="265"/>
      <c r="D168" s="266"/>
    </row>
    <row r="169" spans="1:4" s="40" customFormat="1" ht="20.100000000000001" customHeight="1" x14ac:dyDescent="0.3">
      <c r="A169" s="226"/>
      <c r="B169" s="227"/>
      <c r="C169" s="265"/>
      <c r="D169" s="266"/>
    </row>
    <row r="170" spans="1:4" s="40" customFormat="1" ht="20.100000000000001" customHeight="1" x14ac:dyDescent="0.3">
      <c r="A170" s="226"/>
      <c r="B170" s="227"/>
      <c r="C170" s="265"/>
      <c r="D170" s="266"/>
    </row>
    <row r="171" spans="1:4" s="40" customFormat="1" ht="20.100000000000001" customHeight="1" x14ac:dyDescent="0.3">
      <c r="A171" s="226"/>
      <c r="B171" s="227"/>
      <c r="C171" s="265"/>
      <c r="D171" s="266"/>
    </row>
    <row r="172" spans="1:4" s="40" customFormat="1" ht="20.100000000000001" customHeight="1" x14ac:dyDescent="0.3">
      <c r="A172" s="226"/>
      <c r="B172" s="227"/>
      <c r="C172" s="265"/>
      <c r="D172" s="266"/>
    </row>
    <row r="173" spans="1:4" s="40" customFormat="1" ht="20.100000000000001" customHeight="1" x14ac:dyDescent="0.3">
      <c r="A173" s="226"/>
      <c r="B173" s="227"/>
      <c r="C173" s="265"/>
      <c r="D173" s="266"/>
    </row>
    <row r="174" spans="1:4" s="40" customFormat="1" ht="20.100000000000001" customHeight="1" x14ac:dyDescent="0.3">
      <c r="A174" s="226"/>
      <c r="B174" s="227"/>
      <c r="C174" s="265"/>
      <c r="D174" s="266"/>
    </row>
    <row r="175" spans="1:4" s="40" customFormat="1" ht="20.100000000000001" customHeight="1" x14ac:dyDescent="0.3">
      <c r="A175" s="226"/>
      <c r="B175" s="227"/>
      <c r="C175" s="265"/>
      <c r="D175" s="266"/>
    </row>
    <row r="176" spans="1:4" s="40" customFormat="1" ht="20.100000000000001" customHeight="1" x14ac:dyDescent="0.3">
      <c r="A176" s="226"/>
      <c r="B176" s="227"/>
      <c r="C176" s="265"/>
      <c r="D176" s="266"/>
    </row>
    <row r="177" spans="1:4" s="40" customFormat="1" ht="20.100000000000001" customHeight="1" x14ac:dyDescent="0.3">
      <c r="A177" s="226"/>
      <c r="B177" s="227"/>
      <c r="C177" s="265"/>
      <c r="D177" s="266"/>
    </row>
    <row r="178" spans="1:4" s="40" customFormat="1" ht="20.100000000000001" customHeight="1" x14ac:dyDescent="0.3">
      <c r="A178" s="226"/>
      <c r="B178" s="227"/>
      <c r="C178" s="265"/>
      <c r="D178" s="266"/>
    </row>
    <row r="179" spans="1:4" s="40" customFormat="1" ht="20.100000000000001" customHeight="1" x14ac:dyDescent="0.3">
      <c r="A179" s="226"/>
      <c r="B179" s="227"/>
      <c r="C179" s="265"/>
      <c r="D179" s="266"/>
    </row>
    <row r="180" spans="1:4" s="40" customFormat="1" ht="20.100000000000001" customHeight="1" x14ac:dyDescent="0.3">
      <c r="A180" s="226"/>
      <c r="B180" s="227"/>
      <c r="C180" s="265"/>
      <c r="D180" s="266"/>
    </row>
    <row r="181" spans="1:4" s="40" customFormat="1" ht="20.100000000000001" customHeight="1" x14ac:dyDescent="0.3">
      <c r="A181" s="226"/>
      <c r="B181" s="227"/>
      <c r="C181" s="265"/>
      <c r="D181" s="266"/>
    </row>
    <row r="182" spans="1:4" s="40" customFormat="1" ht="20.100000000000001" customHeight="1" x14ac:dyDescent="0.3">
      <c r="A182" s="226"/>
      <c r="B182" s="227"/>
      <c r="C182" s="265"/>
      <c r="D182" s="266"/>
    </row>
    <row r="183" spans="1:4" s="40" customFormat="1" ht="20.100000000000001" customHeight="1" x14ac:dyDescent="0.3">
      <c r="A183" s="226"/>
      <c r="B183" s="227"/>
      <c r="C183" s="265"/>
      <c r="D183" s="266"/>
    </row>
    <row r="184" spans="1:4" s="40" customFormat="1" ht="20.100000000000001" customHeight="1" x14ac:dyDescent="0.3">
      <c r="A184" s="226"/>
      <c r="B184" s="227"/>
      <c r="C184" s="265"/>
      <c r="D184" s="266"/>
    </row>
    <row r="185" spans="1:4" s="40" customFormat="1" ht="20.100000000000001" customHeight="1" x14ac:dyDescent="0.3">
      <c r="A185" s="226"/>
      <c r="B185" s="227"/>
      <c r="C185" s="265"/>
      <c r="D185" s="266"/>
    </row>
    <row r="186" spans="1:4" s="40" customFormat="1" ht="20.100000000000001" customHeight="1" x14ac:dyDescent="0.3">
      <c r="A186" s="226"/>
      <c r="B186" s="227"/>
      <c r="C186" s="265"/>
      <c r="D186" s="266"/>
    </row>
    <row r="187" spans="1:4" s="40" customFormat="1" ht="20.100000000000001" customHeight="1" x14ac:dyDescent="0.3">
      <c r="A187" s="226"/>
      <c r="B187" s="227"/>
      <c r="C187" s="265"/>
      <c r="D187" s="266"/>
    </row>
    <row r="188" spans="1:4" s="40" customFormat="1" ht="20.100000000000001" customHeight="1" x14ac:dyDescent="0.3">
      <c r="A188" s="226"/>
      <c r="B188" s="227"/>
      <c r="C188" s="265"/>
      <c r="D188" s="266"/>
    </row>
    <row r="189" spans="1:4" s="40" customFormat="1" ht="20.100000000000001" customHeight="1" x14ac:dyDescent="0.3">
      <c r="A189" s="226"/>
      <c r="B189" s="227"/>
      <c r="C189" s="265"/>
      <c r="D189" s="266"/>
    </row>
    <row r="190" spans="1:4" s="40" customFormat="1" ht="20.100000000000001" customHeight="1" x14ac:dyDescent="0.3">
      <c r="A190" s="226"/>
      <c r="B190" s="227"/>
      <c r="C190" s="265"/>
      <c r="D190" s="266"/>
    </row>
    <row r="191" spans="1:4" s="40" customFormat="1" ht="20.100000000000001" customHeight="1" x14ac:dyDescent="0.3">
      <c r="A191" s="226"/>
      <c r="B191" s="227"/>
      <c r="C191" s="265"/>
      <c r="D191" s="266"/>
    </row>
    <row r="192" spans="1:4" s="40" customFormat="1" ht="20.100000000000001" customHeight="1" x14ac:dyDescent="0.3">
      <c r="A192" s="226"/>
      <c r="B192" s="227"/>
      <c r="C192" s="265"/>
      <c r="D192" s="266"/>
    </row>
    <row r="193" spans="1:4" s="40" customFormat="1" ht="20.100000000000001" customHeight="1" x14ac:dyDescent="0.3">
      <c r="A193" s="226"/>
      <c r="B193" s="227"/>
      <c r="C193" s="265"/>
      <c r="D193" s="266"/>
    </row>
    <row r="194" spans="1:4" s="40" customFormat="1" ht="20.100000000000001" customHeight="1" x14ac:dyDescent="0.3">
      <c r="A194" s="226"/>
      <c r="B194" s="227"/>
      <c r="C194" s="265"/>
      <c r="D194" s="266"/>
    </row>
    <row r="195" spans="1:4" s="40" customFormat="1" ht="20.100000000000001" customHeight="1" x14ac:dyDescent="0.3">
      <c r="A195" s="226"/>
      <c r="B195" s="227"/>
      <c r="C195" s="265"/>
      <c r="D195" s="266"/>
    </row>
    <row r="196" spans="1:4" s="40" customFormat="1" ht="20.100000000000001" customHeight="1" x14ac:dyDescent="0.3">
      <c r="A196" s="226"/>
      <c r="B196" s="227"/>
      <c r="C196" s="265"/>
      <c r="D196" s="266"/>
    </row>
    <row r="197" spans="1:4" s="40" customFormat="1" ht="20.100000000000001" customHeight="1" x14ac:dyDescent="0.3">
      <c r="A197" s="226"/>
      <c r="B197" s="227"/>
      <c r="C197" s="265"/>
      <c r="D197" s="266"/>
    </row>
    <row r="198" spans="1:4" s="40" customFormat="1" ht="20.100000000000001" customHeight="1" x14ac:dyDescent="0.3">
      <c r="A198" s="226"/>
      <c r="B198" s="227"/>
      <c r="C198" s="265"/>
      <c r="D198" s="266"/>
    </row>
    <row r="199" spans="1:4" s="40" customFormat="1" ht="20.100000000000001" customHeight="1" x14ac:dyDescent="0.3">
      <c r="A199" s="226"/>
      <c r="B199" s="227"/>
      <c r="C199" s="265"/>
      <c r="D199" s="266"/>
    </row>
    <row r="200" spans="1:4" s="40" customFormat="1" ht="20.100000000000001" customHeight="1" x14ac:dyDescent="0.3">
      <c r="A200" s="226"/>
      <c r="B200" s="227"/>
      <c r="C200" s="265"/>
      <c r="D200" s="266"/>
    </row>
    <row r="201" spans="1:4" s="40" customFormat="1" ht="20.100000000000001" customHeight="1" x14ac:dyDescent="0.3">
      <c r="A201" s="226"/>
      <c r="B201" s="227"/>
      <c r="C201" s="265"/>
      <c r="D201" s="266"/>
    </row>
    <row r="202" spans="1:4" s="40" customFormat="1" ht="20.100000000000001" customHeight="1" x14ac:dyDescent="0.3">
      <c r="A202" s="226"/>
      <c r="B202" s="227"/>
      <c r="C202" s="265"/>
      <c r="D202" s="266"/>
    </row>
    <row r="203" spans="1:4" s="40" customFormat="1" ht="20.100000000000001" customHeight="1" x14ac:dyDescent="0.3">
      <c r="A203" s="226"/>
      <c r="B203" s="227"/>
      <c r="C203" s="265"/>
      <c r="D203" s="266"/>
    </row>
    <row r="204" spans="1:4" s="40" customFormat="1" ht="20.100000000000001" customHeight="1" x14ac:dyDescent="0.3">
      <c r="A204" s="226"/>
      <c r="B204" s="227"/>
      <c r="C204" s="265"/>
      <c r="D204" s="266"/>
    </row>
    <row r="205" spans="1:4" s="40" customFormat="1" ht="20.100000000000001" customHeight="1" x14ac:dyDescent="0.3">
      <c r="A205" s="226"/>
      <c r="B205" s="227"/>
      <c r="C205" s="265"/>
      <c r="D205" s="266"/>
    </row>
    <row r="206" spans="1:4" s="40" customFormat="1" ht="20.100000000000001" customHeight="1" x14ac:dyDescent="0.3">
      <c r="A206" s="226"/>
      <c r="B206" s="227"/>
      <c r="C206" s="265"/>
      <c r="D206" s="266"/>
    </row>
    <row r="207" spans="1:4" s="40" customFormat="1" ht="20.100000000000001" customHeight="1" x14ac:dyDescent="0.3">
      <c r="A207" s="226"/>
      <c r="B207" s="227"/>
      <c r="C207" s="265"/>
      <c r="D207" s="266"/>
    </row>
    <row r="208" spans="1:4" s="40" customFormat="1" ht="20.100000000000001" customHeight="1" x14ac:dyDescent="0.3">
      <c r="A208" s="226"/>
      <c r="B208" s="227"/>
      <c r="C208" s="265"/>
      <c r="D208" s="266"/>
    </row>
    <row r="209" spans="1:4" s="40" customFormat="1" ht="20.100000000000001" customHeight="1" x14ac:dyDescent="0.3">
      <c r="A209" s="226"/>
      <c r="B209" s="227"/>
      <c r="C209" s="265"/>
      <c r="D209" s="266"/>
    </row>
    <row r="210" spans="1:4" s="40" customFormat="1" ht="20.100000000000001" customHeight="1" x14ac:dyDescent="0.3">
      <c r="A210" s="226"/>
      <c r="B210" s="227"/>
      <c r="C210" s="265"/>
      <c r="D210" s="266"/>
    </row>
    <row r="211" spans="1:4" s="40" customFormat="1" ht="20.100000000000001" customHeight="1" x14ac:dyDescent="0.3">
      <c r="A211" s="226"/>
      <c r="B211" s="227"/>
      <c r="C211" s="265"/>
      <c r="D211" s="266"/>
    </row>
    <row r="212" spans="1:4" s="40" customFormat="1" ht="20.100000000000001" customHeight="1" x14ac:dyDescent="0.3">
      <c r="A212" s="226"/>
      <c r="B212" s="227"/>
      <c r="C212" s="265"/>
      <c r="D212" s="266"/>
    </row>
    <row r="213" spans="1:4" s="40" customFormat="1" ht="20.100000000000001" customHeight="1" x14ac:dyDescent="0.3">
      <c r="A213" s="226"/>
      <c r="B213" s="227"/>
      <c r="C213" s="265"/>
      <c r="D213" s="266"/>
    </row>
    <row r="214" spans="1:4" s="40" customFormat="1" ht="20.100000000000001" customHeight="1" x14ac:dyDescent="0.3">
      <c r="A214" s="226"/>
      <c r="B214" s="227"/>
      <c r="C214" s="265"/>
      <c r="D214" s="266"/>
    </row>
    <row r="215" spans="1:4" s="40" customFormat="1" ht="20.100000000000001" customHeight="1" x14ac:dyDescent="0.3">
      <c r="A215" s="226"/>
      <c r="B215" s="227"/>
      <c r="C215" s="265"/>
      <c r="D215" s="266"/>
    </row>
    <row r="216" spans="1:4" s="40" customFormat="1" ht="20.100000000000001" customHeight="1" x14ac:dyDescent="0.3">
      <c r="A216" s="226"/>
      <c r="B216" s="227"/>
      <c r="C216" s="265"/>
      <c r="D216" s="266"/>
    </row>
    <row r="217" spans="1:4" s="40" customFormat="1" ht="20.100000000000001" customHeight="1" x14ac:dyDescent="0.3">
      <c r="A217" s="226"/>
      <c r="B217" s="227"/>
      <c r="C217" s="265"/>
      <c r="D217" s="266"/>
    </row>
    <row r="218" spans="1:4" s="40" customFormat="1" ht="20.100000000000001" customHeight="1" x14ac:dyDescent="0.3">
      <c r="A218" s="226"/>
      <c r="B218" s="227"/>
      <c r="C218" s="265"/>
      <c r="D218" s="266"/>
    </row>
    <row r="219" spans="1:4" s="40" customFormat="1" ht="20.100000000000001" customHeight="1" x14ac:dyDescent="0.3">
      <c r="A219" s="226"/>
      <c r="B219" s="227"/>
      <c r="C219" s="265"/>
      <c r="D219" s="266"/>
    </row>
    <row r="220" spans="1:4" s="40" customFormat="1" ht="20.100000000000001" customHeight="1" x14ac:dyDescent="0.3">
      <c r="A220" s="226"/>
      <c r="B220" s="227"/>
      <c r="C220" s="265"/>
      <c r="D220" s="266"/>
    </row>
    <row r="221" spans="1:4" s="40" customFormat="1" ht="20.100000000000001" customHeight="1" x14ac:dyDescent="0.3">
      <c r="A221" s="226"/>
      <c r="B221" s="227"/>
      <c r="C221" s="265"/>
      <c r="D221" s="266"/>
    </row>
    <row r="222" spans="1:4" s="40" customFormat="1" ht="20.100000000000001" customHeight="1" x14ac:dyDescent="0.3">
      <c r="A222" s="226"/>
      <c r="B222" s="227"/>
      <c r="C222" s="265"/>
      <c r="D222" s="266"/>
    </row>
    <row r="223" spans="1:4" s="40" customFormat="1" ht="20.100000000000001" customHeight="1" x14ac:dyDescent="0.3">
      <c r="A223" s="226"/>
      <c r="B223" s="227"/>
      <c r="C223" s="265"/>
      <c r="D223" s="266"/>
    </row>
    <row r="224" spans="1:4" s="40" customFormat="1" ht="20.100000000000001" customHeight="1" x14ac:dyDescent="0.3">
      <c r="A224" s="226"/>
      <c r="B224" s="227"/>
      <c r="C224" s="265"/>
      <c r="D224" s="266"/>
    </row>
    <row r="225" spans="1:4" s="40" customFormat="1" ht="20.100000000000001" customHeight="1" x14ac:dyDescent="0.3">
      <c r="A225" s="226"/>
      <c r="B225" s="227"/>
      <c r="C225" s="265"/>
      <c r="D225" s="266"/>
    </row>
    <row r="226" spans="1:4" s="40" customFormat="1" ht="20.100000000000001" customHeight="1" x14ac:dyDescent="0.3">
      <c r="A226" s="226"/>
      <c r="B226" s="227"/>
      <c r="C226" s="265"/>
      <c r="D226" s="266"/>
    </row>
    <row r="227" spans="1:4" s="40" customFormat="1" ht="20.100000000000001" customHeight="1" x14ac:dyDescent="0.3">
      <c r="A227" s="226"/>
      <c r="B227" s="227"/>
      <c r="C227" s="265"/>
      <c r="D227" s="266"/>
    </row>
    <row r="228" spans="1:4" s="40" customFormat="1" ht="20.100000000000001" customHeight="1" x14ac:dyDescent="0.3">
      <c r="A228" s="226"/>
      <c r="B228" s="227"/>
      <c r="C228" s="265"/>
      <c r="D228" s="266"/>
    </row>
    <row r="229" spans="1:4" s="40" customFormat="1" ht="20.100000000000001" customHeight="1" x14ac:dyDescent="0.3">
      <c r="A229" s="226"/>
      <c r="B229" s="227"/>
      <c r="C229" s="265"/>
      <c r="D229" s="266"/>
    </row>
    <row r="230" spans="1:4" s="40" customFormat="1" ht="20.100000000000001" customHeight="1" x14ac:dyDescent="0.3">
      <c r="A230" s="226"/>
      <c r="B230" s="227"/>
      <c r="C230" s="265"/>
      <c r="D230" s="266"/>
    </row>
    <row r="231" spans="1:4" s="40" customFormat="1" ht="20.100000000000001" customHeight="1" x14ac:dyDescent="0.3">
      <c r="A231" s="226"/>
      <c r="B231" s="227"/>
      <c r="C231" s="265"/>
      <c r="D231" s="266"/>
    </row>
    <row r="232" spans="1:4" s="40" customFormat="1" ht="20.100000000000001" customHeight="1" x14ac:dyDescent="0.3">
      <c r="A232" s="226"/>
      <c r="B232" s="227"/>
      <c r="C232" s="265"/>
      <c r="D232" s="266"/>
    </row>
    <row r="233" spans="1:4" s="40" customFormat="1" ht="20.100000000000001" customHeight="1" x14ac:dyDescent="0.3">
      <c r="A233" s="226"/>
      <c r="B233" s="227"/>
      <c r="C233" s="265"/>
      <c r="D233" s="266"/>
    </row>
    <row r="234" spans="1:4" s="40" customFormat="1" ht="20.100000000000001" customHeight="1" x14ac:dyDescent="0.3">
      <c r="A234" s="226"/>
      <c r="B234" s="227"/>
      <c r="C234" s="265"/>
      <c r="D234" s="266"/>
    </row>
    <row r="235" spans="1:4" s="40" customFormat="1" ht="20.100000000000001" customHeight="1" x14ac:dyDescent="0.3">
      <c r="A235" s="226"/>
      <c r="B235" s="227"/>
      <c r="C235" s="265"/>
      <c r="D235" s="266"/>
    </row>
    <row r="236" spans="1:4" s="40" customFormat="1" ht="20.100000000000001" customHeight="1" x14ac:dyDescent="0.3">
      <c r="A236" s="226"/>
      <c r="B236" s="227"/>
      <c r="C236" s="265"/>
      <c r="D236" s="266"/>
    </row>
    <row r="237" spans="1:4" s="40" customFormat="1" ht="20.100000000000001" customHeight="1" x14ac:dyDescent="0.3">
      <c r="A237" s="226"/>
      <c r="B237" s="227"/>
      <c r="C237" s="265"/>
      <c r="D237" s="266"/>
    </row>
    <row r="238" spans="1:4" s="40" customFormat="1" ht="20.100000000000001" customHeight="1" x14ac:dyDescent="0.3">
      <c r="A238" s="226"/>
      <c r="B238" s="227"/>
      <c r="C238" s="265"/>
      <c r="D238" s="266"/>
    </row>
    <row r="239" spans="1:4" s="40" customFormat="1" ht="20.100000000000001" customHeight="1" x14ac:dyDescent="0.3">
      <c r="A239" s="226"/>
      <c r="B239" s="227"/>
      <c r="C239" s="265"/>
      <c r="D239" s="266"/>
    </row>
    <row r="240" spans="1:4" s="40" customFormat="1" ht="20.100000000000001" customHeight="1" x14ac:dyDescent="0.3">
      <c r="A240" s="226"/>
      <c r="B240" s="227"/>
      <c r="C240" s="265"/>
      <c r="D240" s="266"/>
    </row>
    <row r="241" spans="1:4" s="40" customFormat="1" ht="20.100000000000001" customHeight="1" x14ac:dyDescent="0.3">
      <c r="A241" s="226"/>
      <c r="B241" s="227"/>
      <c r="C241" s="265"/>
      <c r="D241" s="266"/>
    </row>
    <row r="242" spans="1:4" s="40" customFormat="1" ht="20.100000000000001" customHeight="1" x14ac:dyDescent="0.3">
      <c r="A242" s="226"/>
      <c r="B242" s="227"/>
      <c r="C242" s="265"/>
      <c r="D242" s="266"/>
    </row>
    <row r="243" spans="1:4" s="40" customFormat="1" ht="20.100000000000001" customHeight="1" x14ac:dyDescent="0.3">
      <c r="A243" s="226"/>
      <c r="B243" s="227"/>
      <c r="C243" s="265"/>
      <c r="D243" s="266"/>
    </row>
    <row r="244" spans="1:4" s="40" customFormat="1" ht="20.100000000000001" customHeight="1" x14ac:dyDescent="0.3">
      <c r="A244" s="226"/>
      <c r="B244" s="227"/>
      <c r="C244" s="265"/>
      <c r="D244" s="266"/>
    </row>
    <row r="245" spans="1:4" s="40" customFormat="1" ht="20.100000000000001" customHeight="1" x14ac:dyDescent="0.3">
      <c r="A245" s="226"/>
      <c r="B245" s="227"/>
      <c r="C245" s="265"/>
      <c r="D245" s="266"/>
    </row>
    <row r="246" spans="1:4" s="40" customFormat="1" ht="20.100000000000001" customHeight="1" x14ac:dyDescent="0.3">
      <c r="A246" s="226"/>
      <c r="B246" s="227"/>
      <c r="C246" s="265"/>
      <c r="D246" s="266"/>
    </row>
    <row r="247" spans="1:4" s="40" customFormat="1" ht="20.100000000000001" customHeight="1" x14ac:dyDescent="0.3">
      <c r="A247" s="226"/>
      <c r="B247" s="227"/>
      <c r="C247" s="265"/>
      <c r="D247" s="266"/>
    </row>
    <row r="248" spans="1:4" s="40" customFormat="1" ht="20.100000000000001" customHeight="1" x14ac:dyDescent="0.3">
      <c r="A248" s="226"/>
      <c r="B248" s="227"/>
      <c r="C248" s="265"/>
      <c r="D248" s="266"/>
    </row>
    <row r="249" spans="1:4" s="40" customFormat="1" ht="20.100000000000001" customHeight="1" x14ac:dyDescent="0.3">
      <c r="A249" s="226"/>
      <c r="B249" s="227"/>
      <c r="C249" s="265"/>
      <c r="D249" s="266"/>
    </row>
    <row r="250" spans="1:4" s="40" customFormat="1" ht="20.100000000000001" customHeight="1" x14ac:dyDescent="0.3">
      <c r="A250" s="226"/>
      <c r="B250" s="227"/>
      <c r="C250" s="265"/>
      <c r="D250" s="266"/>
    </row>
    <row r="251" spans="1:4" s="40" customFormat="1" ht="20.100000000000001" customHeight="1" x14ac:dyDescent="0.3">
      <c r="A251" s="226"/>
      <c r="B251" s="227"/>
      <c r="C251" s="265"/>
      <c r="D251" s="266"/>
    </row>
    <row r="252" spans="1:4" s="40" customFormat="1" ht="20.100000000000001" customHeight="1" x14ac:dyDescent="0.3">
      <c r="A252" s="226"/>
      <c r="B252" s="227"/>
      <c r="C252" s="265"/>
      <c r="D252" s="266"/>
    </row>
    <row r="253" spans="1:4" s="40" customFormat="1" ht="20.100000000000001" customHeight="1" x14ac:dyDescent="0.3">
      <c r="A253" s="226"/>
      <c r="B253" s="227"/>
      <c r="C253" s="265"/>
      <c r="D253" s="266"/>
    </row>
    <row r="254" spans="1:4" s="40" customFormat="1" ht="20.100000000000001" customHeight="1" x14ac:dyDescent="0.3">
      <c r="A254" s="226"/>
      <c r="B254" s="227"/>
      <c r="C254" s="265"/>
      <c r="D254" s="266"/>
    </row>
    <row r="255" spans="1:4" s="40" customFormat="1" ht="20.100000000000001" customHeight="1" x14ac:dyDescent="0.3">
      <c r="A255" s="226"/>
      <c r="B255" s="227"/>
      <c r="C255" s="265"/>
      <c r="D255" s="266"/>
    </row>
    <row r="256" spans="1:4" s="40" customFormat="1" ht="20.100000000000001" customHeight="1" x14ac:dyDescent="0.3">
      <c r="A256" s="226"/>
      <c r="B256" s="227"/>
      <c r="C256" s="265"/>
      <c r="D256" s="266"/>
    </row>
    <row r="257" spans="1:4" s="40" customFormat="1" ht="20.100000000000001" customHeight="1" x14ac:dyDescent="0.3">
      <c r="A257" s="226"/>
      <c r="B257" s="227"/>
      <c r="C257" s="265"/>
      <c r="D257" s="266"/>
    </row>
    <row r="258" spans="1:4" s="40" customFormat="1" ht="20.100000000000001" customHeight="1" x14ac:dyDescent="0.3">
      <c r="A258" s="226"/>
      <c r="B258" s="227"/>
      <c r="C258" s="265"/>
      <c r="D258" s="266"/>
    </row>
    <row r="259" spans="1:4" s="40" customFormat="1" ht="20.100000000000001" customHeight="1" x14ac:dyDescent="0.3">
      <c r="A259" s="226"/>
      <c r="B259" s="227"/>
      <c r="C259" s="265"/>
      <c r="D259" s="266"/>
    </row>
    <row r="260" spans="1:4" s="40" customFormat="1" ht="20.100000000000001" customHeight="1" x14ac:dyDescent="0.3">
      <c r="A260" s="226"/>
      <c r="B260" s="227"/>
      <c r="C260" s="265"/>
      <c r="D260" s="266"/>
    </row>
    <row r="261" spans="1:4" s="40" customFormat="1" ht="20.100000000000001" customHeight="1" x14ac:dyDescent="0.3">
      <c r="A261" s="226"/>
      <c r="B261" s="227"/>
      <c r="C261" s="265"/>
      <c r="D261" s="266"/>
    </row>
    <row r="262" spans="1:4" s="40" customFormat="1" ht="20.100000000000001" customHeight="1" x14ac:dyDescent="0.3">
      <c r="A262" s="226"/>
      <c r="B262" s="227"/>
      <c r="C262" s="265"/>
      <c r="D262" s="266"/>
    </row>
    <row r="263" spans="1:4" s="40" customFormat="1" ht="20.100000000000001" customHeight="1" x14ac:dyDescent="0.3">
      <c r="A263" s="226"/>
      <c r="B263" s="227"/>
      <c r="C263" s="265"/>
      <c r="D263" s="266"/>
    </row>
    <row r="264" spans="1:4" s="40" customFormat="1" ht="20.100000000000001" customHeight="1" x14ac:dyDescent="0.3">
      <c r="A264" s="226"/>
      <c r="B264" s="227"/>
      <c r="C264" s="265"/>
      <c r="D264" s="266"/>
    </row>
    <row r="265" spans="1:4" s="40" customFormat="1" ht="20.100000000000001" customHeight="1" x14ac:dyDescent="0.3">
      <c r="A265" s="226"/>
      <c r="B265" s="227"/>
      <c r="C265" s="265"/>
      <c r="D265" s="266"/>
    </row>
    <row r="266" spans="1:4" s="40" customFormat="1" ht="20.100000000000001" customHeight="1" x14ac:dyDescent="0.3">
      <c r="A266" s="226"/>
      <c r="B266" s="227"/>
      <c r="C266" s="265"/>
      <c r="D266" s="266"/>
    </row>
    <row r="267" spans="1:4" s="40" customFormat="1" ht="20.100000000000001" customHeight="1" x14ac:dyDescent="0.3">
      <c r="A267" s="226"/>
      <c r="B267" s="227"/>
      <c r="C267" s="265"/>
      <c r="D267" s="266"/>
    </row>
    <row r="268" spans="1:4" s="40" customFormat="1" ht="20.100000000000001" customHeight="1" x14ac:dyDescent="0.3">
      <c r="A268" s="226"/>
      <c r="B268" s="227"/>
      <c r="C268" s="265"/>
      <c r="D268" s="266"/>
    </row>
    <row r="269" spans="1:4" s="40" customFormat="1" ht="20.100000000000001" customHeight="1" x14ac:dyDescent="0.3">
      <c r="A269" s="226"/>
      <c r="B269" s="227"/>
      <c r="C269" s="265"/>
      <c r="D269" s="266"/>
    </row>
    <row r="270" spans="1:4" s="40" customFormat="1" ht="20.100000000000001" customHeight="1" x14ac:dyDescent="0.3">
      <c r="A270" s="226"/>
      <c r="B270" s="227"/>
      <c r="C270" s="265"/>
      <c r="D270" s="266"/>
    </row>
    <row r="271" spans="1:4" s="40" customFormat="1" ht="20.100000000000001" customHeight="1" x14ac:dyDescent="0.3">
      <c r="A271" s="226"/>
      <c r="B271" s="227"/>
      <c r="C271" s="265"/>
      <c r="D271" s="266"/>
    </row>
    <row r="272" spans="1:4" s="40" customFormat="1" ht="20.100000000000001" customHeight="1" x14ac:dyDescent="0.3">
      <c r="A272" s="226"/>
      <c r="B272" s="227"/>
      <c r="C272" s="265"/>
      <c r="D272" s="266"/>
    </row>
    <row r="273" spans="1:4" s="40" customFormat="1" ht="20.100000000000001" customHeight="1" x14ac:dyDescent="0.3">
      <c r="A273" s="226"/>
      <c r="B273" s="227"/>
      <c r="C273" s="265"/>
      <c r="D273" s="266"/>
    </row>
    <row r="274" spans="1:4" s="40" customFormat="1" ht="20.100000000000001" customHeight="1" x14ac:dyDescent="0.3">
      <c r="A274" s="226"/>
      <c r="B274" s="227"/>
      <c r="C274" s="265"/>
      <c r="D274" s="266"/>
    </row>
    <row r="275" spans="1:4" s="40" customFormat="1" ht="20.100000000000001" customHeight="1" x14ac:dyDescent="0.3">
      <c r="A275" s="226"/>
      <c r="B275" s="227"/>
      <c r="C275" s="265"/>
      <c r="D275" s="266"/>
    </row>
    <row r="276" spans="1:4" s="40" customFormat="1" ht="20.100000000000001" customHeight="1" x14ac:dyDescent="0.3">
      <c r="A276" s="226"/>
      <c r="B276" s="227"/>
      <c r="C276" s="265"/>
      <c r="D276" s="266"/>
    </row>
    <row r="277" spans="1:4" s="40" customFormat="1" ht="20.100000000000001" customHeight="1" x14ac:dyDescent="0.3">
      <c r="A277" s="226"/>
      <c r="B277" s="227"/>
      <c r="C277" s="265"/>
      <c r="D277" s="266"/>
    </row>
    <row r="278" spans="1:4" s="40" customFormat="1" ht="20.100000000000001" customHeight="1" x14ac:dyDescent="0.3">
      <c r="A278" s="226"/>
      <c r="B278" s="227"/>
      <c r="C278" s="265"/>
      <c r="D278" s="266"/>
    </row>
    <row r="279" spans="1:4" s="40" customFormat="1" ht="20.100000000000001" customHeight="1" x14ac:dyDescent="0.3">
      <c r="A279" s="226"/>
      <c r="B279" s="227"/>
      <c r="C279" s="265"/>
      <c r="D279" s="266"/>
    </row>
    <row r="280" spans="1:4" s="40" customFormat="1" ht="20.100000000000001" customHeight="1" x14ac:dyDescent="0.3">
      <c r="A280" s="226"/>
      <c r="B280" s="227"/>
      <c r="C280" s="265"/>
      <c r="D280" s="266"/>
    </row>
    <row r="281" spans="1:4" s="40" customFormat="1" ht="20.100000000000001" customHeight="1" x14ac:dyDescent="0.3">
      <c r="A281" s="226"/>
      <c r="B281" s="227"/>
      <c r="C281" s="265"/>
      <c r="D281" s="266"/>
    </row>
    <row r="282" spans="1:4" s="40" customFormat="1" ht="20.100000000000001" customHeight="1" x14ac:dyDescent="0.3">
      <c r="A282" s="226"/>
      <c r="B282" s="227"/>
      <c r="C282" s="265"/>
      <c r="D282" s="266"/>
    </row>
    <row r="283" spans="1:4" s="40" customFormat="1" ht="20.100000000000001" customHeight="1" x14ac:dyDescent="0.3">
      <c r="A283" s="226"/>
      <c r="B283" s="227"/>
      <c r="C283" s="265"/>
      <c r="D283" s="266"/>
    </row>
    <row r="284" spans="1:4" s="40" customFormat="1" ht="20.100000000000001" customHeight="1" x14ac:dyDescent="0.3">
      <c r="A284" s="226"/>
      <c r="B284" s="227"/>
      <c r="C284" s="265"/>
      <c r="D284" s="266"/>
    </row>
    <row r="285" spans="1:4" s="40" customFormat="1" ht="20.100000000000001" customHeight="1" x14ac:dyDescent="0.3">
      <c r="A285" s="226"/>
      <c r="B285" s="227"/>
      <c r="C285" s="265"/>
      <c r="D285" s="266"/>
    </row>
    <row r="286" spans="1:4" s="40" customFormat="1" ht="20.100000000000001" customHeight="1" x14ac:dyDescent="0.3">
      <c r="A286" s="226"/>
      <c r="B286" s="227"/>
      <c r="C286" s="265"/>
      <c r="D286" s="266"/>
    </row>
    <row r="287" spans="1:4" s="40" customFormat="1" ht="20.100000000000001" customHeight="1" x14ac:dyDescent="0.3">
      <c r="A287" s="226"/>
      <c r="B287" s="227"/>
      <c r="C287" s="265"/>
      <c r="D287" s="266"/>
    </row>
    <row r="288" spans="1:4" s="40" customFormat="1" ht="20.100000000000001" customHeight="1" x14ac:dyDescent="0.3">
      <c r="A288" s="226"/>
      <c r="B288" s="227"/>
      <c r="C288" s="265"/>
      <c r="D288" s="266"/>
    </row>
    <row r="289" spans="1:4" s="40" customFormat="1" ht="20.100000000000001" customHeight="1" x14ac:dyDescent="0.3">
      <c r="A289" s="226"/>
      <c r="B289" s="227"/>
      <c r="C289" s="265"/>
      <c r="D289" s="266"/>
    </row>
    <row r="290" spans="1:4" s="40" customFormat="1" ht="20.100000000000001" customHeight="1" x14ac:dyDescent="0.3">
      <c r="A290" s="226"/>
      <c r="B290" s="227"/>
      <c r="C290" s="265"/>
      <c r="D290" s="266"/>
    </row>
    <row r="291" spans="1:4" s="40" customFormat="1" ht="20.100000000000001" customHeight="1" x14ac:dyDescent="0.3">
      <c r="A291" s="226"/>
      <c r="B291" s="227"/>
      <c r="C291" s="265"/>
      <c r="D291" s="266"/>
    </row>
    <row r="292" spans="1:4" s="40" customFormat="1" ht="20.100000000000001" customHeight="1" x14ac:dyDescent="0.3">
      <c r="A292" s="226"/>
      <c r="B292" s="227"/>
      <c r="C292" s="265"/>
      <c r="D292" s="266"/>
    </row>
    <row r="293" spans="1:4" s="40" customFormat="1" ht="20.100000000000001" customHeight="1" x14ac:dyDescent="0.3">
      <c r="A293" s="226"/>
      <c r="B293" s="227"/>
      <c r="C293" s="265"/>
      <c r="D293" s="266"/>
    </row>
    <row r="294" spans="1:4" s="40" customFormat="1" ht="20.100000000000001" customHeight="1" x14ac:dyDescent="0.3">
      <c r="A294" s="226"/>
      <c r="B294" s="227"/>
      <c r="C294" s="265"/>
      <c r="D294" s="266"/>
    </row>
    <row r="295" spans="1:4" s="40" customFormat="1" ht="20.100000000000001" customHeight="1" x14ac:dyDescent="0.3">
      <c r="A295" s="226"/>
      <c r="B295" s="227"/>
      <c r="C295" s="265"/>
      <c r="D295" s="266"/>
    </row>
    <row r="296" spans="1:4" s="40" customFormat="1" ht="20.100000000000001" customHeight="1" x14ac:dyDescent="0.3">
      <c r="A296" s="226"/>
      <c r="B296" s="227"/>
      <c r="C296" s="265"/>
      <c r="D296" s="266"/>
    </row>
    <row r="297" spans="1:4" s="40" customFormat="1" ht="20.100000000000001" customHeight="1" x14ac:dyDescent="0.3">
      <c r="A297" s="226"/>
      <c r="B297" s="227"/>
      <c r="C297" s="265"/>
      <c r="D297" s="266"/>
    </row>
    <row r="298" spans="1:4" s="40" customFormat="1" ht="20.100000000000001" customHeight="1" x14ac:dyDescent="0.3">
      <c r="A298" s="226"/>
      <c r="B298" s="227"/>
      <c r="C298" s="265"/>
      <c r="D298" s="266"/>
    </row>
    <row r="299" spans="1:4" s="40" customFormat="1" ht="20.100000000000001" customHeight="1" x14ac:dyDescent="0.3">
      <c r="A299" s="226"/>
      <c r="B299" s="227"/>
      <c r="C299" s="265"/>
      <c r="D299" s="266"/>
    </row>
    <row r="300" spans="1:4" s="40" customFormat="1" ht="20.100000000000001" customHeight="1" x14ac:dyDescent="0.3">
      <c r="A300" s="226"/>
      <c r="B300" s="227"/>
      <c r="C300" s="265"/>
      <c r="D300" s="266"/>
    </row>
    <row r="301" spans="1:4" s="40" customFormat="1" ht="20.100000000000001" customHeight="1" x14ac:dyDescent="0.3">
      <c r="A301" s="226"/>
      <c r="B301" s="227"/>
      <c r="C301" s="265"/>
      <c r="D301" s="266"/>
    </row>
    <row r="302" spans="1:4" s="40" customFormat="1" ht="20.100000000000001" customHeight="1" x14ac:dyDescent="0.3">
      <c r="A302" s="226"/>
      <c r="B302" s="227"/>
      <c r="C302" s="265"/>
      <c r="D302" s="266"/>
    </row>
    <row r="303" spans="1:4" s="40" customFormat="1" ht="20.100000000000001" customHeight="1" x14ac:dyDescent="0.3">
      <c r="A303" s="226"/>
      <c r="B303" s="227"/>
      <c r="C303" s="265"/>
      <c r="D303" s="266"/>
    </row>
    <row r="304" spans="1:4" s="40" customFormat="1" ht="20.100000000000001" customHeight="1" x14ac:dyDescent="0.3">
      <c r="A304" s="226"/>
      <c r="B304" s="227"/>
      <c r="C304" s="265"/>
      <c r="D304" s="266"/>
    </row>
    <row r="305" spans="1:4" s="40" customFormat="1" ht="20.100000000000001" customHeight="1" x14ac:dyDescent="0.3">
      <c r="A305" s="226"/>
      <c r="B305" s="227"/>
      <c r="C305" s="265"/>
      <c r="D305" s="266"/>
    </row>
    <row r="306" spans="1:4" s="40" customFormat="1" ht="20.100000000000001" customHeight="1" x14ac:dyDescent="0.3">
      <c r="A306" s="226"/>
      <c r="B306" s="227"/>
      <c r="C306" s="265"/>
      <c r="D306" s="266"/>
    </row>
    <row r="307" spans="1:4" s="40" customFormat="1" ht="20.100000000000001" customHeight="1" x14ac:dyDescent="0.3">
      <c r="A307" s="226"/>
      <c r="B307" s="227"/>
      <c r="C307" s="265"/>
      <c r="D307" s="266"/>
    </row>
    <row r="308" spans="1:4" s="40" customFormat="1" ht="20.100000000000001" customHeight="1" x14ac:dyDescent="0.3">
      <c r="A308" s="226"/>
      <c r="B308" s="227"/>
      <c r="C308" s="265"/>
      <c r="D308" s="266"/>
    </row>
    <row r="309" spans="1:4" s="40" customFormat="1" ht="20.100000000000001" customHeight="1" x14ac:dyDescent="0.3">
      <c r="A309" s="226"/>
      <c r="B309" s="227"/>
      <c r="C309" s="265"/>
      <c r="D309" s="266"/>
    </row>
    <row r="310" spans="1:4" s="40" customFormat="1" ht="20.100000000000001" customHeight="1" x14ac:dyDescent="0.3">
      <c r="A310" s="226"/>
      <c r="B310" s="227"/>
      <c r="C310" s="265"/>
      <c r="D310" s="266"/>
    </row>
    <row r="311" spans="1:4" s="40" customFormat="1" ht="20.100000000000001" customHeight="1" x14ac:dyDescent="0.3">
      <c r="A311" s="226"/>
      <c r="B311" s="227"/>
      <c r="C311" s="265"/>
      <c r="D311" s="266"/>
    </row>
    <row r="312" spans="1:4" s="40" customFormat="1" ht="20.100000000000001" customHeight="1" x14ac:dyDescent="0.3">
      <c r="A312" s="226"/>
      <c r="B312" s="227"/>
      <c r="C312" s="265"/>
      <c r="D312" s="266"/>
    </row>
    <row r="313" spans="1:4" s="40" customFormat="1" ht="20.100000000000001" customHeight="1" x14ac:dyDescent="0.3">
      <c r="A313" s="226"/>
      <c r="B313" s="227"/>
      <c r="C313" s="265"/>
      <c r="D313" s="266"/>
    </row>
    <row r="314" spans="1:4" s="40" customFormat="1" ht="20.100000000000001" customHeight="1" x14ac:dyDescent="0.3">
      <c r="A314" s="226"/>
      <c r="B314" s="227"/>
      <c r="C314" s="265"/>
      <c r="D314" s="266"/>
    </row>
    <row r="315" spans="1:4" s="40" customFormat="1" ht="20.100000000000001" customHeight="1" x14ac:dyDescent="0.3">
      <c r="A315" s="226"/>
      <c r="B315" s="227"/>
      <c r="C315" s="265"/>
      <c r="D315" s="266"/>
    </row>
    <row r="316" spans="1:4" s="40" customFormat="1" ht="20.100000000000001" customHeight="1" x14ac:dyDescent="0.3">
      <c r="A316" s="226"/>
      <c r="B316" s="227"/>
      <c r="C316" s="265"/>
      <c r="D316" s="266"/>
    </row>
    <row r="317" spans="1:4" s="40" customFormat="1" ht="20.100000000000001" customHeight="1" x14ac:dyDescent="0.3">
      <c r="A317" s="226"/>
      <c r="B317" s="227"/>
      <c r="C317" s="265"/>
      <c r="D317" s="266"/>
    </row>
    <row r="318" spans="1:4" s="40" customFormat="1" ht="20.100000000000001" customHeight="1" x14ac:dyDescent="0.3">
      <c r="A318" s="226"/>
      <c r="B318" s="227"/>
      <c r="C318" s="265"/>
      <c r="D318" s="266"/>
    </row>
    <row r="319" spans="1:4" s="40" customFormat="1" ht="20.100000000000001" customHeight="1" x14ac:dyDescent="0.3">
      <c r="A319" s="226"/>
      <c r="B319" s="227"/>
      <c r="C319" s="265"/>
      <c r="D319" s="266"/>
    </row>
    <row r="320" spans="1:4" s="40" customFormat="1" ht="20.100000000000001" customHeight="1" x14ac:dyDescent="0.3">
      <c r="A320" s="226"/>
      <c r="B320" s="227"/>
      <c r="C320" s="265"/>
      <c r="D320" s="266"/>
    </row>
    <row r="321" spans="1:4" s="40" customFormat="1" ht="20.100000000000001" customHeight="1" x14ac:dyDescent="0.3">
      <c r="A321" s="226"/>
      <c r="B321" s="227"/>
      <c r="C321" s="265"/>
      <c r="D321" s="266"/>
    </row>
    <row r="322" spans="1:4" s="40" customFormat="1" ht="20.100000000000001" customHeight="1" x14ac:dyDescent="0.3">
      <c r="A322" s="226"/>
      <c r="B322" s="227"/>
      <c r="C322" s="265"/>
      <c r="D322" s="266"/>
    </row>
    <row r="323" spans="1:4" s="40" customFormat="1" ht="20.100000000000001" customHeight="1" x14ac:dyDescent="0.3">
      <c r="A323" s="226"/>
      <c r="B323" s="227"/>
      <c r="C323" s="265"/>
      <c r="D323" s="266"/>
    </row>
    <row r="324" spans="1:4" s="40" customFormat="1" ht="20.100000000000001" customHeight="1" x14ac:dyDescent="0.3">
      <c r="A324" s="226"/>
      <c r="B324" s="227"/>
      <c r="C324" s="265"/>
      <c r="D324" s="266"/>
    </row>
    <row r="325" spans="1:4" s="40" customFormat="1" ht="20.100000000000001" customHeight="1" x14ac:dyDescent="0.3">
      <c r="A325" s="226"/>
      <c r="B325" s="227"/>
      <c r="C325" s="265"/>
      <c r="D325" s="266"/>
    </row>
    <row r="326" spans="1:4" s="40" customFormat="1" ht="20.100000000000001" customHeight="1" x14ac:dyDescent="0.3">
      <c r="A326" s="226"/>
      <c r="B326" s="227"/>
      <c r="C326" s="265"/>
      <c r="D326" s="266"/>
    </row>
    <row r="327" spans="1:4" s="40" customFormat="1" ht="20.100000000000001" customHeight="1" x14ac:dyDescent="0.3">
      <c r="A327" s="226"/>
      <c r="B327" s="227"/>
      <c r="C327" s="265"/>
      <c r="D327" s="266"/>
    </row>
    <row r="328" spans="1:4" s="40" customFormat="1" ht="20.100000000000001" customHeight="1" x14ac:dyDescent="0.3">
      <c r="A328" s="226"/>
      <c r="B328" s="227"/>
      <c r="C328" s="265"/>
      <c r="D328" s="266"/>
    </row>
    <row r="329" spans="1:4" s="40" customFormat="1" ht="20.100000000000001" customHeight="1" x14ac:dyDescent="0.3">
      <c r="A329" s="226"/>
      <c r="B329" s="227"/>
      <c r="C329" s="265"/>
      <c r="D329" s="266"/>
    </row>
    <row r="330" spans="1:4" s="40" customFormat="1" ht="20.100000000000001" customHeight="1" x14ac:dyDescent="0.3">
      <c r="A330" s="226"/>
      <c r="B330" s="227"/>
      <c r="C330" s="265"/>
      <c r="D330" s="266"/>
    </row>
    <row r="331" spans="1:4" s="40" customFormat="1" ht="20.100000000000001" customHeight="1" x14ac:dyDescent="0.3">
      <c r="A331" s="226"/>
      <c r="B331" s="227"/>
      <c r="C331" s="265"/>
      <c r="D331" s="266"/>
    </row>
    <row r="332" spans="1:4" s="40" customFormat="1" ht="20.100000000000001" customHeight="1" x14ac:dyDescent="0.3">
      <c r="A332" s="226"/>
      <c r="B332" s="227"/>
      <c r="C332" s="265"/>
      <c r="D332" s="266"/>
    </row>
    <row r="333" spans="1:4" s="40" customFormat="1" ht="20.100000000000001" customHeight="1" x14ac:dyDescent="0.3">
      <c r="A333" s="226"/>
      <c r="B333" s="227"/>
      <c r="C333" s="265"/>
      <c r="D333" s="266"/>
    </row>
    <row r="334" spans="1:4" s="40" customFormat="1" ht="20.100000000000001" customHeight="1" x14ac:dyDescent="0.3">
      <c r="A334" s="226"/>
      <c r="B334" s="227"/>
      <c r="C334" s="265"/>
      <c r="D334" s="266"/>
    </row>
    <row r="335" spans="1:4" s="40" customFormat="1" ht="20.100000000000001" customHeight="1" x14ac:dyDescent="0.3">
      <c r="A335" s="226"/>
      <c r="B335" s="227"/>
      <c r="C335" s="265"/>
      <c r="D335" s="266"/>
    </row>
    <row r="336" spans="1:4" s="40" customFormat="1" ht="20.100000000000001" customHeight="1" x14ac:dyDescent="0.3">
      <c r="A336" s="226"/>
      <c r="B336" s="227"/>
      <c r="C336" s="265"/>
      <c r="D336" s="266"/>
    </row>
    <row r="337" spans="1:4" s="40" customFormat="1" ht="20.100000000000001" customHeight="1" x14ac:dyDescent="0.3">
      <c r="A337" s="226"/>
      <c r="B337" s="227"/>
      <c r="C337" s="265"/>
      <c r="D337" s="266"/>
    </row>
    <row r="338" spans="1:4" s="40" customFormat="1" ht="20.100000000000001" customHeight="1" x14ac:dyDescent="0.3">
      <c r="A338" s="226"/>
      <c r="B338" s="227"/>
      <c r="C338" s="265"/>
      <c r="D338" s="266"/>
    </row>
    <row r="339" spans="1:4" s="40" customFormat="1" ht="20.100000000000001" customHeight="1" x14ac:dyDescent="0.3">
      <c r="A339" s="226"/>
      <c r="B339" s="227"/>
      <c r="C339" s="265"/>
      <c r="D339" s="266"/>
    </row>
    <row r="340" spans="1:4" s="40" customFormat="1" ht="20.100000000000001" customHeight="1" x14ac:dyDescent="0.3">
      <c r="A340" s="226"/>
      <c r="B340" s="227"/>
      <c r="C340" s="265"/>
      <c r="D340" s="266"/>
    </row>
    <row r="341" spans="1:4" s="40" customFormat="1" ht="20.100000000000001" customHeight="1" x14ac:dyDescent="0.3">
      <c r="A341" s="226"/>
      <c r="B341" s="227"/>
      <c r="C341" s="265"/>
      <c r="D341" s="266"/>
    </row>
    <row r="342" spans="1:4" s="40" customFormat="1" ht="20.100000000000001" customHeight="1" x14ac:dyDescent="0.3">
      <c r="A342" s="226"/>
      <c r="B342" s="227"/>
      <c r="C342" s="265"/>
      <c r="D342" s="266"/>
    </row>
    <row r="343" spans="1:4" s="40" customFormat="1" ht="20.100000000000001" customHeight="1" x14ac:dyDescent="0.3">
      <c r="A343" s="226"/>
      <c r="B343" s="227"/>
      <c r="C343" s="265"/>
      <c r="D343" s="266"/>
    </row>
    <row r="344" spans="1:4" s="40" customFormat="1" ht="20.100000000000001" customHeight="1" x14ac:dyDescent="0.3">
      <c r="A344" s="226"/>
      <c r="B344" s="227"/>
      <c r="C344" s="265"/>
      <c r="D344" s="266"/>
    </row>
    <row r="345" spans="1:4" s="40" customFormat="1" ht="20.100000000000001" customHeight="1" x14ac:dyDescent="0.3">
      <c r="A345" s="226"/>
      <c r="B345" s="227"/>
      <c r="C345" s="265"/>
      <c r="D345" s="266"/>
    </row>
    <row r="346" spans="1:4" s="40" customFormat="1" ht="20.100000000000001" customHeight="1" x14ac:dyDescent="0.3">
      <c r="A346" s="226"/>
      <c r="B346" s="227"/>
      <c r="C346" s="265"/>
      <c r="D346" s="266"/>
    </row>
    <row r="347" spans="1:4" s="40" customFormat="1" ht="20.100000000000001" customHeight="1" x14ac:dyDescent="0.3">
      <c r="A347" s="226"/>
      <c r="B347" s="227"/>
      <c r="C347" s="265"/>
      <c r="D347" s="266"/>
    </row>
    <row r="348" spans="1:4" s="40" customFormat="1" ht="20.100000000000001" customHeight="1" x14ac:dyDescent="0.3">
      <c r="A348" s="226"/>
      <c r="B348" s="227"/>
      <c r="C348" s="265"/>
      <c r="D348" s="266"/>
    </row>
    <row r="349" spans="1:4" s="40" customFormat="1" ht="20.100000000000001" customHeight="1" x14ac:dyDescent="0.3">
      <c r="A349" s="226"/>
      <c r="B349" s="227"/>
      <c r="C349" s="265"/>
      <c r="D349" s="266"/>
    </row>
    <row r="350" spans="1:4" s="40" customFormat="1" ht="20.100000000000001" customHeight="1" x14ac:dyDescent="0.3">
      <c r="A350" s="226"/>
      <c r="B350" s="227"/>
      <c r="C350" s="265"/>
      <c r="D350" s="266"/>
    </row>
    <row r="351" spans="1:4" s="40" customFormat="1" ht="20.100000000000001" customHeight="1" x14ac:dyDescent="0.3">
      <c r="A351" s="226"/>
      <c r="B351" s="227"/>
      <c r="C351" s="265"/>
      <c r="D351" s="266"/>
    </row>
    <row r="352" spans="1:4" s="40" customFormat="1" ht="20.100000000000001" customHeight="1" x14ac:dyDescent="0.3">
      <c r="A352" s="226"/>
      <c r="B352" s="227"/>
      <c r="C352" s="265"/>
      <c r="D352" s="266"/>
    </row>
    <row r="353" spans="1:4" s="40" customFormat="1" ht="20.100000000000001" customHeight="1" x14ac:dyDescent="0.3">
      <c r="A353" s="226"/>
      <c r="B353" s="227"/>
      <c r="C353" s="265"/>
      <c r="D353" s="266"/>
    </row>
    <row r="354" spans="1:4" s="40" customFormat="1" ht="20.100000000000001" customHeight="1" x14ac:dyDescent="0.3">
      <c r="A354" s="226"/>
      <c r="B354" s="227"/>
      <c r="C354" s="265"/>
      <c r="D354" s="266"/>
    </row>
    <row r="355" spans="1:4" s="40" customFormat="1" ht="20.100000000000001" customHeight="1" x14ac:dyDescent="0.3">
      <c r="A355" s="226"/>
      <c r="B355" s="227"/>
      <c r="C355" s="265"/>
      <c r="D355" s="266"/>
    </row>
    <row r="356" spans="1:4" s="40" customFormat="1" ht="20.100000000000001" customHeight="1" x14ac:dyDescent="0.3">
      <c r="A356" s="226"/>
      <c r="B356" s="227"/>
      <c r="C356" s="265"/>
      <c r="D356" s="266"/>
    </row>
    <row r="357" spans="1:4" s="40" customFormat="1" ht="20.100000000000001" customHeight="1" x14ac:dyDescent="0.3">
      <c r="A357" s="226"/>
      <c r="B357" s="227"/>
      <c r="C357" s="265"/>
      <c r="D357" s="266"/>
    </row>
    <row r="358" spans="1:4" s="40" customFormat="1" ht="20.100000000000001" customHeight="1" x14ac:dyDescent="0.3">
      <c r="A358" s="226"/>
      <c r="B358" s="227"/>
      <c r="C358" s="265"/>
      <c r="D358" s="266"/>
    </row>
    <row r="359" spans="1:4" s="40" customFormat="1" ht="20.100000000000001" customHeight="1" x14ac:dyDescent="0.3">
      <c r="A359" s="226"/>
      <c r="B359" s="227"/>
      <c r="C359" s="265"/>
      <c r="D359" s="266"/>
    </row>
    <row r="360" spans="1:4" s="40" customFormat="1" ht="20.100000000000001" customHeight="1" x14ac:dyDescent="0.3">
      <c r="A360" s="226"/>
      <c r="B360" s="227"/>
      <c r="C360" s="265"/>
      <c r="D360" s="266"/>
    </row>
    <row r="361" spans="1:4" s="40" customFormat="1" ht="20.100000000000001" customHeight="1" x14ac:dyDescent="0.3">
      <c r="A361" s="226"/>
      <c r="B361" s="227"/>
      <c r="C361" s="265"/>
      <c r="D361" s="266"/>
    </row>
    <row r="362" spans="1:4" s="40" customFormat="1" ht="20.100000000000001" customHeight="1" x14ac:dyDescent="0.3">
      <c r="A362" s="226"/>
      <c r="B362" s="227"/>
      <c r="C362" s="265"/>
      <c r="D362" s="266"/>
    </row>
    <row r="363" spans="1:4" s="40" customFormat="1" ht="20.100000000000001" customHeight="1" x14ac:dyDescent="0.3">
      <c r="A363" s="226"/>
      <c r="B363" s="227"/>
      <c r="C363" s="265"/>
      <c r="D363" s="266"/>
    </row>
    <row r="364" spans="1:4" s="40" customFormat="1" ht="20.100000000000001" customHeight="1" x14ac:dyDescent="0.3">
      <c r="A364" s="226"/>
      <c r="B364" s="227"/>
      <c r="C364" s="265"/>
      <c r="D364" s="266"/>
    </row>
    <row r="365" spans="1:4" s="40" customFormat="1" ht="20.100000000000001" customHeight="1" x14ac:dyDescent="0.3">
      <c r="A365" s="226"/>
      <c r="B365" s="227"/>
      <c r="C365" s="265"/>
      <c r="D365" s="266"/>
    </row>
    <row r="366" spans="1:4" s="40" customFormat="1" ht="20.100000000000001" customHeight="1" x14ac:dyDescent="0.3">
      <c r="A366" s="226"/>
      <c r="B366" s="227"/>
      <c r="C366" s="265"/>
      <c r="D366" s="266"/>
    </row>
    <row r="367" spans="1:4" s="40" customFormat="1" ht="20.100000000000001" customHeight="1" x14ac:dyDescent="0.3">
      <c r="A367" s="226"/>
      <c r="B367" s="227"/>
      <c r="C367" s="265"/>
      <c r="D367" s="266"/>
    </row>
    <row r="368" spans="1:4" s="40" customFormat="1" ht="20.100000000000001" customHeight="1" x14ac:dyDescent="0.3">
      <c r="A368" s="226"/>
      <c r="B368" s="227"/>
      <c r="C368" s="265"/>
      <c r="D368" s="266"/>
    </row>
    <row r="369" spans="1:4" s="40" customFormat="1" ht="20.100000000000001" customHeight="1" x14ac:dyDescent="0.3">
      <c r="A369" s="226"/>
      <c r="B369" s="227"/>
      <c r="C369" s="265"/>
      <c r="D369" s="266"/>
    </row>
    <row r="370" spans="1:4" s="40" customFormat="1" ht="20.100000000000001" customHeight="1" x14ac:dyDescent="0.3">
      <c r="A370" s="226"/>
      <c r="B370" s="227"/>
      <c r="C370" s="265"/>
      <c r="D370" s="266"/>
    </row>
    <row r="371" spans="1:4" s="40" customFormat="1" ht="20.100000000000001" customHeight="1" x14ac:dyDescent="0.3">
      <c r="A371" s="226"/>
      <c r="B371" s="227"/>
      <c r="C371" s="265"/>
      <c r="D371" s="266"/>
    </row>
    <row r="372" spans="1:4" s="40" customFormat="1" ht="20.100000000000001" customHeight="1" x14ac:dyDescent="0.3">
      <c r="A372" s="226"/>
      <c r="B372" s="227"/>
      <c r="C372" s="265"/>
      <c r="D372" s="266"/>
    </row>
    <row r="373" spans="1:4" s="40" customFormat="1" ht="20.100000000000001" customHeight="1" x14ac:dyDescent="0.3">
      <c r="A373" s="226"/>
      <c r="B373" s="227"/>
      <c r="C373" s="265"/>
      <c r="D373" s="266"/>
    </row>
    <row r="374" spans="1:4" s="40" customFormat="1" ht="20.100000000000001" customHeight="1" x14ac:dyDescent="0.3">
      <c r="A374" s="226"/>
      <c r="B374" s="227"/>
      <c r="C374" s="265"/>
      <c r="D374" s="266"/>
    </row>
    <row r="375" spans="1:4" s="40" customFormat="1" ht="20.100000000000001" customHeight="1" x14ac:dyDescent="0.3">
      <c r="A375" s="226"/>
      <c r="B375" s="227"/>
      <c r="C375" s="265"/>
      <c r="D375" s="266"/>
    </row>
    <row r="376" spans="1:4" s="40" customFormat="1" ht="20.100000000000001" customHeight="1" x14ac:dyDescent="0.3">
      <c r="A376" s="226"/>
      <c r="B376" s="227"/>
      <c r="C376" s="265"/>
      <c r="D376" s="266"/>
    </row>
    <row r="377" spans="1:4" s="40" customFormat="1" ht="20.100000000000001" customHeight="1" x14ac:dyDescent="0.3">
      <c r="A377" s="226"/>
      <c r="B377" s="227"/>
      <c r="C377" s="265"/>
      <c r="D377" s="266"/>
    </row>
    <row r="378" spans="1:4" s="40" customFormat="1" ht="20.100000000000001" customHeight="1" x14ac:dyDescent="0.3">
      <c r="A378" s="226"/>
      <c r="B378" s="227"/>
      <c r="C378" s="265"/>
      <c r="D378" s="266"/>
    </row>
    <row r="379" spans="1:4" s="40" customFormat="1" ht="20.100000000000001" customHeight="1" x14ac:dyDescent="0.3">
      <c r="A379" s="226"/>
      <c r="B379" s="227"/>
      <c r="C379" s="265"/>
      <c r="D379" s="266"/>
    </row>
    <row r="380" spans="1:4" s="40" customFormat="1" ht="20.100000000000001" customHeight="1" x14ac:dyDescent="0.3">
      <c r="A380" s="226"/>
      <c r="B380" s="227"/>
      <c r="C380" s="265"/>
      <c r="D380" s="266"/>
    </row>
    <row r="381" spans="1:4" s="40" customFormat="1" ht="20.100000000000001" customHeight="1" x14ac:dyDescent="0.3">
      <c r="A381" s="226"/>
      <c r="B381" s="227"/>
      <c r="C381" s="265"/>
      <c r="D381" s="266"/>
    </row>
    <row r="382" spans="1:4" s="40" customFormat="1" ht="20.100000000000001" customHeight="1" x14ac:dyDescent="0.3">
      <c r="A382" s="226"/>
      <c r="B382" s="227"/>
      <c r="C382" s="265"/>
      <c r="D382" s="266"/>
    </row>
    <row r="383" spans="1:4" s="40" customFormat="1" ht="20.100000000000001" customHeight="1" x14ac:dyDescent="0.3">
      <c r="A383" s="226"/>
      <c r="B383" s="227"/>
      <c r="C383" s="265"/>
      <c r="D383" s="266"/>
    </row>
    <row r="384" spans="1:4" s="40" customFormat="1" ht="20.100000000000001" customHeight="1" x14ac:dyDescent="0.3">
      <c r="A384" s="226"/>
      <c r="B384" s="227"/>
      <c r="C384" s="265"/>
      <c r="D384" s="266"/>
    </row>
    <row r="385" spans="1:4" s="40" customFormat="1" ht="20.100000000000001" customHeight="1" x14ac:dyDescent="0.3">
      <c r="A385" s="226"/>
      <c r="B385" s="227"/>
      <c r="C385" s="265"/>
      <c r="D385" s="266"/>
    </row>
    <row r="386" spans="1:4" s="40" customFormat="1" ht="20.100000000000001" customHeight="1" x14ac:dyDescent="0.3">
      <c r="A386" s="226"/>
      <c r="B386" s="227"/>
      <c r="C386" s="265"/>
      <c r="D386" s="266"/>
    </row>
    <row r="387" spans="1:4" s="40" customFormat="1" ht="20.100000000000001" customHeight="1" x14ac:dyDescent="0.3">
      <c r="A387" s="226"/>
      <c r="B387" s="227"/>
      <c r="C387" s="265"/>
      <c r="D387" s="266"/>
    </row>
    <row r="388" spans="1:4" s="40" customFormat="1" ht="20.100000000000001" customHeight="1" x14ac:dyDescent="0.3">
      <c r="A388" s="226"/>
      <c r="B388" s="227"/>
      <c r="C388" s="265"/>
      <c r="D388" s="266"/>
    </row>
    <row r="389" spans="1:4" s="40" customFormat="1" ht="20.100000000000001" customHeight="1" x14ac:dyDescent="0.3">
      <c r="A389" s="226"/>
      <c r="B389" s="227"/>
      <c r="C389" s="265"/>
      <c r="D389" s="266"/>
    </row>
    <row r="390" spans="1:4" s="40" customFormat="1" ht="20.100000000000001" customHeight="1" x14ac:dyDescent="0.3">
      <c r="A390" s="226"/>
      <c r="B390" s="227"/>
      <c r="C390" s="265"/>
      <c r="D390" s="266"/>
    </row>
    <row r="391" spans="1:4" s="40" customFormat="1" ht="20.100000000000001" customHeight="1" x14ac:dyDescent="0.3">
      <c r="A391" s="226"/>
      <c r="B391" s="227"/>
      <c r="C391" s="265"/>
      <c r="D391" s="266"/>
    </row>
    <row r="392" spans="1:4" s="40" customFormat="1" ht="20.100000000000001" customHeight="1" x14ac:dyDescent="0.3">
      <c r="A392" s="226"/>
      <c r="B392" s="227"/>
      <c r="C392" s="265"/>
      <c r="D392" s="266"/>
    </row>
    <row r="393" spans="1:4" s="40" customFormat="1" ht="20.100000000000001" customHeight="1" x14ac:dyDescent="0.3">
      <c r="A393" s="226"/>
      <c r="B393" s="227"/>
      <c r="C393" s="265"/>
      <c r="D393" s="266"/>
    </row>
    <row r="394" spans="1:4" s="40" customFormat="1" ht="20.100000000000001" customHeight="1" x14ac:dyDescent="0.3">
      <c r="A394" s="226"/>
      <c r="B394" s="227"/>
      <c r="C394" s="265"/>
      <c r="D394" s="266"/>
    </row>
    <row r="395" spans="1:4" s="40" customFormat="1" ht="20.100000000000001" customHeight="1" x14ac:dyDescent="0.3">
      <c r="A395" s="226"/>
      <c r="B395" s="227"/>
      <c r="C395" s="265"/>
      <c r="D395" s="266"/>
    </row>
    <row r="396" spans="1:4" s="40" customFormat="1" ht="20.100000000000001" customHeight="1" x14ac:dyDescent="0.3">
      <c r="A396" s="226"/>
      <c r="B396" s="227"/>
      <c r="C396" s="265"/>
      <c r="D396" s="266"/>
    </row>
    <row r="397" spans="1:4" s="40" customFormat="1" ht="20.100000000000001" customHeight="1" x14ac:dyDescent="0.3">
      <c r="A397" s="226"/>
      <c r="B397" s="227"/>
      <c r="C397" s="265"/>
      <c r="D397" s="266"/>
    </row>
    <row r="398" spans="1:4" s="40" customFormat="1" ht="20.100000000000001" customHeight="1" x14ac:dyDescent="0.3">
      <c r="A398" s="226"/>
      <c r="B398" s="227"/>
      <c r="C398" s="265"/>
      <c r="D398" s="266"/>
    </row>
    <row r="399" spans="1:4" s="40" customFormat="1" ht="20.100000000000001" customHeight="1" x14ac:dyDescent="0.3">
      <c r="A399" s="226"/>
      <c r="B399" s="227"/>
      <c r="C399" s="265"/>
      <c r="D399" s="266"/>
    </row>
    <row r="400" spans="1:4" s="40" customFormat="1" ht="20.100000000000001" customHeight="1" x14ac:dyDescent="0.3">
      <c r="A400" s="226"/>
      <c r="B400" s="227"/>
      <c r="C400" s="265"/>
      <c r="D400" s="266"/>
    </row>
    <row r="401" spans="1:4" s="40" customFormat="1" ht="20.100000000000001" customHeight="1" x14ac:dyDescent="0.3">
      <c r="A401" s="226"/>
      <c r="B401" s="227"/>
      <c r="C401" s="265"/>
      <c r="D401" s="266"/>
    </row>
    <row r="402" spans="1:4" s="40" customFormat="1" ht="20.100000000000001" customHeight="1" x14ac:dyDescent="0.3">
      <c r="A402" s="226"/>
      <c r="B402" s="227"/>
      <c r="C402" s="265"/>
      <c r="D402" s="266"/>
    </row>
    <row r="403" spans="1:4" s="40" customFormat="1" ht="20.100000000000001" customHeight="1" x14ac:dyDescent="0.3">
      <c r="A403" s="226"/>
      <c r="B403" s="227"/>
      <c r="C403" s="265"/>
      <c r="D403" s="266"/>
    </row>
    <row r="404" spans="1:4" s="40" customFormat="1" ht="20.100000000000001" customHeight="1" x14ac:dyDescent="0.3">
      <c r="A404" s="226"/>
      <c r="B404" s="227"/>
      <c r="C404" s="265"/>
      <c r="D404" s="266"/>
    </row>
    <row r="405" spans="1:4" s="40" customFormat="1" ht="20.100000000000001" customHeight="1" x14ac:dyDescent="0.3">
      <c r="A405" s="226"/>
      <c r="B405" s="227"/>
      <c r="C405" s="265"/>
      <c r="D405" s="266"/>
    </row>
    <row r="406" spans="1:4" s="40" customFormat="1" ht="20.100000000000001" customHeight="1" x14ac:dyDescent="0.3">
      <c r="A406" s="226"/>
      <c r="B406" s="227"/>
      <c r="C406" s="265"/>
      <c r="D406" s="266"/>
    </row>
    <row r="407" spans="1:4" s="40" customFormat="1" ht="20.100000000000001" customHeight="1" x14ac:dyDescent="0.3">
      <c r="A407" s="226"/>
      <c r="B407" s="227"/>
      <c r="C407" s="265"/>
      <c r="D407" s="266"/>
    </row>
    <row r="408" spans="1:4" s="40" customFormat="1" ht="20.100000000000001" customHeight="1" x14ac:dyDescent="0.3">
      <c r="A408" s="226"/>
      <c r="B408" s="227"/>
      <c r="C408" s="265"/>
      <c r="D408" s="266"/>
    </row>
    <row r="409" spans="1:4" s="40" customFormat="1" ht="20.100000000000001" customHeight="1" x14ac:dyDescent="0.3">
      <c r="A409" s="226"/>
      <c r="B409" s="227"/>
      <c r="C409" s="265"/>
      <c r="D409" s="266"/>
    </row>
    <row r="410" spans="1:4" s="40" customFormat="1" ht="20.100000000000001" customHeight="1" x14ac:dyDescent="0.3">
      <c r="A410" s="226"/>
      <c r="B410" s="227"/>
      <c r="C410" s="265"/>
      <c r="D410" s="266"/>
    </row>
    <row r="411" spans="1:4" s="40" customFormat="1" ht="20.100000000000001" customHeight="1" x14ac:dyDescent="0.3">
      <c r="A411" s="226"/>
      <c r="B411" s="227"/>
      <c r="C411" s="265"/>
      <c r="D411" s="266"/>
    </row>
    <row r="412" spans="1:4" s="40" customFormat="1" ht="20.100000000000001" customHeight="1" x14ac:dyDescent="0.3">
      <c r="A412" s="226"/>
      <c r="B412" s="227"/>
      <c r="C412" s="265"/>
      <c r="D412" s="266"/>
    </row>
    <row r="413" spans="1:4" s="40" customFormat="1" ht="20.100000000000001" customHeight="1" x14ac:dyDescent="0.3">
      <c r="A413" s="226"/>
      <c r="B413" s="227"/>
      <c r="C413" s="265"/>
      <c r="D413" s="266"/>
    </row>
    <row r="414" spans="1:4" s="40" customFormat="1" ht="20.100000000000001" customHeight="1" x14ac:dyDescent="0.3">
      <c r="A414" s="226"/>
      <c r="B414" s="227"/>
      <c r="C414" s="265"/>
      <c r="D414" s="266"/>
    </row>
    <row r="415" spans="1:4" s="40" customFormat="1" ht="20.100000000000001" customHeight="1" x14ac:dyDescent="0.3">
      <c r="A415" s="226"/>
      <c r="B415" s="227"/>
      <c r="C415" s="265"/>
      <c r="D415" s="266"/>
    </row>
    <row r="416" spans="1:4" s="40" customFormat="1" ht="20.100000000000001" customHeight="1" x14ac:dyDescent="0.3">
      <c r="A416" s="226"/>
      <c r="B416" s="227"/>
      <c r="C416" s="265"/>
      <c r="D416" s="266"/>
    </row>
    <row r="417" spans="1:4" s="40" customFormat="1" ht="20.100000000000001" customHeight="1" x14ac:dyDescent="0.3">
      <c r="A417" s="226"/>
      <c r="B417" s="227"/>
      <c r="C417" s="265"/>
      <c r="D417" s="266"/>
    </row>
    <row r="418" spans="1:4" s="40" customFormat="1" ht="20.100000000000001" customHeight="1" x14ac:dyDescent="0.3">
      <c r="A418" s="226"/>
      <c r="B418" s="227"/>
      <c r="C418" s="265"/>
      <c r="D418" s="266"/>
    </row>
    <row r="419" spans="1:4" s="40" customFormat="1" ht="20.100000000000001" customHeight="1" x14ac:dyDescent="0.3">
      <c r="A419" s="226"/>
      <c r="B419" s="227"/>
      <c r="C419" s="265"/>
      <c r="D419" s="266"/>
    </row>
    <row r="420" spans="1:4" s="40" customFormat="1" ht="20.100000000000001" customHeight="1" x14ac:dyDescent="0.3">
      <c r="A420" s="226"/>
      <c r="B420" s="227"/>
      <c r="C420" s="265"/>
      <c r="D420" s="266"/>
    </row>
    <row r="421" spans="1:4" s="40" customFormat="1" ht="20.100000000000001" customHeight="1" x14ac:dyDescent="0.3">
      <c r="A421" s="226"/>
      <c r="B421" s="227"/>
      <c r="C421" s="265"/>
      <c r="D421" s="266"/>
    </row>
    <row r="422" spans="1:4" s="40" customFormat="1" ht="20.100000000000001" customHeight="1" x14ac:dyDescent="0.3">
      <c r="A422" s="226"/>
      <c r="B422" s="227"/>
      <c r="C422" s="265"/>
      <c r="D422" s="266"/>
    </row>
    <row r="423" spans="1:4" s="40" customFormat="1" ht="20.100000000000001" customHeight="1" x14ac:dyDescent="0.3">
      <c r="A423" s="226"/>
      <c r="B423" s="227"/>
      <c r="C423" s="265"/>
      <c r="D423" s="266"/>
    </row>
    <row r="424" spans="1:4" s="40" customFormat="1" ht="20.100000000000001" customHeight="1" x14ac:dyDescent="0.3">
      <c r="A424" s="226"/>
      <c r="B424" s="227"/>
      <c r="C424" s="265"/>
      <c r="D424" s="266"/>
    </row>
    <row r="425" spans="1:4" s="40" customFormat="1" ht="20.100000000000001" customHeight="1" x14ac:dyDescent="0.3">
      <c r="A425" s="226"/>
      <c r="B425" s="227"/>
      <c r="C425" s="265"/>
      <c r="D425" s="266"/>
    </row>
    <row r="426" spans="1:4" s="40" customFormat="1" ht="20.100000000000001" customHeight="1" x14ac:dyDescent="0.3">
      <c r="A426" s="226"/>
      <c r="B426" s="227"/>
      <c r="C426" s="265"/>
      <c r="D426" s="266"/>
    </row>
    <row r="427" spans="1:4" s="40" customFormat="1" ht="20.100000000000001" customHeight="1" x14ac:dyDescent="0.3">
      <c r="A427" s="226"/>
      <c r="B427" s="227"/>
      <c r="C427" s="265"/>
      <c r="D427" s="266"/>
    </row>
    <row r="428" spans="1:4" s="40" customFormat="1" ht="20.100000000000001" customHeight="1" x14ac:dyDescent="0.3">
      <c r="A428" s="226"/>
      <c r="B428" s="227"/>
      <c r="C428" s="265"/>
      <c r="D428" s="266"/>
    </row>
    <row r="429" spans="1:4" s="40" customFormat="1" ht="20.100000000000001" customHeight="1" x14ac:dyDescent="0.3">
      <c r="A429" s="226"/>
      <c r="B429" s="227"/>
      <c r="C429" s="265"/>
      <c r="D429" s="266"/>
    </row>
    <row r="430" spans="1:4" s="40" customFormat="1" ht="20.100000000000001" customHeight="1" x14ac:dyDescent="0.3">
      <c r="A430" s="226"/>
      <c r="B430" s="227"/>
      <c r="C430" s="265"/>
      <c r="D430" s="266"/>
    </row>
    <row r="431" spans="1:4" s="40" customFormat="1" ht="20.100000000000001" customHeight="1" x14ac:dyDescent="0.3">
      <c r="A431" s="226"/>
      <c r="B431" s="227"/>
      <c r="C431" s="265"/>
      <c r="D431" s="266"/>
    </row>
    <row r="432" spans="1:4" s="40" customFormat="1" ht="20.100000000000001" customHeight="1" x14ac:dyDescent="0.3">
      <c r="A432" s="226"/>
      <c r="B432" s="227"/>
      <c r="C432" s="265"/>
      <c r="D432" s="266"/>
    </row>
    <row r="433" spans="1:4" s="40" customFormat="1" ht="20.100000000000001" customHeight="1" x14ac:dyDescent="0.3">
      <c r="A433" s="226"/>
      <c r="B433" s="227"/>
      <c r="C433" s="265"/>
      <c r="D433" s="266"/>
    </row>
    <row r="434" spans="1:4" s="40" customFormat="1" ht="20.100000000000001" customHeight="1" x14ac:dyDescent="0.3">
      <c r="A434" s="226"/>
      <c r="B434" s="227"/>
      <c r="C434" s="265"/>
      <c r="D434" s="266"/>
    </row>
    <row r="435" spans="1:4" s="40" customFormat="1" ht="20.100000000000001" customHeight="1" x14ac:dyDescent="0.3">
      <c r="A435" s="226"/>
      <c r="B435" s="227"/>
      <c r="C435" s="265"/>
      <c r="D435" s="266"/>
    </row>
    <row r="436" spans="1:4" s="40" customFormat="1" ht="20.100000000000001" customHeight="1" x14ac:dyDescent="0.3">
      <c r="A436" s="226"/>
      <c r="B436" s="227"/>
      <c r="C436" s="265"/>
      <c r="D436" s="266"/>
    </row>
    <row r="437" spans="1:4" s="40" customFormat="1" ht="20.100000000000001" customHeight="1" x14ac:dyDescent="0.3">
      <c r="A437" s="226"/>
      <c r="B437" s="227"/>
      <c r="C437" s="265"/>
      <c r="D437" s="266"/>
    </row>
    <row r="438" spans="1:4" s="40" customFormat="1" ht="20.100000000000001" customHeight="1" x14ac:dyDescent="0.3">
      <c r="A438" s="226"/>
      <c r="B438" s="227"/>
      <c r="C438" s="265"/>
      <c r="D438" s="266"/>
    </row>
    <row r="439" spans="1:4" s="40" customFormat="1" ht="20.100000000000001" customHeight="1" x14ac:dyDescent="0.3">
      <c r="A439" s="226"/>
      <c r="B439" s="227"/>
      <c r="C439" s="265"/>
      <c r="D439" s="266"/>
    </row>
    <row r="440" spans="1:4" s="40" customFormat="1" ht="20.100000000000001" customHeight="1" x14ac:dyDescent="0.3">
      <c r="A440" s="226"/>
      <c r="B440" s="227"/>
      <c r="C440" s="265"/>
      <c r="D440" s="266"/>
    </row>
    <row r="441" spans="1:4" s="40" customFormat="1" ht="20.100000000000001" customHeight="1" x14ac:dyDescent="0.3">
      <c r="A441" s="226"/>
      <c r="B441" s="227"/>
      <c r="C441" s="265"/>
      <c r="D441" s="266"/>
    </row>
    <row r="442" spans="1:4" s="40" customFormat="1" ht="20.100000000000001" customHeight="1" x14ac:dyDescent="0.3">
      <c r="A442" s="226"/>
      <c r="B442" s="227"/>
      <c r="C442" s="265"/>
      <c r="D442" s="266"/>
    </row>
    <row r="443" spans="1:4" s="40" customFormat="1" ht="20.100000000000001" customHeight="1" x14ac:dyDescent="0.3">
      <c r="A443" s="226"/>
      <c r="B443" s="227"/>
      <c r="C443" s="265"/>
      <c r="D443" s="266"/>
    </row>
    <row r="444" spans="1:4" s="40" customFormat="1" ht="20.100000000000001" customHeight="1" x14ac:dyDescent="0.3">
      <c r="A444" s="226"/>
      <c r="B444" s="227"/>
      <c r="C444" s="265"/>
      <c r="D444" s="266"/>
    </row>
    <row r="445" spans="1:4" s="40" customFormat="1" ht="20.100000000000001" customHeight="1" x14ac:dyDescent="0.3">
      <c r="A445" s="226"/>
      <c r="B445" s="227"/>
      <c r="C445" s="265"/>
      <c r="D445" s="266"/>
    </row>
    <row r="446" spans="1:4" s="40" customFormat="1" ht="20.100000000000001" customHeight="1" x14ac:dyDescent="0.3">
      <c r="A446" s="226"/>
      <c r="B446" s="227"/>
      <c r="C446" s="265"/>
      <c r="D446" s="266"/>
    </row>
    <row r="447" spans="1:4" s="40" customFormat="1" ht="20.100000000000001" customHeight="1" x14ac:dyDescent="0.3">
      <c r="A447" s="226"/>
      <c r="B447" s="227"/>
      <c r="C447" s="265"/>
      <c r="D447" s="266"/>
    </row>
    <row r="448" spans="1:4" s="40" customFormat="1" ht="20.100000000000001" customHeight="1" x14ac:dyDescent="0.3">
      <c r="A448" s="226"/>
      <c r="B448" s="227"/>
      <c r="C448" s="265"/>
      <c r="D448" s="266"/>
    </row>
    <row r="449" spans="1:4" s="40" customFormat="1" ht="20.100000000000001" customHeight="1" x14ac:dyDescent="0.3">
      <c r="A449" s="226"/>
      <c r="B449" s="227"/>
      <c r="C449" s="265"/>
      <c r="D449" s="266"/>
    </row>
    <row r="450" spans="1:4" s="40" customFormat="1" ht="20.100000000000001" customHeight="1" x14ac:dyDescent="0.3">
      <c r="A450" s="226"/>
      <c r="B450" s="227"/>
      <c r="C450" s="265"/>
      <c r="D450" s="266"/>
    </row>
    <row r="451" spans="1:4" s="40" customFormat="1" ht="20.100000000000001" customHeight="1" x14ac:dyDescent="0.3">
      <c r="A451" s="226"/>
      <c r="B451" s="227"/>
      <c r="C451" s="265"/>
      <c r="D451" s="266"/>
    </row>
    <row r="452" spans="1:4" s="40" customFormat="1" ht="20.100000000000001" customHeight="1" x14ac:dyDescent="0.3">
      <c r="A452" s="226"/>
      <c r="B452" s="227"/>
      <c r="C452" s="265"/>
      <c r="D452" s="266"/>
    </row>
    <row r="453" spans="1:4" s="40" customFormat="1" ht="20.100000000000001" customHeight="1" x14ac:dyDescent="0.3">
      <c r="A453" s="226"/>
      <c r="B453" s="227"/>
      <c r="C453" s="265"/>
      <c r="D453" s="266"/>
    </row>
    <row r="454" spans="1:4" s="40" customFormat="1" ht="20.100000000000001" customHeight="1" x14ac:dyDescent="0.3">
      <c r="A454" s="226"/>
      <c r="B454" s="227"/>
      <c r="C454" s="265"/>
      <c r="D454" s="266"/>
    </row>
    <row r="455" spans="1:4" s="40" customFormat="1" ht="20.100000000000001" customHeight="1" x14ac:dyDescent="0.3">
      <c r="A455" s="226"/>
      <c r="B455" s="227"/>
      <c r="C455" s="265"/>
      <c r="D455" s="266"/>
    </row>
    <row r="456" spans="1:4" s="40" customFormat="1" ht="20.100000000000001" customHeight="1" x14ac:dyDescent="0.3">
      <c r="A456" s="226"/>
      <c r="B456" s="227"/>
      <c r="C456" s="265"/>
      <c r="D456" s="266"/>
    </row>
    <row r="457" spans="1:4" s="40" customFormat="1" ht="20.100000000000001" customHeight="1" x14ac:dyDescent="0.3">
      <c r="A457" s="226"/>
      <c r="B457" s="227"/>
      <c r="C457" s="265"/>
      <c r="D457" s="266"/>
    </row>
    <row r="458" spans="1:4" s="40" customFormat="1" ht="20.100000000000001" customHeight="1" x14ac:dyDescent="0.3">
      <c r="A458" s="226"/>
      <c r="B458" s="227"/>
      <c r="C458" s="265"/>
      <c r="D458" s="266"/>
    </row>
    <row r="459" spans="1:4" s="40" customFormat="1" ht="20.100000000000001" customHeight="1" x14ac:dyDescent="0.3">
      <c r="A459" s="226"/>
      <c r="B459" s="227"/>
      <c r="C459" s="265"/>
      <c r="D459" s="266"/>
    </row>
    <row r="460" spans="1:4" s="40" customFormat="1" ht="20.100000000000001" customHeight="1" x14ac:dyDescent="0.3">
      <c r="A460" s="226"/>
      <c r="B460" s="227"/>
      <c r="C460" s="265"/>
      <c r="D460" s="266"/>
    </row>
    <row r="461" spans="1:4" s="40" customFormat="1" ht="20.100000000000001" customHeight="1" x14ac:dyDescent="0.3">
      <c r="A461" s="226"/>
      <c r="B461" s="227"/>
      <c r="C461" s="265"/>
      <c r="D461" s="266"/>
    </row>
    <row r="462" spans="1:4" s="40" customFormat="1" ht="20.100000000000001" customHeight="1" x14ac:dyDescent="0.3">
      <c r="A462" s="226"/>
      <c r="B462" s="227"/>
      <c r="C462" s="265"/>
      <c r="D462" s="266"/>
    </row>
    <row r="463" spans="1:4" s="40" customFormat="1" ht="20.100000000000001" customHeight="1" x14ac:dyDescent="0.3">
      <c r="A463" s="226"/>
      <c r="B463" s="227"/>
      <c r="C463" s="265"/>
      <c r="D463" s="266"/>
    </row>
    <row r="464" spans="1:4" s="40" customFormat="1" ht="20.100000000000001" customHeight="1" x14ac:dyDescent="0.3">
      <c r="A464" s="226"/>
      <c r="B464" s="227"/>
      <c r="C464" s="265"/>
      <c r="D464" s="266"/>
    </row>
    <row r="465" spans="1:4" s="40" customFormat="1" ht="20.100000000000001" customHeight="1" x14ac:dyDescent="0.3">
      <c r="A465" s="226"/>
      <c r="B465" s="227"/>
      <c r="C465" s="265"/>
      <c r="D465" s="266"/>
    </row>
    <row r="466" spans="1:4" s="40" customFormat="1" ht="20.100000000000001" customHeight="1" x14ac:dyDescent="0.3">
      <c r="A466" s="226"/>
      <c r="B466" s="227"/>
      <c r="C466" s="265"/>
      <c r="D466" s="266"/>
    </row>
    <row r="467" spans="1:4" s="40" customFormat="1" ht="20.100000000000001" customHeight="1" x14ac:dyDescent="0.3">
      <c r="A467" s="226"/>
      <c r="B467" s="227"/>
      <c r="C467" s="265"/>
      <c r="D467" s="266"/>
    </row>
    <row r="468" spans="1:4" s="40" customFormat="1" ht="20.100000000000001" customHeight="1" x14ac:dyDescent="0.3">
      <c r="A468" s="226"/>
      <c r="B468" s="227"/>
      <c r="C468" s="265"/>
      <c r="D468" s="266"/>
    </row>
    <row r="469" spans="1:4" s="40" customFormat="1" ht="20.100000000000001" customHeight="1" x14ac:dyDescent="0.3">
      <c r="A469" s="226"/>
      <c r="B469" s="227"/>
      <c r="C469" s="265"/>
      <c r="D469" s="266"/>
    </row>
    <row r="470" spans="1:4" s="40" customFormat="1" ht="20.100000000000001" customHeight="1" x14ac:dyDescent="0.3">
      <c r="A470" s="226"/>
      <c r="B470" s="227"/>
      <c r="C470" s="265"/>
      <c r="D470" s="266"/>
    </row>
    <row r="471" spans="1:4" s="40" customFormat="1" ht="20.100000000000001" customHeight="1" x14ac:dyDescent="0.3">
      <c r="A471" s="226"/>
      <c r="B471" s="227"/>
      <c r="C471" s="265"/>
      <c r="D471" s="266"/>
    </row>
    <row r="472" spans="1:4" s="40" customFormat="1" ht="20.100000000000001" customHeight="1" x14ac:dyDescent="0.3">
      <c r="A472" s="226"/>
      <c r="B472" s="227"/>
      <c r="C472" s="265"/>
      <c r="D472" s="266"/>
    </row>
    <row r="473" spans="1:4" s="40" customFormat="1" ht="20.100000000000001" customHeight="1" x14ac:dyDescent="0.3">
      <c r="A473" s="226"/>
      <c r="B473" s="227"/>
      <c r="C473" s="265"/>
      <c r="D473" s="266"/>
    </row>
    <row r="474" spans="1:4" s="40" customFormat="1" ht="20.100000000000001" customHeight="1" x14ac:dyDescent="0.3">
      <c r="A474" s="226"/>
      <c r="B474" s="227"/>
      <c r="C474" s="265"/>
      <c r="D474" s="266"/>
    </row>
    <row r="475" spans="1:4" s="40" customFormat="1" ht="20.100000000000001" customHeight="1" x14ac:dyDescent="0.3">
      <c r="A475" s="226"/>
      <c r="B475" s="227"/>
      <c r="C475" s="265"/>
      <c r="D475" s="266"/>
    </row>
    <row r="476" spans="1:4" s="40" customFormat="1" ht="20.100000000000001" customHeight="1" x14ac:dyDescent="0.3">
      <c r="A476" s="226"/>
      <c r="B476" s="227"/>
      <c r="C476" s="265"/>
      <c r="D476" s="266"/>
    </row>
    <row r="477" spans="1:4" s="40" customFormat="1" ht="20.100000000000001" customHeight="1" x14ac:dyDescent="0.3">
      <c r="A477" s="226"/>
      <c r="B477" s="227"/>
      <c r="C477" s="265"/>
      <c r="D477" s="266"/>
    </row>
    <row r="478" spans="1:4" s="40" customFormat="1" ht="20.100000000000001" customHeight="1" x14ac:dyDescent="0.3">
      <c r="A478" s="226"/>
      <c r="B478" s="227"/>
      <c r="C478" s="265"/>
      <c r="D478" s="266"/>
    </row>
    <row r="479" spans="1:4" s="40" customFormat="1" ht="20.100000000000001" customHeight="1" x14ac:dyDescent="0.3">
      <c r="A479" s="226"/>
      <c r="B479" s="227"/>
      <c r="C479" s="265"/>
      <c r="D479" s="266"/>
    </row>
    <row r="480" spans="1:4" s="40" customFormat="1" ht="20.100000000000001" customHeight="1" x14ac:dyDescent="0.3">
      <c r="A480" s="226"/>
      <c r="B480" s="227"/>
      <c r="C480" s="265"/>
      <c r="D480" s="266"/>
    </row>
    <row r="481" spans="1:4" s="40" customFormat="1" ht="20.100000000000001" customHeight="1" x14ac:dyDescent="0.3">
      <c r="A481" s="226"/>
      <c r="B481" s="227"/>
      <c r="C481" s="265"/>
      <c r="D481" s="266"/>
    </row>
    <row r="482" spans="1:4" s="40" customFormat="1" ht="20.100000000000001" customHeight="1" x14ac:dyDescent="0.3">
      <c r="A482" s="226"/>
      <c r="B482" s="227"/>
      <c r="C482" s="265"/>
      <c r="D482" s="266"/>
    </row>
    <row r="483" spans="1:4" s="40" customFormat="1" ht="20.100000000000001" customHeight="1" x14ac:dyDescent="0.3">
      <c r="A483" s="226"/>
      <c r="B483" s="227"/>
      <c r="C483" s="265"/>
      <c r="D483" s="266"/>
    </row>
    <row r="484" spans="1:4" s="40" customFormat="1" ht="20.100000000000001" customHeight="1" x14ac:dyDescent="0.3">
      <c r="A484" s="226"/>
      <c r="B484" s="227"/>
      <c r="C484" s="265"/>
      <c r="D484" s="266"/>
    </row>
    <row r="485" spans="1:4" s="40" customFormat="1" ht="20.100000000000001" customHeight="1" x14ac:dyDescent="0.3">
      <c r="A485" s="226"/>
      <c r="B485" s="227"/>
      <c r="C485" s="265"/>
      <c r="D485" s="266"/>
    </row>
    <row r="486" spans="1:4" s="40" customFormat="1" ht="20.100000000000001" customHeight="1" x14ac:dyDescent="0.3">
      <c r="A486" s="226"/>
      <c r="B486" s="227"/>
      <c r="C486" s="265"/>
      <c r="D486" s="266"/>
    </row>
    <row r="487" spans="1:4" s="40" customFormat="1" ht="20.100000000000001" customHeight="1" x14ac:dyDescent="0.3">
      <c r="A487" s="226"/>
      <c r="B487" s="227"/>
      <c r="C487" s="265"/>
      <c r="D487" s="266"/>
    </row>
    <row r="488" spans="1:4" s="40" customFormat="1" ht="20.100000000000001" customHeight="1" x14ac:dyDescent="0.3">
      <c r="A488" s="226"/>
      <c r="B488" s="227"/>
      <c r="C488" s="265"/>
      <c r="D488" s="266"/>
    </row>
    <row r="489" spans="1:4" s="40" customFormat="1" ht="20.100000000000001" customHeight="1" x14ac:dyDescent="0.3">
      <c r="A489" s="226"/>
      <c r="B489" s="227"/>
      <c r="C489" s="265"/>
      <c r="D489" s="266"/>
    </row>
    <row r="490" spans="1:4" s="40" customFormat="1" ht="20.100000000000001" customHeight="1" x14ac:dyDescent="0.3">
      <c r="A490" s="226"/>
      <c r="B490" s="227"/>
      <c r="C490" s="265"/>
      <c r="D490" s="266"/>
    </row>
    <row r="491" spans="1:4" s="40" customFormat="1" ht="20.100000000000001" customHeight="1" x14ac:dyDescent="0.3">
      <c r="A491" s="226"/>
      <c r="B491" s="227"/>
      <c r="C491" s="265"/>
      <c r="D491" s="266"/>
    </row>
    <row r="492" spans="1:4" s="40" customFormat="1" ht="20.100000000000001" customHeight="1" x14ac:dyDescent="0.3">
      <c r="A492" s="226"/>
      <c r="B492" s="227"/>
      <c r="C492" s="265"/>
      <c r="D492" s="266"/>
    </row>
    <row r="493" spans="1:4" s="40" customFormat="1" ht="20.100000000000001" customHeight="1" x14ac:dyDescent="0.3">
      <c r="A493" s="226"/>
      <c r="B493" s="227"/>
      <c r="C493" s="265"/>
      <c r="D493" s="266"/>
    </row>
    <row r="494" spans="1:4" s="40" customFormat="1" ht="20.100000000000001" customHeight="1" x14ac:dyDescent="0.3">
      <c r="A494" s="226"/>
      <c r="B494" s="227"/>
      <c r="C494" s="265"/>
      <c r="D494" s="266"/>
    </row>
    <row r="495" spans="1:4" s="40" customFormat="1" ht="20.100000000000001" customHeight="1" x14ac:dyDescent="0.3">
      <c r="A495" s="226"/>
      <c r="B495" s="227"/>
      <c r="C495" s="265"/>
      <c r="D495" s="266"/>
    </row>
    <row r="496" spans="1:4" s="40" customFormat="1" ht="20.100000000000001" customHeight="1" x14ac:dyDescent="0.3">
      <c r="A496" s="226"/>
      <c r="B496" s="227"/>
      <c r="C496" s="265"/>
      <c r="D496" s="266"/>
    </row>
    <row r="497" spans="1:4" s="40" customFormat="1" ht="20.100000000000001" customHeight="1" x14ac:dyDescent="0.3">
      <c r="A497" s="226"/>
      <c r="B497" s="227"/>
      <c r="C497" s="265"/>
      <c r="D497" s="266"/>
    </row>
    <row r="498" spans="1:4" s="40" customFormat="1" ht="20.100000000000001" customHeight="1" x14ac:dyDescent="0.3">
      <c r="A498" s="226"/>
      <c r="B498" s="227"/>
      <c r="C498" s="265"/>
      <c r="D498" s="266"/>
    </row>
    <row r="499" spans="1:4" s="40" customFormat="1" ht="20.100000000000001" customHeight="1" x14ac:dyDescent="0.3">
      <c r="A499" s="226"/>
      <c r="B499" s="227"/>
      <c r="C499" s="265"/>
      <c r="D499" s="266"/>
    </row>
    <row r="500" spans="1:4" s="40" customFormat="1" ht="20.100000000000001" customHeight="1" x14ac:dyDescent="0.3">
      <c r="A500" s="226"/>
      <c r="B500" s="227"/>
      <c r="C500" s="265"/>
      <c r="D500" s="266"/>
    </row>
    <row r="501" spans="1:4" s="40" customFormat="1" ht="20.100000000000001" customHeight="1" x14ac:dyDescent="0.3">
      <c r="A501" s="226"/>
      <c r="B501" s="227"/>
      <c r="C501" s="265"/>
      <c r="D501" s="266"/>
    </row>
    <row r="502" spans="1:4" s="40" customFormat="1" ht="20.100000000000001" customHeight="1" x14ac:dyDescent="0.3">
      <c r="A502" s="226"/>
      <c r="B502" s="227"/>
      <c r="C502" s="265"/>
      <c r="D502" s="266"/>
    </row>
    <row r="503" spans="1:4" s="40" customFormat="1" ht="20.100000000000001" customHeight="1" x14ac:dyDescent="0.3">
      <c r="A503" s="226"/>
      <c r="B503" s="227"/>
      <c r="C503" s="265"/>
      <c r="D503" s="266"/>
    </row>
    <row r="504" spans="1:4" s="40" customFormat="1" ht="20.100000000000001" customHeight="1" x14ac:dyDescent="0.3">
      <c r="A504" s="226"/>
      <c r="B504" s="227"/>
      <c r="C504" s="265"/>
      <c r="D504" s="266"/>
    </row>
    <row r="505" spans="1:4" s="40" customFormat="1" ht="20.100000000000001" customHeight="1" x14ac:dyDescent="0.3">
      <c r="A505" s="226"/>
      <c r="B505" s="227"/>
      <c r="C505" s="265"/>
      <c r="D505" s="266"/>
    </row>
    <row r="506" spans="1:4" s="40" customFormat="1" ht="20.100000000000001" customHeight="1" x14ac:dyDescent="0.3">
      <c r="A506" s="226"/>
      <c r="B506" s="227"/>
      <c r="C506" s="265"/>
      <c r="D506" s="266"/>
    </row>
    <row r="507" spans="1:4" s="40" customFormat="1" ht="20.100000000000001" customHeight="1" x14ac:dyDescent="0.3">
      <c r="A507" s="226"/>
      <c r="B507" s="227"/>
      <c r="C507" s="265"/>
      <c r="D507" s="266"/>
    </row>
    <row r="508" spans="1:4" s="40" customFormat="1" ht="20.100000000000001" customHeight="1" x14ac:dyDescent="0.3">
      <c r="A508" s="226"/>
      <c r="B508" s="227"/>
      <c r="C508" s="265"/>
      <c r="D508" s="266"/>
    </row>
    <row r="509" spans="1:4" s="40" customFormat="1" ht="20.100000000000001" customHeight="1" x14ac:dyDescent="0.3">
      <c r="A509" s="226"/>
      <c r="B509" s="227"/>
      <c r="C509" s="265"/>
      <c r="D509" s="266"/>
    </row>
    <row r="510" spans="1:4" s="40" customFormat="1" ht="20.100000000000001" customHeight="1" x14ac:dyDescent="0.3">
      <c r="A510" s="226"/>
      <c r="B510" s="227"/>
      <c r="C510" s="265"/>
      <c r="D510" s="266"/>
    </row>
    <row r="511" spans="1:4" s="40" customFormat="1" ht="20.100000000000001" customHeight="1" x14ac:dyDescent="0.3">
      <c r="A511" s="226"/>
      <c r="B511" s="227"/>
      <c r="C511" s="265"/>
      <c r="D511" s="266"/>
    </row>
    <row r="512" spans="1:4" s="40" customFormat="1" ht="20.100000000000001" customHeight="1" x14ac:dyDescent="0.3">
      <c r="A512" s="226"/>
      <c r="B512" s="227"/>
      <c r="C512" s="265"/>
      <c r="D512" s="266"/>
    </row>
    <row r="513" spans="1:4" s="40" customFormat="1" ht="20.100000000000001" customHeight="1" x14ac:dyDescent="0.3">
      <c r="A513" s="226"/>
      <c r="B513" s="227"/>
      <c r="C513" s="265"/>
      <c r="D513" s="266"/>
    </row>
    <row r="514" spans="1:4" s="40" customFormat="1" ht="20.100000000000001" customHeight="1" x14ac:dyDescent="0.3">
      <c r="A514" s="226"/>
      <c r="B514" s="227"/>
      <c r="C514" s="265"/>
      <c r="D514" s="266"/>
    </row>
    <row r="515" spans="1:4" s="40" customFormat="1" ht="20.100000000000001" customHeight="1" x14ac:dyDescent="0.3">
      <c r="A515" s="226"/>
      <c r="B515" s="227"/>
      <c r="C515" s="265"/>
      <c r="D515" s="266"/>
    </row>
    <row r="516" spans="1:4" s="40" customFormat="1" ht="20.100000000000001" customHeight="1" x14ac:dyDescent="0.3">
      <c r="A516" s="226"/>
      <c r="B516" s="227"/>
      <c r="C516" s="265"/>
      <c r="D516" s="266"/>
    </row>
    <row r="517" spans="1:4" s="40" customFormat="1" ht="20.100000000000001" customHeight="1" x14ac:dyDescent="0.3">
      <c r="A517" s="226"/>
      <c r="B517" s="227"/>
      <c r="C517" s="265"/>
      <c r="D517" s="266"/>
    </row>
    <row r="518" spans="1:4" s="40" customFormat="1" ht="20.100000000000001" customHeight="1" x14ac:dyDescent="0.3">
      <c r="A518" s="226"/>
      <c r="B518" s="227"/>
      <c r="C518" s="265"/>
      <c r="D518" s="266"/>
    </row>
    <row r="519" spans="1:4" s="40" customFormat="1" ht="20.100000000000001" customHeight="1" x14ac:dyDescent="0.3">
      <c r="A519" s="226"/>
      <c r="B519" s="227"/>
      <c r="C519" s="265"/>
      <c r="D519" s="266"/>
    </row>
    <row r="520" spans="1:4" s="40" customFormat="1" ht="20.100000000000001" customHeight="1" x14ac:dyDescent="0.3">
      <c r="A520" s="226"/>
      <c r="B520" s="227"/>
      <c r="C520" s="265"/>
      <c r="D520" s="266"/>
    </row>
    <row r="521" spans="1:4" s="40" customFormat="1" ht="20.100000000000001" customHeight="1" x14ac:dyDescent="0.3">
      <c r="A521" s="226"/>
      <c r="B521" s="227"/>
      <c r="C521" s="265"/>
      <c r="D521" s="266"/>
    </row>
    <row r="522" spans="1:4" s="40" customFormat="1" ht="20.100000000000001" customHeight="1" x14ac:dyDescent="0.3">
      <c r="A522" s="226"/>
      <c r="B522" s="227"/>
      <c r="C522" s="265"/>
      <c r="D522" s="266"/>
    </row>
    <row r="523" spans="1:4" s="40" customFormat="1" ht="20.100000000000001" customHeight="1" x14ac:dyDescent="0.3">
      <c r="A523" s="226"/>
      <c r="B523" s="227"/>
      <c r="C523" s="265"/>
      <c r="D523" s="266"/>
    </row>
    <row r="524" spans="1:4" s="40" customFormat="1" ht="20.100000000000001" customHeight="1" x14ac:dyDescent="0.3">
      <c r="A524" s="226"/>
      <c r="B524" s="227"/>
      <c r="C524" s="265"/>
      <c r="D524" s="266"/>
    </row>
    <row r="525" spans="1:4" s="40" customFormat="1" ht="20.100000000000001" customHeight="1" x14ac:dyDescent="0.3">
      <c r="A525" s="226"/>
      <c r="B525" s="227"/>
      <c r="C525" s="265"/>
      <c r="D525" s="266"/>
    </row>
    <row r="526" spans="1:4" s="40" customFormat="1" ht="20.100000000000001" customHeight="1" x14ac:dyDescent="0.3">
      <c r="A526" s="226"/>
      <c r="B526" s="227"/>
      <c r="C526" s="265"/>
      <c r="D526" s="266"/>
    </row>
    <row r="527" spans="1:4" s="40" customFormat="1" ht="20.100000000000001" customHeight="1" x14ac:dyDescent="0.3">
      <c r="A527" s="226"/>
      <c r="B527" s="227"/>
      <c r="C527" s="265"/>
      <c r="D527" s="266"/>
    </row>
    <row r="528" spans="1:4" s="40" customFormat="1" ht="20.100000000000001" customHeight="1" x14ac:dyDescent="0.3">
      <c r="A528" s="226"/>
      <c r="B528" s="227"/>
      <c r="C528" s="265"/>
      <c r="D528" s="266"/>
    </row>
    <row r="529" spans="1:4" s="40" customFormat="1" ht="20.100000000000001" customHeight="1" x14ac:dyDescent="0.3">
      <c r="A529" s="226"/>
      <c r="B529" s="227"/>
      <c r="C529" s="265"/>
      <c r="D529" s="266"/>
    </row>
    <row r="530" spans="1:4" s="40" customFormat="1" ht="20.100000000000001" customHeight="1" x14ac:dyDescent="0.3">
      <c r="A530" s="226"/>
      <c r="B530" s="227"/>
      <c r="C530" s="265"/>
      <c r="D530" s="266"/>
    </row>
    <row r="531" spans="1:4" s="40" customFormat="1" ht="20.100000000000001" customHeight="1" x14ac:dyDescent="0.3">
      <c r="A531" s="226"/>
      <c r="B531" s="227"/>
      <c r="C531" s="265"/>
      <c r="D531" s="266"/>
    </row>
    <row r="532" spans="1:4" s="40" customFormat="1" ht="20.100000000000001" customHeight="1" x14ac:dyDescent="0.3">
      <c r="A532" s="226"/>
      <c r="B532" s="227"/>
      <c r="C532" s="265"/>
      <c r="D532" s="266"/>
    </row>
    <row r="533" spans="1:4" s="40" customFormat="1" ht="20.100000000000001" customHeight="1" x14ac:dyDescent="0.3">
      <c r="A533" s="226"/>
      <c r="B533" s="227"/>
      <c r="C533" s="265"/>
      <c r="D533" s="266"/>
    </row>
    <row r="534" spans="1:4" s="40" customFormat="1" ht="20.100000000000001" customHeight="1" x14ac:dyDescent="0.3">
      <c r="A534" s="226"/>
      <c r="B534" s="227"/>
      <c r="C534" s="265"/>
      <c r="D534" s="266"/>
    </row>
    <row r="535" spans="1:4" s="40" customFormat="1" ht="20.100000000000001" customHeight="1" x14ac:dyDescent="0.3">
      <c r="A535" s="226"/>
      <c r="B535" s="227"/>
      <c r="C535" s="265"/>
      <c r="D535" s="266"/>
    </row>
    <row r="536" spans="1:4" s="40" customFormat="1" ht="20.100000000000001" customHeight="1" x14ac:dyDescent="0.3">
      <c r="A536" s="226"/>
      <c r="B536" s="227"/>
      <c r="C536" s="265"/>
      <c r="D536" s="266"/>
    </row>
    <row r="537" spans="1:4" s="40" customFormat="1" ht="20.100000000000001" customHeight="1" x14ac:dyDescent="0.3">
      <c r="A537" s="226"/>
      <c r="B537" s="227"/>
      <c r="C537" s="265"/>
      <c r="D537" s="266"/>
    </row>
    <row r="538" spans="1:4" s="40" customFormat="1" ht="20.100000000000001" customHeight="1" x14ac:dyDescent="0.3">
      <c r="A538" s="226"/>
      <c r="B538" s="227"/>
      <c r="C538" s="265"/>
      <c r="D538" s="266"/>
    </row>
    <row r="539" spans="1:4" s="40" customFormat="1" ht="20.100000000000001" customHeight="1" x14ac:dyDescent="0.3">
      <c r="A539" s="226"/>
      <c r="B539" s="227"/>
      <c r="C539" s="265"/>
      <c r="D539" s="266"/>
    </row>
    <row r="540" spans="1:4" s="40" customFormat="1" ht="20.100000000000001" customHeight="1" x14ac:dyDescent="0.3">
      <c r="A540" s="226"/>
      <c r="B540" s="227"/>
      <c r="C540" s="265"/>
      <c r="D540" s="266"/>
    </row>
    <row r="541" spans="1:4" s="40" customFormat="1" ht="20.100000000000001" customHeight="1" x14ac:dyDescent="0.3">
      <c r="A541" s="226"/>
      <c r="B541" s="227"/>
      <c r="C541" s="265"/>
      <c r="D541" s="266"/>
    </row>
    <row r="542" spans="1:4" s="40" customFormat="1" ht="20.100000000000001" customHeight="1" x14ac:dyDescent="0.3">
      <c r="A542" s="226"/>
      <c r="B542" s="227"/>
      <c r="C542" s="265"/>
      <c r="D542" s="266"/>
    </row>
    <row r="543" spans="1:4" s="40" customFormat="1" ht="20.100000000000001" customHeight="1" x14ac:dyDescent="0.3">
      <c r="A543" s="226"/>
      <c r="B543" s="227"/>
      <c r="C543" s="265"/>
      <c r="D543" s="266"/>
    </row>
    <row r="544" spans="1:4" s="40" customFormat="1" ht="20.100000000000001" customHeight="1" x14ac:dyDescent="0.3">
      <c r="A544" s="226"/>
      <c r="B544" s="227"/>
      <c r="C544" s="265"/>
      <c r="D544" s="266"/>
    </row>
    <row r="545" spans="1:4" s="40" customFormat="1" ht="20.100000000000001" customHeight="1" x14ac:dyDescent="0.3">
      <c r="A545" s="226"/>
      <c r="B545" s="227"/>
      <c r="C545" s="265"/>
      <c r="D545" s="266"/>
    </row>
    <row r="546" spans="1:4" s="40" customFormat="1" ht="20.100000000000001" customHeight="1" x14ac:dyDescent="0.3">
      <c r="A546" s="226"/>
      <c r="B546" s="227"/>
      <c r="C546" s="265"/>
      <c r="D546" s="266"/>
    </row>
    <row r="547" spans="1:4" s="40" customFormat="1" ht="20.100000000000001" customHeight="1" x14ac:dyDescent="0.3">
      <c r="A547" s="226"/>
      <c r="B547" s="227"/>
      <c r="C547" s="265"/>
      <c r="D547" s="266"/>
    </row>
    <row r="548" spans="1:4" s="40" customFormat="1" ht="20.100000000000001" customHeight="1" x14ac:dyDescent="0.3">
      <c r="A548" s="226"/>
      <c r="B548" s="227"/>
      <c r="C548" s="265"/>
      <c r="D548" s="266"/>
    </row>
    <row r="549" spans="1:4" s="40" customFormat="1" ht="20.100000000000001" customHeight="1" x14ac:dyDescent="0.3">
      <c r="A549" s="226"/>
      <c r="B549" s="227"/>
      <c r="C549" s="265"/>
      <c r="D549" s="266"/>
    </row>
    <row r="550" spans="1:4" s="40" customFormat="1" ht="20.100000000000001" customHeight="1" x14ac:dyDescent="0.3">
      <c r="A550" s="226"/>
      <c r="B550" s="227"/>
      <c r="C550" s="265"/>
      <c r="D550" s="266"/>
    </row>
    <row r="551" spans="1:4" s="40" customFormat="1" ht="20.100000000000001" customHeight="1" x14ac:dyDescent="0.3">
      <c r="A551" s="226"/>
      <c r="B551" s="227"/>
      <c r="C551" s="265"/>
      <c r="D551" s="266"/>
    </row>
    <row r="552" spans="1:4" s="40" customFormat="1" ht="20.100000000000001" customHeight="1" x14ac:dyDescent="0.3">
      <c r="A552" s="226"/>
      <c r="B552" s="227"/>
      <c r="C552" s="265"/>
      <c r="D552" s="266"/>
    </row>
    <row r="553" spans="1:4" s="40" customFormat="1" ht="20.100000000000001" customHeight="1" x14ac:dyDescent="0.3">
      <c r="A553" s="226"/>
      <c r="B553" s="227"/>
      <c r="C553" s="265"/>
      <c r="D553" s="266"/>
    </row>
    <row r="554" spans="1:4" s="40" customFormat="1" ht="20.100000000000001" customHeight="1" x14ac:dyDescent="0.3">
      <c r="A554" s="226"/>
      <c r="B554" s="227"/>
      <c r="C554" s="265"/>
      <c r="D554" s="266"/>
    </row>
    <row r="555" spans="1:4" s="40" customFormat="1" ht="20.100000000000001" customHeight="1" x14ac:dyDescent="0.3">
      <c r="A555" s="226"/>
      <c r="B555" s="227"/>
      <c r="C555" s="265"/>
      <c r="D555" s="266"/>
    </row>
    <row r="556" spans="1:4" s="40" customFormat="1" ht="20.100000000000001" customHeight="1" x14ac:dyDescent="0.3">
      <c r="A556" s="226"/>
      <c r="B556" s="227"/>
      <c r="C556" s="265"/>
      <c r="D556" s="266"/>
    </row>
    <row r="557" spans="1:4" s="40" customFormat="1" ht="20.100000000000001" customHeight="1" x14ac:dyDescent="0.3">
      <c r="A557" s="226"/>
      <c r="B557" s="227"/>
      <c r="C557" s="265"/>
      <c r="D557" s="266"/>
    </row>
    <row r="558" spans="1:4" s="40" customFormat="1" ht="20.100000000000001" customHeight="1" x14ac:dyDescent="0.3">
      <c r="A558" s="226"/>
      <c r="B558" s="227"/>
      <c r="C558" s="265"/>
      <c r="D558" s="266"/>
    </row>
    <row r="559" spans="1:4" s="40" customFormat="1" ht="20.100000000000001" customHeight="1" x14ac:dyDescent="0.3">
      <c r="A559" s="226"/>
      <c r="B559" s="227"/>
      <c r="C559" s="265"/>
      <c r="D559" s="266"/>
    </row>
    <row r="560" spans="1:4" s="40" customFormat="1" ht="20.100000000000001" customHeight="1" x14ac:dyDescent="0.3">
      <c r="A560" s="226"/>
      <c r="B560" s="227"/>
      <c r="C560" s="265"/>
      <c r="D560" s="266"/>
    </row>
    <row r="561" spans="1:4" s="40" customFormat="1" ht="20.100000000000001" customHeight="1" x14ac:dyDescent="0.3">
      <c r="A561" s="226"/>
      <c r="B561" s="227"/>
      <c r="C561" s="265"/>
      <c r="D561" s="266"/>
    </row>
    <row r="562" spans="1:4" s="40" customFormat="1" ht="20.100000000000001" customHeight="1" x14ac:dyDescent="0.3">
      <c r="A562" s="226"/>
      <c r="B562" s="227"/>
      <c r="C562" s="265"/>
      <c r="D562" s="266"/>
    </row>
    <row r="563" spans="1:4" s="40" customFormat="1" ht="20.100000000000001" customHeight="1" x14ac:dyDescent="0.3">
      <c r="A563" s="226"/>
      <c r="B563" s="227"/>
      <c r="C563" s="265"/>
      <c r="D563" s="266"/>
    </row>
    <row r="564" spans="1:4" s="40" customFormat="1" ht="20.100000000000001" customHeight="1" x14ac:dyDescent="0.3">
      <c r="A564" s="226"/>
      <c r="B564" s="227"/>
      <c r="C564" s="265"/>
      <c r="D564" s="266"/>
    </row>
    <row r="565" spans="1:4" s="40" customFormat="1" ht="20.100000000000001" customHeight="1" x14ac:dyDescent="0.3">
      <c r="A565" s="226"/>
      <c r="B565" s="227"/>
      <c r="C565" s="265"/>
      <c r="D565" s="266"/>
    </row>
    <row r="566" spans="1:4" s="40" customFormat="1" ht="20.100000000000001" customHeight="1" x14ac:dyDescent="0.3">
      <c r="A566" s="226"/>
      <c r="B566" s="227"/>
      <c r="C566" s="265"/>
      <c r="D566" s="266"/>
    </row>
    <row r="567" spans="1:4" s="40" customFormat="1" ht="20.100000000000001" customHeight="1" x14ac:dyDescent="0.3">
      <c r="A567" s="226"/>
      <c r="B567" s="227"/>
      <c r="C567" s="265"/>
      <c r="D567" s="266"/>
    </row>
    <row r="568" spans="1:4" s="40" customFormat="1" ht="20.100000000000001" customHeight="1" x14ac:dyDescent="0.3">
      <c r="A568" s="226"/>
      <c r="B568" s="227"/>
      <c r="C568" s="265"/>
      <c r="D568" s="266"/>
    </row>
    <row r="569" spans="1:4" s="40" customFormat="1" ht="20.100000000000001" customHeight="1" x14ac:dyDescent="0.3">
      <c r="A569" s="226"/>
      <c r="B569" s="227"/>
      <c r="C569" s="265"/>
      <c r="D569" s="266"/>
    </row>
    <row r="570" spans="1:4" s="40" customFormat="1" ht="20.100000000000001" customHeight="1" x14ac:dyDescent="0.3">
      <c r="A570" s="226"/>
      <c r="B570" s="227"/>
      <c r="C570" s="265"/>
      <c r="D570" s="266"/>
    </row>
    <row r="571" spans="1:4" s="40" customFormat="1" ht="20.100000000000001" customHeight="1" x14ac:dyDescent="0.3">
      <c r="A571" s="226"/>
      <c r="B571" s="227"/>
      <c r="C571" s="265"/>
      <c r="D571" s="266"/>
    </row>
    <row r="572" spans="1:4" s="40" customFormat="1" ht="20.100000000000001" customHeight="1" x14ac:dyDescent="0.3">
      <c r="A572" s="226"/>
      <c r="B572" s="227"/>
      <c r="C572" s="265"/>
      <c r="D572" s="266"/>
    </row>
    <row r="573" spans="1:4" s="40" customFormat="1" ht="20.100000000000001" customHeight="1" x14ac:dyDescent="0.3">
      <c r="A573" s="226"/>
      <c r="B573" s="227"/>
      <c r="C573" s="265"/>
      <c r="D573" s="266"/>
    </row>
    <row r="574" spans="1:4" s="40" customFormat="1" ht="20.100000000000001" customHeight="1" x14ac:dyDescent="0.3">
      <c r="A574" s="226"/>
      <c r="B574" s="227"/>
      <c r="C574" s="265"/>
      <c r="D574" s="266"/>
    </row>
    <row r="575" spans="1:4" s="40" customFormat="1" ht="20.100000000000001" customHeight="1" x14ac:dyDescent="0.3">
      <c r="A575" s="226"/>
      <c r="B575" s="227"/>
      <c r="C575" s="265"/>
      <c r="D575" s="266"/>
    </row>
    <row r="576" spans="1:4" s="40" customFormat="1" ht="20.100000000000001" customHeight="1" x14ac:dyDescent="0.3">
      <c r="A576" s="226"/>
      <c r="B576" s="227"/>
      <c r="C576" s="265"/>
      <c r="D576" s="266"/>
    </row>
    <row r="577" spans="1:4" s="40" customFormat="1" ht="20.100000000000001" customHeight="1" x14ac:dyDescent="0.3">
      <c r="A577" s="226"/>
      <c r="B577" s="227"/>
      <c r="C577" s="265"/>
      <c r="D577" s="266"/>
    </row>
    <row r="578" spans="1:4" s="40" customFormat="1" ht="20.100000000000001" customHeight="1" x14ac:dyDescent="0.3">
      <c r="A578" s="226"/>
      <c r="B578" s="227"/>
      <c r="C578" s="265"/>
      <c r="D578" s="266"/>
    </row>
    <row r="579" spans="1:4" s="40" customFormat="1" ht="20.100000000000001" customHeight="1" x14ac:dyDescent="0.3">
      <c r="A579" s="226"/>
      <c r="B579" s="227"/>
      <c r="C579" s="265"/>
      <c r="D579" s="266"/>
    </row>
    <row r="580" spans="1:4" s="40" customFormat="1" ht="20.100000000000001" customHeight="1" x14ac:dyDescent="0.3">
      <c r="A580" s="226"/>
      <c r="B580" s="227"/>
      <c r="C580" s="265"/>
      <c r="D580" s="266"/>
    </row>
    <row r="581" spans="1:4" s="40" customFormat="1" ht="20.100000000000001" customHeight="1" x14ac:dyDescent="0.3">
      <c r="A581" s="226"/>
      <c r="B581" s="227"/>
      <c r="C581" s="265"/>
      <c r="D581" s="266"/>
    </row>
    <row r="582" spans="1:4" s="40" customFormat="1" ht="20.100000000000001" customHeight="1" x14ac:dyDescent="0.3">
      <c r="A582" s="226"/>
      <c r="B582" s="227"/>
      <c r="C582" s="265"/>
      <c r="D582" s="266"/>
    </row>
    <row r="583" spans="1:4" s="40" customFormat="1" ht="20.100000000000001" customHeight="1" x14ac:dyDescent="0.3">
      <c r="A583" s="226"/>
      <c r="B583" s="227"/>
      <c r="C583" s="265"/>
      <c r="D583" s="266"/>
    </row>
    <row r="584" spans="1:4" s="40" customFormat="1" ht="20.100000000000001" customHeight="1" x14ac:dyDescent="0.3">
      <c r="A584" s="226"/>
      <c r="B584" s="227"/>
      <c r="C584" s="265"/>
      <c r="D584" s="266"/>
    </row>
    <row r="585" spans="1:4" s="40" customFormat="1" ht="20.100000000000001" customHeight="1" x14ac:dyDescent="0.3">
      <c r="A585" s="226"/>
      <c r="B585" s="227"/>
      <c r="C585" s="265"/>
      <c r="D585" s="266"/>
    </row>
    <row r="586" spans="1:4" s="40" customFormat="1" ht="20.100000000000001" customHeight="1" x14ac:dyDescent="0.3">
      <c r="A586" s="226"/>
      <c r="B586" s="227"/>
      <c r="C586" s="265"/>
      <c r="D586" s="266"/>
    </row>
    <row r="587" spans="1:4" s="40" customFormat="1" ht="20.100000000000001" customHeight="1" x14ac:dyDescent="0.3">
      <c r="A587" s="226"/>
      <c r="B587" s="227"/>
      <c r="C587" s="265"/>
      <c r="D587" s="266"/>
    </row>
    <row r="588" spans="1:4" s="40" customFormat="1" ht="20.100000000000001" customHeight="1" x14ac:dyDescent="0.3">
      <c r="A588" s="226"/>
      <c r="B588" s="227"/>
      <c r="C588" s="265"/>
      <c r="D588" s="266"/>
    </row>
    <row r="589" spans="1:4" s="40" customFormat="1" ht="20.100000000000001" customHeight="1" x14ac:dyDescent="0.3">
      <c r="A589" s="226"/>
      <c r="B589" s="227"/>
      <c r="C589" s="265"/>
      <c r="D589" s="266"/>
    </row>
    <row r="590" spans="1:4" s="40" customFormat="1" ht="20.100000000000001" customHeight="1" x14ac:dyDescent="0.3">
      <c r="A590" s="226"/>
      <c r="B590" s="227"/>
      <c r="C590" s="265"/>
      <c r="D590" s="266"/>
    </row>
    <row r="591" spans="1:4" s="40" customFormat="1" ht="20.100000000000001" customHeight="1" x14ac:dyDescent="0.3">
      <c r="A591" s="226"/>
      <c r="B591" s="227"/>
      <c r="C591" s="265"/>
      <c r="D591" s="266"/>
    </row>
    <row r="592" spans="1:4" s="40" customFormat="1" ht="20.100000000000001" customHeight="1" x14ac:dyDescent="0.3">
      <c r="A592" s="226"/>
      <c r="B592" s="227"/>
      <c r="C592" s="265"/>
      <c r="D592" s="266"/>
    </row>
    <row r="593" spans="1:4" s="40" customFormat="1" ht="20.100000000000001" customHeight="1" x14ac:dyDescent="0.3">
      <c r="A593" s="226"/>
      <c r="B593" s="227"/>
      <c r="C593" s="265"/>
      <c r="D593" s="266"/>
    </row>
    <row r="594" spans="1:4" s="40" customFormat="1" ht="20.100000000000001" customHeight="1" x14ac:dyDescent="0.3">
      <c r="A594" s="226"/>
      <c r="B594" s="227"/>
      <c r="C594" s="265"/>
      <c r="D594" s="266"/>
    </row>
    <row r="595" spans="1:4" s="40" customFormat="1" ht="20.100000000000001" customHeight="1" x14ac:dyDescent="0.3">
      <c r="A595" s="226"/>
      <c r="B595" s="227"/>
      <c r="C595" s="265"/>
      <c r="D595" s="266"/>
    </row>
    <row r="596" spans="1:4" s="40" customFormat="1" ht="20.100000000000001" customHeight="1" x14ac:dyDescent="0.3">
      <c r="A596" s="226"/>
      <c r="B596" s="227"/>
      <c r="C596" s="265"/>
      <c r="D596" s="266"/>
    </row>
    <row r="597" spans="1:4" s="40" customFormat="1" ht="20.100000000000001" customHeight="1" x14ac:dyDescent="0.3">
      <c r="A597" s="226"/>
      <c r="B597" s="227"/>
      <c r="C597" s="265"/>
      <c r="D597" s="266"/>
    </row>
    <row r="598" spans="1:4" s="40" customFormat="1" ht="20.100000000000001" customHeight="1" x14ac:dyDescent="0.3">
      <c r="A598" s="226"/>
      <c r="B598" s="227"/>
      <c r="C598" s="265"/>
      <c r="D598" s="266"/>
    </row>
    <row r="599" spans="1:4" s="40" customFormat="1" ht="20.100000000000001" customHeight="1" x14ac:dyDescent="0.3">
      <c r="A599" s="226"/>
      <c r="B599" s="227"/>
      <c r="C599" s="265"/>
      <c r="D599" s="266"/>
    </row>
    <row r="600" spans="1:4" s="40" customFormat="1" ht="20.100000000000001" customHeight="1" x14ac:dyDescent="0.3">
      <c r="A600" s="226"/>
      <c r="B600" s="227"/>
      <c r="C600" s="265"/>
      <c r="D600" s="266"/>
    </row>
    <row r="601" spans="1:4" s="40" customFormat="1" ht="20.100000000000001" customHeight="1" x14ac:dyDescent="0.3">
      <c r="A601" s="226"/>
      <c r="B601" s="227"/>
      <c r="C601" s="265"/>
      <c r="D601" s="266"/>
    </row>
    <row r="602" spans="1:4" s="40" customFormat="1" ht="20.100000000000001" customHeight="1" x14ac:dyDescent="0.3">
      <c r="A602" s="226"/>
      <c r="B602" s="227"/>
      <c r="C602" s="265"/>
      <c r="D602" s="266"/>
    </row>
    <row r="603" spans="1:4" s="40" customFormat="1" ht="20.100000000000001" customHeight="1" x14ac:dyDescent="0.3">
      <c r="A603" s="226"/>
      <c r="B603" s="227"/>
      <c r="C603" s="265"/>
      <c r="D603" s="266"/>
    </row>
    <row r="604" spans="1:4" s="40" customFormat="1" ht="20.100000000000001" customHeight="1" x14ac:dyDescent="0.3">
      <c r="A604" s="226"/>
      <c r="B604" s="227"/>
      <c r="C604" s="265"/>
      <c r="D604" s="266"/>
    </row>
    <row r="605" spans="1:4" s="40" customFormat="1" ht="20.100000000000001" customHeight="1" x14ac:dyDescent="0.3">
      <c r="A605" s="226"/>
      <c r="B605" s="227"/>
      <c r="C605" s="265"/>
      <c r="D605" s="266"/>
    </row>
    <row r="606" spans="1:4" s="40" customFormat="1" ht="20.100000000000001" customHeight="1" x14ac:dyDescent="0.3">
      <c r="A606" s="226"/>
      <c r="B606" s="227"/>
      <c r="C606" s="265"/>
      <c r="D606" s="266"/>
    </row>
    <row r="607" spans="1:4" s="40" customFormat="1" ht="20.100000000000001" customHeight="1" x14ac:dyDescent="0.3">
      <c r="A607" s="226"/>
      <c r="B607" s="227"/>
      <c r="C607" s="265"/>
      <c r="D607" s="266"/>
    </row>
    <row r="608" spans="1:4" s="40" customFormat="1" ht="20.100000000000001" customHeight="1" x14ac:dyDescent="0.3">
      <c r="A608" s="226"/>
      <c r="B608" s="227"/>
      <c r="C608" s="265"/>
      <c r="D608" s="266"/>
    </row>
    <row r="609" spans="1:4" s="40" customFormat="1" ht="20.100000000000001" customHeight="1" x14ac:dyDescent="0.3">
      <c r="A609" s="226"/>
      <c r="B609" s="227"/>
      <c r="C609" s="265"/>
      <c r="D609" s="266"/>
    </row>
    <row r="610" spans="1:4" s="40" customFormat="1" ht="20.100000000000001" customHeight="1" x14ac:dyDescent="0.3">
      <c r="A610" s="226"/>
      <c r="B610" s="227"/>
      <c r="C610" s="265"/>
      <c r="D610" s="266"/>
    </row>
    <row r="611" spans="1:4" s="40" customFormat="1" ht="20.100000000000001" customHeight="1" x14ac:dyDescent="0.3">
      <c r="A611" s="226"/>
      <c r="B611" s="227"/>
      <c r="C611" s="265"/>
      <c r="D611" s="266"/>
    </row>
    <row r="612" spans="1:4" s="40" customFormat="1" ht="20.100000000000001" customHeight="1" x14ac:dyDescent="0.3">
      <c r="A612" s="226"/>
      <c r="B612" s="227"/>
      <c r="C612" s="265"/>
      <c r="D612" s="266"/>
    </row>
    <row r="613" spans="1:4" s="40" customFormat="1" ht="20.100000000000001" customHeight="1" x14ac:dyDescent="0.3">
      <c r="A613" s="226"/>
      <c r="B613" s="227"/>
      <c r="C613" s="265"/>
      <c r="D613" s="266"/>
    </row>
    <row r="614" spans="1:4" s="40" customFormat="1" ht="20.100000000000001" customHeight="1" x14ac:dyDescent="0.3">
      <c r="A614" s="226"/>
      <c r="B614" s="227"/>
      <c r="C614" s="265"/>
      <c r="D614" s="266"/>
    </row>
    <row r="615" spans="1:4" s="40" customFormat="1" ht="20.100000000000001" customHeight="1" x14ac:dyDescent="0.3">
      <c r="A615" s="226"/>
      <c r="B615" s="227"/>
      <c r="C615" s="265"/>
      <c r="D615" s="266"/>
    </row>
    <row r="616" spans="1:4" s="40" customFormat="1" ht="20.100000000000001" customHeight="1" x14ac:dyDescent="0.3">
      <c r="A616" s="226"/>
      <c r="B616" s="227"/>
      <c r="C616" s="265"/>
      <c r="D616" s="266"/>
    </row>
    <row r="617" spans="1:4" s="40" customFormat="1" ht="20.100000000000001" customHeight="1" x14ac:dyDescent="0.3">
      <c r="A617" s="226"/>
      <c r="B617" s="227"/>
      <c r="C617" s="265"/>
      <c r="D617" s="266"/>
    </row>
    <row r="618" spans="1:4" s="40" customFormat="1" ht="20.100000000000001" customHeight="1" x14ac:dyDescent="0.3">
      <c r="A618" s="226"/>
      <c r="B618" s="227"/>
      <c r="C618" s="265"/>
      <c r="D618" s="266"/>
    </row>
    <row r="619" spans="1:4" s="40" customFormat="1" ht="20.100000000000001" customHeight="1" x14ac:dyDescent="0.3">
      <c r="A619" s="226"/>
      <c r="B619" s="227"/>
      <c r="C619" s="265"/>
      <c r="D619" s="266"/>
    </row>
    <row r="620" spans="1:4" s="40" customFormat="1" ht="20.100000000000001" customHeight="1" x14ac:dyDescent="0.3">
      <c r="A620" s="226"/>
      <c r="B620" s="227"/>
      <c r="C620" s="265"/>
      <c r="D620" s="266"/>
    </row>
    <row r="621" spans="1:4" s="40" customFormat="1" ht="20.100000000000001" customHeight="1" x14ac:dyDescent="0.3">
      <c r="A621" s="226"/>
      <c r="B621" s="227"/>
      <c r="C621" s="265"/>
      <c r="D621" s="266"/>
    </row>
    <row r="622" spans="1:4" s="40" customFormat="1" ht="20.100000000000001" customHeight="1" x14ac:dyDescent="0.3">
      <c r="A622" s="226"/>
      <c r="B622" s="227"/>
      <c r="C622" s="265"/>
      <c r="D622" s="266"/>
    </row>
    <row r="623" spans="1:4" s="40" customFormat="1" ht="20.100000000000001" customHeight="1" x14ac:dyDescent="0.3">
      <c r="A623" s="226"/>
      <c r="B623" s="227"/>
      <c r="C623" s="265"/>
      <c r="D623" s="266"/>
    </row>
    <row r="624" spans="1:4" s="40" customFormat="1" ht="20.100000000000001" customHeight="1" x14ac:dyDescent="0.3">
      <c r="A624" s="226"/>
      <c r="B624" s="227"/>
      <c r="C624" s="265"/>
      <c r="D624" s="266"/>
    </row>
    <row r="625" spans="1:4" s="40" customFormat="1" ht="20.100000000000001" customHeight="1" x14ac:dyDescent="0.3">
      <c r="A625" s="226"/>
      <c r="B625" s="227"/>
      <c r="C625" s="265"/>
      <c r="D625" s="266"/>
    </row>
    <row r="626" spans="1:4" s="40" customFormat="1" ht="20.100000000000001" customHeight="1" x14ac:dyDescent="0.3">
      <c r="A626" s="226"/>
      <c r="B626" s="227"/>
      <c r="C626" s="265"/>
      <c r="D626" s="266"/>
    </row>
    <row r="627" spans="1:4" s="40" customFormat="1" ht="20.100000000000001" customHeight="1" x14ac:dyDescent="0.3">
      <c r="A627" s="226"/>
      <c r="B627" s="227"/>
      <c r="C627" s="265"/>
      <c r="D627" s="266"/>
    </row>
    <row r="628" spans="1:4" s="40" customFormat="1" ht="20.100000000000001" customHeight="1" x14ac:dyDescent="0.3">
      <c r="A628" s="226"/>
      <c r="B628" s="227"/>
      <c r="C628" s="265"/>
      <c r="D628" s="266"/>
    </row>
    <row r="629" spans="1:4" s="40" customFormat="1" ht="20.100000000000001" customHeight="1" x14ac:dyDescent="0.3">
      <c r="A629" s="226"/>
      <c r="B629" s="227"/>
      <c r="C629" s="265"/>
      <c r="D629" s="266"/>
    </row>
    <row r="630" spans="1:4" s="40" customFormat="1" ht="20.100000000000001" customHeight="1" x14ac:dyDescent="0.3">
      <c r="A630" s="226"/>
      <c r="B630" s="227"/>
      <c r="C630" s="265"/>
      <c r="D630" s="266"/>
    </row>
    <row r="631" spans="1:4" s="40" customFormat="1" ht="20.100000000000001" customHeight="1" x14ac:dyDescent="0.3">
      <c r="A631" s="226"/>
      <c r="B631" s="227"/>
      <c r="C631" s="265"/>
      <c r="D631" s="266"/>
    </row>
    <row r="632" spans="1:4" s="40" customFormat="1" ht="20.100000000000001" customHeight="1" x14ac:dyDescent="0.3">
      <c r="A632" s="226"/>
      <c r="B632" s="227"/>
      <c r="C632" s="265"/>
      <c r="D632" s="266"/>
    </row>
    <row r="633" spans="1:4" s="40" customFormat="1" ht="20.100000000000001" customHeight="1" x14ac:dyDescent="0.3">
      <c r="A633" s="226"/>
      <c r="B633" s="227"/>
      <c r="C633" s="265"/>
      <c r="D633" s="266"/>
    </row>
    <row r="634" spans="1:4" s="40" customFormat="1" ht="20.100000000000001" customHeight="1" x14ac:dyDescent="0.3">
      <c r="A634" s="226"/>
      <c r="B634" s="227"/>
      <c r="C634" s="265"/>
      <c r="D634" s="266"/>
    </row>
    <row r="635" spans="1:4" s="40" customFormat="1" ht="20.100000000000001" customHeight="1" x14ac:dyDescent="0.3">
      <c r="A635" s="226"/>
      <c r="B635" s="227"/>
      <c r="C635" s="265"/>
      <c r="D635" s="266"/>
    </row>
    <row r="636" spans="1:4" s="40" customFormat="1" ht="20.100000000000001" customHeight="1" x14ac:dyDescent="0.3">
      <c r="A636" s="226"/>
      <c r="B636" s="227"/>
      <c r="C636" s="265"/>
      <c r="D636" s="266"/>
    </row>
    <row r="637" spans="1:4" s="40" customFormat="1" ht="20.100000000000001" customHeight="1" x14ac:dyDescent="0.3">
      <c r="A637" s="226"/>
      <c r="B637" s="227"/>
      <c r="C637" s="265"/>
      <c r="D637" s="266"/>
    </row>
    <row r="638" spans="1:4" s="40" customFormat="1" ht="20.100000000000001" customHeight="1" x14ac:dyDescent="0.3">
      <c r="A638" s="226"/>
      <c r="B638" s="227"/>
      <c r="C638" s="265"/>
      <c r="D638" s="266"/>
    </row>
    <row r="639" spans="1:4" s="40" customFormat="1" ht="20.100000000000001" customHeight="1" x14ac:dyDescent="0.3">
      <c r="A639" s="226"/>
      <c r="B639" s="227"/>
      <c r="C639" s="265"/>
      <c r="D639" s="266"/>
    </row>
    <row r="640" spans="1:4" s="40" customFormat="1" ht="20.100000000000001" customHeight="1" x14ac:dyDescent="0.3">
      <c r="A640" s="226"/>
      <c r="B640" s="227"/>
      <c r="C640" s="265"/>
      <c r="D640" s="266"/>
    </row>
    <row r="641" spans="1:4" s="40" customFormat="1" ht="20.100000000000001" customHeight="1" x14ac:dyDescent="0.3">
      <c r="A641" s="226"/>
      <c r="B641" s="227"/>
      <c r="C641" s="265"/>
      <c r="D641" s="266"/>
    </row>
    <row r="642" spans="1:4" s="40" customFormat="1" ht="20.100000000000001" customHeight="1" x14ac:dyDescent="0.3">
      <c r="A642" s="226"/>
      <c r="B642" s="227"/>
      <c r="C642" s="265"/>
      <c r="D642" s="266"/>
    </row>
    <row r="643" spans="1:4" s="40" customFormat="1" ht="20.100000000000001" customHeight="1" x14ac:dyDescent="0.3">
      <c r="A643" s="226"/>
      <c r="B643" s="227"/>
      <c r="C643" s="265"/>
      <c r="D643" s="266"/>
    </row>
    <row r="644" spans="1:4" s="40" customFormat="1" ht="20.100000000000001" customHeight="1" x14ac:dyDescent="0.3">
      <c r="A644" s="226"/>
      <c r="B644" s="227"/>
      <c r="C644" s="265"/>
      <c r="D644" s="266"/>
    </row>
    <row r="645" spans="1:4" s="40" customFormat="1" ht="20.100000000000001" customHeight="1" x14ac:dyDescent="0.3">
      <c r="A645" s="226"/>
      <c r="B645" s="227"/>
      <c r="C645" s="265"/>
      <c r="D645" s="266"/>
    </row>
    <row r="646" spans="1:4" s="40" customFormat="1" ht="20.100000000000001" customHeight="1" x14ac:dyDescent="0.3">
      <c r="A646" s="226"/>
      <c r="B646" s="227"/>
      <c r="C646" s="265"/>
      <c r="D646" s="266"/>
    </row>
    <row r="647" spans="1:4" s="40" customFormat="1" ht="20.100000000000001" customHeight="1" x14ac:dyDescent="0.3">
      <c r="A647" s="226"/>
      <c r="B647" s="227"/>
      <c r="C647" s="265"/>
      <c r="D647" s="266"/>
    </row>
    <row r="648" spans="1:4" s="40" customFormat="1" ht="20.100000000000001" customHeight="1" x14ac:dyDescent="0.3">
      <c r="A648" s="226"/>
      <c r="B648" s="227"/>
      <c r="C648" s="265"/>
      <c r="D648" s="266"/>
    </row>
    <row r="649" spans="1:4" s="40" customFormat="1" ht="20.100000000000001" customHeight="1" x14ac:dyDescent="0.3">
      <c r="A649" s="226"/>
      <c r="B649" s="227"/>
      <c r="C649" s="265"/>
      <c r="D649" s="266"/>
    </row>
    <row r="650" spans="1:4" s="40" customFormat="1" ht="20.100000000000001" customHeight="1" x14ac:dyDescent="0.3">
      <c r="A650" s="226"/>
      <c r="B650" s="227"/>
      <c r="C650" s="265"/>
      <c r="D650" s="266"/>
    </row>
    <row r="651" spans="1:4" s="40" customFormat="1" ht="20.100000000000001" customHeight="1" x14ac:dyDescent="0.3">
      <c r="A651" s="226"/>
      <c r="B651" s="227"/>
      <c r="C651" s="265"/>
      <c r="D651" s="266"/>
    </row>
    <row r="652" spans="1:4" s="40" customFormat="1" ht="20.100000000000001" customHeight="1" x14ac:dyDescent="0.3">
      <c r="A652" s="226"/>
      <c r="B652" s="227"/>
      <c r="C652" s="265"/>
      <c r="D652" s="266"/>
    </row>
    <row r="653" spans="1:4" s="40" customFormat="1" ht="20.100000000000001" customHeight="1" x14ac:dyDescent="0.3">
      <c r="A653" s="226"/>
      <c r="B653" s="227"/>
      <c r="C653" s="265"/>
      <c r="D653" s="266"/>
    </row>
    <row r="654" spans="1:4" s="40" customFormat="1" ht="20.100000000000001" customHeight="1" x14ac:dyDescent="0.3">
      <c r="A654" s="226"/>
      <c r="B654" s="227"/>
      <c r="C654" s="265"/>
      <c r="D654" s="266"/>
    </row>
    <row r="655" spans="1:4" s="40" customFormat="1" ht="20.100000000000001" customHeight="1" x14ac:dyDescent="0.3">
      <c r="A655" s="226"/>
      <c r="B655" s="227"/>
      <c r="C655" s="265"/>
      <c r="D655" s="266"/>
    </row>
    <row r="656" spans="1:4" s="40" customFormat="1" ht="20.100000000000001" customHeight="1" x14ac:dyDescent="0.3">
      <c r="A656" s="226"/>
      <c r="B656" s="227"/>
      <c r="C656" s="265"/>
      <c r="D656" s="266"/>
    </row>
    <row r="657" spans="1:4" s="40" customFormat="1" ht="20.100000000000001" customHeight="1" x14ac:dyDescent="0.3">
      <c r="A657" s="226"/>
      <c r="B657" s="227"/>
      <c r="C657" s="265"/>
      <c r="D657" s="266"/>
    </row>
    <row r="658" spans="1:4" s="40" customFormat="1" ht="20.100000000000001" customHeight="1" x14ac:dyDescent="0.3">
      <c r="A658" s="226"/>
      <c r="B658" s="227"/>
      <c r="C658" s="265"/>
      <c r="D658" s="266"/>
    </row>
    <row r="659" spans="1:4" s="40" customFormat="1" ht="20.100000000000001" customHeight="1" x14ac:dyDescent="0.3">
      <c r="A659" s="226"/>
      <c r="B659" s="227"/>
      <c r="C659" s="265"/>
      <c r="D659" s="266"/>
    </row>
    <row r="660" spans="1:4" s="40" customFormat="1" ht="20.100000000000001" customHeight="1" x14ac:dyDescent="0.3">
      <c r="A660" s="226"/>
      <c r="B660" s="227"/>
      <c r="C660" s="265"/>
      <c r="D660" s="266"/>
    </row>
    <row r="661" spans="1:4" s="40" customFormat="1" ht="20.100000000000001" customHeight="1" x14ac:dyDescent="0.3">
      <c r="A661" s="226"/>
      <c r="B661" s="227"/>
      <c r="C661" s="265"/>
      <c r="D661" s="266"/>
    </row>
    <row r="662" spans="1:4" s="40" customFormat="1" ht="20.100000000000001" customHeight="1" x14ac:dyDescent="0.3">
      <c r="A662" s="226"/>
      <c r="B662" s="227"/>
      <c r="C662" s="265"/>
      <c r="D662" s="266"/>
    </row>
    <row r="663" spans="1:4" s="40" customFormat="1" ht="20.100000000000001" customHeight="1" x14ac:dyDescent="0.3">
      <c r="A663" s="226"/>
      <c r="B663" s="227"/>
      <c r="C663" s="265"/>
      <c r="D663" s="266"/>
    </row>
    <row r="664" spans="1:4" s="40" customFormat="1" ht="20.100000000000001" customHeight="1" x14ac:dyDescent="0.3">
      <c r="A664" s="226"/>
      <c r="B664" s="227"/>
      <c r="C664" s="265"/>
      <c r="D664" s="266"/>
    </row>
    <row r="665" spans="1:4" s="40" customFormat="1" ht="20.100000000000001" customHeight="1" x14ac:dyDescent="0.3">
      <c r="A665" s="226"/>
      <c r="B665" s="227"/>
      <c r="C665" s="265"/>
      <c r="D665" s="266"/>
    </row>
    <row r="666" spans="1:4" s="40" customFormat="1" ht="20.100000000000001" customHeight="1" x14ac:dyDescent="0.3">
      <c r="A666" s="226"/>
      <c r="B666" s="227"/>
      <c r="C666" s="265"/>
      <c r="D666" s="266"/>
    </row>
    <row r="667" spans="1:4" s="40" customFormat="1" ht="20.100000000000001" customHeight="1" x14ac:dyDescent="0.3">
      <c r="A667" s="226"/>
      <c r="B667" s="227"/>
      <c r="C667" s="265"/>
      <c r="D667" s="266"/>
    </row>
    <row r="668" spans="1:4" s="40" customFormat="1" ht="20.100000000000001" customHeight="1" x14ac:dyDescent="0.3">
      <c r="A668" s="226"/>
      <c r="B668" s="227"/>
      <c r="C668" s="265"/>
      <c r="D668" s="266"/>
    </row>
    <row r="669" spans="1:4" s="40" customFormat="1" ht="20.100000000000001" customHeight="1" x14ac:dyDescent="0.3">
      <c r="A669" s="226"/>
      <c r="B669" s="227"/>
      <c r="C669" s="265"/>
      <c r="D669" s="266"/>
    </row>
    <row r="670" spans="1:4" s="40" customFormat="1" ht="20.100000000000001" customHeight="1" x14ac:dyDescent="0.3">
      <c r="A670" s="226"/>
      <c r="B670" s="227"/>
      <c r="C670" s="265"/>
      <c r="D670" s="266"/>
    </row>
    <row r="671" spans="1:4" s="40" customFormat="1" ht="20.100000000000001" customHeight="1" x14ac:dyDescent="0.3">
      <c r="A671" s="226"/>
      <c r="B671" s="227"/>
      <c r="C671" s="265"/>
      <c r="D671" s="266"/>
    </row>
    <row r="672" spans="1:4" s="40" customFormat="1" ht="20.100000000000001" customHeight="1" x14ac:dyDescent="0.3">
      <c r="A672" s="226"/>
      <c r="B672" s="227"/>
      <c r="C672" s="265"/>
      <c r="D672" s="266"/>
    </row>
    <row r="673" spans="1:4" s="40" customFormat="1" ht="20.100000000000001" customHeight="1" x14ac:dyDescent="0.3">
      <c r="A673" s="226"/>
      <c r="B673" s="227"/>
      <c r="C673" s="265"/>
      <c r="D673" s="266"/>
    </row>
    <row r="674" spans="1:4" s="40" customFormat="1" ht="20.100000000000001" customHeight="1" x14ac:dyDescent="0.3">
      <c r="A674" s="226"/>
      <c r="B674" s="227"/>
      <c r="C674" s="265"/>
      <c r="D674" s="266"/>
    </row>
    <row r="675" spans="1:4" s="40" customFormat="1" ht="20.100000000000001" customHeight="1" x14ac:dyDescent="0.3">
      <c r="A675" s="226"/>
      <c r="B675" s="227"/>
      <c r="C675" s="265"/>
      <c r="D675" s="266"/>
    </row>
    <row r="676" spans="1:4" s="40" customFormat="1" ht="20.100000000000001" customHeight="1" x14ac:dyDescent="0.3">
      <c r="A676" s="226"/>
      <c r="B676" s="227"/>
      <c r="C676" s="265"/>
      <c r="D676" s="266"/>
    </row>
    <row r="677" spans="1:4" s="40" customFormat="1" ht="20.100000000000001" customHeight="1" x14ac:dyDescent="0.3">
      <c r="A677" s="226"/>
      <c r="B677" s="227"/>
      <c r="C677" s="265"/>
      <c r="D677" s="266"/>
    </row>
    <row r="678" spans="1:4" s="40" customFormat="1" ht="20.100000000000001" customHeight="1" x14ac:dyDescent="0.3">
      <c r="A678" s="226"/>
      <c r="B678" s="227"/>
      <c r="C678" s="265"/>
      <c r="D678" s="266"/>
    </row>
    <row r="679" spans="1:4" s="40" customFormat="1" ht="20.100000000000001" customHeight="1" x14ac:dyDescent="0.3">
      <c r="A679" s="226"/>
      <c r="B679" s="227"/>
      <c r="C679" s="265"/>
      <c r="D679" s="266"/>
    </row>
    <row r="680" spans="1:4" s="40" customFormat="1" ht="20.100000000000001" customHeight="1" x14ac:dyDescent="0.3">
      <c r="A680" s="226"/>
      <c r="B680" s="227"/>
      <c r="C680" s="265"/>
      <c r="D680" s="266"/>
    </row>
    <row r="681" spans="1:4" s="40" customFormat="1" ht="20.100000000000001" customHeight="1" x14ac:dyDescent="0.3">
      <c r="A681" s="226"/>
      <c r="B681" s="227"/>
      <c r="C681" s="265"/>
      <c r="D681" s="266"/>
    </row>
    <row r="682" spans="1:4" s="40" customFormat="1" ht="20.100000000000001" customHeight="1" x14ac:dyDescent="0.3">
      <c r="A682" s="226"/>
      <c r="B682" s="227"/>
      <c r="C682" s="265"/>
      <c r="D682" s="266"/>
    </row>
    <row r="683" spans="1:4" s="40" customFormat="1" ht="20.100000000000001" customHeight="1" x14ac:dyDescent="0.3">
      <c r="A683" s="226"/>
      <c r="B683" s="227"/>
      <c r="C683" s="265"/>
      <c r="D683" s="266"/>
    </row>
    <row r="684" spans="1:4" s="40" customFormat="1" ht="20.100000000000001" customHeight="1" x14ac:dyDescent="0.3">
      <c r="A684" s="226"/>
      <c r="B684" s="227"/>
      <c r="C684" s="265"/>
      <c r="D684" s="266"/>
    </row>
    <row r="685" spans="1:4" s="40" customFormat="1" ht="20.100000000000001" customHeight="1" x14ac:dyDescent="0.3">
      <c r="A685" s="226"/>
      <c r="B685" s="227"/>
      <c r="C685" s="265"/>
      <c r="D685" s="266"/>
    </row>
    <row r="686" spans="1:4" s="40" customFormat="1" ht="20.100000000000001" customHeight="1" x14ac:dyDescent="0.3">
      <c r="A686" s="226"/>
      <c r="B686" s="227"/>
      <c r="C686" s="265"/>
      <c r="D686" s="266"/>
    </row>
    <row r="687" spans="1:4" s="40" customFormat="1" ht="20.100000000000001" customHeight="1" x14ac:dyDescent="0.3">
      <c r="A687" s="226"/>
      <c r="B687" s="227"/>
      <c r="C687" s="265"/>
      <c r="D687" s="266"/>
    </row>
    <row r="688" spans="1:4" s="40" customFormat="1" ht="20.100000000000001" customHeight="1" x14ac:dyDescent="0.3">
      <c r="A688" s="226"/>
      <c r="B688" s="227"/>
      <c r="C688" s="265"/>
      <c r="D688" s="266"/>
    </row>
    <row r="689" spans="1:4" s="40" customFormat="1" ht="20.100000000000001" customHeight="1" x14ac:dyDescent="0.3">
      <c r="A689" s="226"/>
      <c r="B689" s="227"/>
      <c r="C689" s="265"/>
      <c r="D689" s="266"/>
    </row>
    <row r="690" spans="1:4" s="40" customFormat="1" ht="20.100000000000001" customHeight="1" x14ac:dyDescent="0.3">
      <c r="A690" s="226"/>
      <c r="B690" s="227"/>
      <c r="C690" s="265"/>
      <c r="D690" s="266"/>
    </row>
    <row r="691" spans="1:4" s="40" customFormat="1" ht="20.100000000000001" customHeight="1" x14ac:dyDescent="0.3">
      <c r="A691" s="226"/>
      <c r="B691" s="227"/>
      <c r="C691" s="265"/>
      <c r="D691" s="266"/>
    </row>
    <row r="692" spans="1:4" s="40" customFormat="1" ht="20.100000000000001" customHeight="1" x14ac:dyDescent="0.3">
      <c r="A692" s="226"/>
      <c r="B692" s="227"/>
      <c r="C692" s="265"/>
      <c r="D692" s="266"/>
    </row>
    <row r="693" spans="1:4" s="40" customFormat="1" ht="20.100000000000001" customHeight="1" x14ac:dyDescent="0.3">
      <c r="A693" s="226"/>
      <c r="B693" s="227"/>
      <c r="C693" s="265"/>
      <c r="D693" s="266"/>
    </row>
    <row r="694" spans="1:4" s="40" customFormat="1" ht="20.100000000000001" customHeight="1" x14ac:dyDescent="0.3">
      <c r="A694" s="226"/>
      <c r="B694" s="227"/>
      <c r="C694" s="265"/>
      <c r="D694" s="266"/>
    </row>
    <row r="695" spans="1:4" s="40" customFormat="1" ht="20.100000000000001" customHeight="1" x14ac:dyDescent="0.3">
      <c r="A695" s="226"/>
      <c r="B695" s="227"/>
      <c r="C695" s="265"/>
      <c r="D695" s="266"/>
    </row>
    <row r="696" spans="1:4" s="40" customFormat="1" ht="20.100000000000001" customHeight="1" x14ac:dyDescent="0.3">
      <c r="A696" s="226"/>
      <c r="B696" s="227"/>
      <c r="C696" s="265"/>
      <c r="D696" s="266"/>
    </row>
    <row r="697" spans="1:4" s="40" customFormat="1" ht="20.100000000000001" customHeight="1" x14ac:dyDescent="0.3">
      <c r="A697" s="226"/>
      <c r="B697" s="227"/>
      <c r="C697" s="265"/>
      <c r="D697" s="266"/>
    </row>
    <row r="698" spans="1:4" s="40" customFormat="1" ht="20.100000000000001" customHeight="1" x14ac:dyDescent="0.3">
      <c r="A698" s="226"/>
      <c r="B698" s="227"/>
      <c r="C698" s="265"/>
      <c r="D698" s="266"/>
    </row>
    <row r="699" spans="1:4" s="40" customFormat="1" ht="20.100000000000001" customHeight="1" x14ac:dyDescent="0.3">
      <c r="A699" s="226"/>
      <c r="B699" s="227"/>
      <c r="C699" s="265"/>
      <c r="D699" s="266"/>
    </row>
    <row r="700" spans="1:4" s="40" customFormat="1" ht="20.100000000000001" customHeight="1" x14ac:dyDescent="0.3">
      <c r="A700" s="226"/>
      <c r="B700" s="227"/>
      <c r="C700" s="265"/>
      <c r="D700" s="266"/>
    </row>
    <row r="701" spans="1:4" s="40" customFormat="1" ht="20.100000000000001" customHeight="1" x14ac:dyDescent="0.3">
      <c r="A701" s="226"/>
      <c r="B701" s="227"/>
      <c r="C701" s="265"/>
      <c r="D701" s="266"/>
    </row>
    <row r="702" spans="1:4" s="40" customFormat="1" ht="20.100000000000001" customHeight="1" x14ac:dyDescent="0.3">
      <c r="A702" s="226"/>
      <c r="B702" s="227"/>
      <c r="C702" s="265"/>
      <c r="D702" s="266"/>
    </row>
    <row r="703" spans="1:4" s="40" customFormat="1" ht="20.100000000000001" customHeight="1" x14ac:dyDescent="0.3">
      <c r="A703" s="226"/>
      <c r="B703" s="227"/>
      <c r="C703" s="265"/>
      <c r="D703" s="266"/>
    </row>
    <row r="704" spans="1:4" s="40" customFormat="1" ht="20.100000000000001" customHeight="1" x14ac:dyDescent="0.3">
      <c r="A704" s="226"/>
      <c r="B704" s="227"/>
      <c r="C704" s="265"/>
      <c r="D704" s="266"/>
    </row>
    <row r="705" spans="1:4" s="40" customFormat="1" ht="20.100000000000001" customHeight="1" x14ac:dyDescent="0.3">
      <c r="A705" s="226"/>
      <c r="B705" s="227"/>
      <c r="C705" s="265"/>
      <c r="D705" s="266"/>
    </row>
    <row r="706" spans="1:4" s="40" customFormat="1" ht="20.100000000000001" customHeight="1" x14ac:dyDescent="0.3">
      <c r="A706" s="226"/>
      <c r="B706" s="227"/>
      <c r="C706" s="265"/>
      <c r="D706" s="266"/>
    </row>
    <row r="707" spans="1:4" s="40" customFormat="1" ht="20.100000000000001" customHeight="1" x14ac:dyDescent="0.3">
      <c r="A707" s="226"/>
      <c r="B707" s="227"/>
      <c r="C707" s="265"/>
      <c r="D707" s="266"/>
    </row>
    <row r="708" spans="1:4" s="40" customFormat="1" ht="20.100000000000001" customHeight="1" x14ac:dyDescent="0.3">
      <c r="A708" s="226"/>
      <c r="B708" s="227"/>
      <c r="C708" s="265"/>
      <c r="D708" s="266"/>
    </row>
    <row r="709" spans="1:4" s="40" customFormat="1" ht="20.100000000000001" customHeight="1" x14ac:dyDescent="0.3">
      <c r="A709" s="226"/>
      <c r="B709" s="227"/>
      <c r="C709" s="265"/>
      <c r="D709" s="266"/>
    </row>
    <row r="710" spans="1:4" s="40" customFormat="1" ht="20.100000000000001" customHeight="1" x14ac:dyDescent="0.3">
      <c r="A710" s="226"/>
      <c r="B710" s="227"/>
      <c r="C710" s="265"/>
      <c r="D710" s="266"/>
    </row>
    <row r="711" spans="1:4" s="40" customFormat="1" ht="20.100000000000001" customHeight="1" x14ac:dyDescent="0.3">
      <c r="A711" s="226"/>
      <c r="B711" s="227"/>
      <c r="C711" s="265"/>
      <c r="D711" s="266"/>
    </row>
    <row r="712" spans="1:4" s="40" customFormat="1" ht="20.100000000000001" customHeight="1" x14ac:dyDescent="0.3">
      <c r="A712" s="226"/>
      <c r="B712" s="227"/>
      <c r="C712" s="265"/>
      <c r="D712" s="266"/>
    </row>
    <row r="713" spans="1:4" s="40" customFormat="1" ht="20.100000000000001" customHeight="1" x14ac:dyDescent="0.3">
      <c r="A713" s="226"/>
      <c r="B713" s="227"/>
      <c r="C713" s="265"/>
      <c r="D713" s="266"/>
    </row>
    <row r="714" spans="1:4" s="40" customFormat="1" ht="20.100000000000001" customHeight="1" x14ac:dyDescent="0.3">
      <c r="A714" s="226"/>
      <c r="B714" s="227"/>
      <c r="C714" s="265"/>
      <c r="D714" s="266"/>
    </row>
    <row r="715" spans="1:4" s="40" customFormat="1" ht="20.100000000000001" customHeight="1" x14ac:dyDescent="0.3">
      <c r="A715" s="226"/>
      <c r="B715" s="227"/>
      <c r="C715" s="265"/>
      <c r="D715" s="266"/>
    </row>
    <row r="716" spans="1:4" s="40" customFormat="1" ht="20.100000000000001" customHeight="1" x14ac:dyDescent="0.3">
      <c r="A716" s="226"/>
      <c r="B716" s="227"/>
      <c r="C716" s="265"/>
      <c r="D716" s="266"/>
    </row>
    <row r="717" spans="1:4" s="40" customFormat="1" ht="20.100000000000001" customHeight="1" x14ac:dyDescent="0.3">
      <c r="A717" s="226"/>
      <c r="B717" s="227"/>
      <c r="C717" s="265"/>
      <c r="D717" s="266"/>
    </row>
    <row r="718" spans="1:4" s="40" customFormat="1" ht="20.100000000000001" customHeight="1" x14ac:dyDescent="0.3">
      <c r="A718" s="226"/>
      <c r="B718" s="227"/>
      <c r="C718" s="265"/>
      <c r="D718" s="266"/>
    </row>
    <row r="719" spans="1:4" s="40" customFormat="1" ht="20.100000000000001" customHeight="1" x14ac:dyDescent="0.3">
      <c r="A719" s="226"/>
      <c r="B719" s="227"/>
      <c r="C719" s="265"/>
      <c r="D719" s="266"/>
    </row>
    <row r="720" spans="1:4" s="40" customFormat="1" ht="20.100000000000001" customHeight="1" x14ac:dyDescent="0.3">
      <c r="A720" s="226"/>
      <c r="B720" s="227"/>
      <c r="C720" s="265"/>
      <c r="D720" s="266"/>
    </row>
    <row r="721" spans="1:4" s="40" customFormat="1" ht="20.100000000000001" customHeight="1" x14ac:dyDescent="0.3">
      <c r="A721" s="226"/>
      <c r="B721" s="227"/>
      <c r="C721" s="265"/>
      <c r="D721" s="266"/>
    </row>
    <row r="722" spans="1:4" s="40" customFormat="1" ht="20.100000000000001" customHeight="1" x14ac:dyDescent="0.3">
      <c r="A722" s="226"/>
      <c r="B722" s="227"/>
      <c r="C722" s="265"/>
      <c r="D722" s="266"/>
    </row>
    <row r="723" spans="1:4" s="40" customFormat="1" ht="20.100000000000001" customHeight="1" x14ac:dyDescent="0.3">
      <c r="A723" s="226"/>
      <c r="B723" s="227"/>
      <c r="C723" s="265"/>
      <c r="D723" s="266"/>
    </row>
    <row r="724" spans="1:4" s="40" customFormat="1" ht="20.100000000000001" customHeight="1" x14ac:dyDescent="0.3">
      <c r="A724" s="226"/>
      <c r="B724" s="227"/>
      <c r="C724" s="265"/>
      <c r="D724" s="266"/>
    </row>
    <row r="725" spans="1:4" s="40" customFormat="1" ht="20.100000000000001" customHeight="1" x14ac:dyDescent="0.3">
      <c r="A725" s="226"/>
      <c r="B725" s="227"/>
      <c r="C725" s="265"/>
      <c r="D725" s="266"/>
    </row>
    <row r="726" spans="1:4" s="40" customFormat="1" ht="20.100000000000001" customHeight="1" x14ac:dyDescent="0.3">
      <c r="A726" s="226"/>
      <c r="B726" s="227"/>
      <c r="C726" s="265"/>
      <c r="D726" s="266"/>
    </row>
    <row r="727" spans="1:4" s="40" customFormat="1" ht="20.100000000000001" customHeight="1" x14ac:dyDescent="0.3">
      <c r="A727" s="226"/>
      <c r="B727" s="227"/>
      <c r="C727" s="265"/>
      <c r="D727" s="266"/>
    </row>
    <row r="728" spans="1:4" s="40" customFormat="1" ht="20.100000000000001" customHeight="1" x14ac:dyDescent="0.3">
      <c r="A728" s="226"/>
      <c r="B728" s="227"/>
      <c r="C728" s="265"/>
      <c r="D728" s="266"/>
    </row>
    <row r="729" spans="1:4" s="40" customFormat="1" ht="20.100000000000001" customHeight="1" x14ac:dyDescent="0.3">
      <c r="A729" s="226"/>
      <c r="B729" s="227"/>
      <c r="C729" s="265"/>
      <c r="D729" s="266"/>
    </row>
    <row r="730" spans="1:4" s="40" customFormat="1" ht="20.100000000000001" customHeight="1" x14ac:dyDescent="0.3">
      <c r="A730" s="226"/>
      <c r="B730" s="227"/>
      <c r="C730" s="265"/>
      <c r="D730" s="266"/>
    </row>
    <row r="731" spans="1:4" s="40" customFormat="1" ht="20.100000000000001" customHeight="1" x14ac:dyDescent="0.3">
      <c r="A731" s="226"/>
      <c r="B731" s="227"/>
      <c r="C731" s="265"/>
      <c r="D731" s="266"/>
    </row>
    <row r="732" spans="1:4" s="40" customFormat="1" ht="20.100000000000001" customHeight="1" x14ac:dyDescent="0.3">
      <c r="A732" s="226"/>
      <c r="B732" s="227"/>
      <c r="C732" s="265"/>
      <c r="D732" s="266"/>
    </row>
    <row r="733" spans="1:4" s="40" customFormat="1" ht="20.100000000000001" customHeight="1" x14ac:dyDescent="0.3">
      <c r="A733" s="226"/>
      <c r="B733" s="227"/>
      <c r="C733" s="265"/>
      <c r="D733" s="266"/>
    </row>
    <row r="734" spans="1:4" s="40" customFormat="1" ht="20.100000000000001" customHeight="1" x14ac:dyDescent="0.3">
      <c r="A734" s="226"/>
      <c r="B734" s="227"/>
      <c r="C734" s="265"/>
      <c r="D734" s="266"/>
    </row>
    <row r="735" spans="1:4" s="40" customFormat="1" ht="20.100000000000001" customHeight="1" x14ac:dyDescent="0.3">
      <c r="A735" s="226"/>
      <c r="B735" s="227"/>
      <c r="C735" s="265"/>
      <c r="D735" s="266"/>
    </row>
    <row r="736" spans="1:4" s="40" customFormat="1" ht="20.100000000000001" customHeight="1" x14ac:dyDescent="0.3">
      <c r="A736" s="226"/>
      <c r="B736" s="227"/>
      <c r="C736" s="265"/>
      <c r="D736" s="266"/>
    </row>
    <row r="737" spans="1:4" s="40" customFormat="1" ht="20.100000000000001" customHeight="1" x14ac:dyDescent="0.3">
      <c r="A737" s="226"/>
      <c r="B737" s="227"/>
      <c r="C737" s="265"/>
      <c r="D737" s="266"/>
    </row>
    <row r="738" spans="1:4" s="40" customFormat="1" ht="20.100000000000001" customHeight="1" x14ac:dyDescent="0.3">
      <c r="A738" s="226"/>
      <c r="B738" s="227"/>
      <c r="C738" s="265"/>
      <c r="D738" s="266"/>
    </row>
    <row r="739" spans="1:4" s="40" customFormat="1" ht="20.100000000000001" customHeight="1" x14ac:dyDescent="0.3">
      <c r="A739" s="226"/>
      <c r="B739" s="227"/>
      <c r="C739" s="265"/>
      <c r="D739" s="266"/>
    </row>
    <row r="740" spans="1:4" s="40" customFormat="1" ht="20.100000000000001" customHeight="1" x14ac:dyDescent="0.3">
      <c r="A740" s="226"/>
      <c r="B740" s="227"/>
      <c r="C740" s="265"/>
      <c r="D740" s="266"/>
    </row>
    <row r="741" spans="1:4" s="40" customFormat="1" ht="20.100000000000001" customHeight="1" x14ac:dyDescent="0.3">
      <c r="A741" s="226"/>
      <c r="B741" s="227"/>
      <c r="C741" s="265"/>
      <c r="D741" s="266"/>
    </row>
    <row r="742" spans="1:4" s="40" customFormat="1" ht="20.100000000000001" customHeight="1" x14ac:dyDescent="0.3">
      <c r="A742" s="226"/>
      <c r="B742" s="227"/>
      <c r="C742" s="265"/>
      <c r="D742" s="266"/>
    </row>
    <row r="743" spans="1:4" s="40" customFormat="1" ht="20.100000000000001" customHeight="1" x14ac:dyDescent="0.3">
      <c r="A743" s="226"/>
      <c r="B743" s="227"/>
      <c r="C743" s="265"/>
      <c r="D743" s="266"/>
    </row>
    <row r="744" spans="1:4" s="40" customFormat="1" ht="20.100000000000001" customHeight="1" x14ac:dyDescent="0.3">
      <c r="A744" s="226"/>
      <c r="B744" s="227"/>
      <c r="C744" s="265"/>
      <c r="D744" s="266"/>
    </row>
    <row r="745" spans="1:4" s="40" customFormat="1" ht="20.100000000000001" customHeight="1" x14ac:dyDescent="0.3">
      <c r="A745" s="226"/>
      <c r="B745" s="227"/>
      <c r="C745" s="265"/>
      <c r="D745" s="266"/>
    </row>
    <row r="746" spans="1:4" s="40" customFormat="1" ht="20.100000000000001" customHeight="1" x14ac:dyDescent="0.3">
      <c r="A746" s="226"/>
      <c r="B746" s="227"/>
      <c r="C746" s="265"/>
      <c r="D746" s="266"/>
    </row>
    <row r="747" spans="1:4" s="40" customFormat="1" ht="20.100000000000001" customHeight="1" x14ac:dyDescent="0.3">
      <c r="A747" s="226"/>
      <c r="B747" s="227"/>
      <c r="C747" s="265"/>
      <c r="D747" s="266"/>
    </row>
    <row r="748" spans="1:4" s="40" customFormat="1" ht="20.100000000000001" customHeight="1" x14ac:dyDescent="0.3">
      <c r="A748" s="226"/>
      <c r="B748" s="227"/>
      <c r="C748" s="265"/>
      <c r="D748" s="266"/>
    </row>
    <row r="749" spans="1:4" s="40" customFormat="1" ht="20.100000000000001" customHeight="1" x14ac:dyDescent="0.3">
      <c r="A749" s="226"/>
      <c r="B749" s="227"/>
      <c r="C749" s="265"/>
      <c r="D749" s="266"/>
    </row>
    <row r="750" spans="1:4" s="40" customFormat="1" ht="20.100000000000001" customHeight="1" x14ac:dyDescent="0.3">
      <c r="A750" s="226"/>
      <c r="B750" s="227"/>
      <c r="C750" s="265"/>
      <c r="D750" s="266"/>
    </row>
    <row r="751" spans="1:4" s="40" customFormat="1" ht="20.100000000000001" customHeight="1" x14ac:dyDescent="0.3">
      <c r="A751" s="226"/>
      <c r="B751" s="227"/>
      <c r="C751" s="265"/>
      <c r="D751" s="266"/>
    </row>
    <row r="752" spans="1:4" s="40" customFormat="1" ht="20.100000000000001" customHeight="1" x14ac:dyDescent="0.3">
      <c r="A752" s="226"/>
      <c r="B752" s="227"/>
      <c r="C752" s="265"/>
      <c r="D752" s="266"/>
    </row>
    <row r="753" spans="1:4" s="40" customFormat="1" ht="20.100000000000001" customHeight="1" x14ac:dyDescent="0.3">
      <c r="A753" s="226"/>
      <c r="B753" s="227"/>
      <c r="C753" s="265"/>
      <c r="D753" s="266"/>
    </row>
    <row r="754" spans="1:4" s="40" customFormat="1" ht="20.100000000000001" customHeight="1" x14ac:dyDescent="0.3">
      <c r="A754" s="226"/>
      <c r="B754" s="227"/>
      <c r="C754" s="265"/>
      <c r="D754" s="266"/>
    </row>
    <row r="755" spans="1:4" s="40" customFormat="1" ht="20.100000000000001" customHeight="1" x14ac:dyDescent="0.3">
      <c r="A755" s="226"/>
      <c r="B755" s="227"/>
      <c r="C755" s="265"/>
      <c r="D755" s="266"/>
    </row>
    <row r="756" spans="1:4" s="40" customFormat="1" ht="20.100000000000001" customHeight="1" x14ac:dyDescent="0.3">
      <c r="A756" s="226"/>
      <c r="B756" s="227"/>
      <c r="C756" s="265"/>
      <c r="D756" s="266"/>
    </row>
    <row r="757" spans="1:4" s="40" customFormat="1" ht="20.100000000000001" customHeight="1" x14ac:dyDescent="0.3">
      <c r="A757" s="226"/>
      <c r="B757" s="227"/>
      <c r="C757" s="265"/>
      <c r="D757" s="266"/>
    </row>
    <row r="758" spans="1:4" s="40" customFormat="1" ht="20.100000000000001" customHeight="1" x14ac:dyDescent="0.3">
      <c r="A758" s="226"/>
      <c r="B758" s="227"/>
      <c r="C758" s="265"/>
      <c r="D758" s="266"/>
    </row>
    <row r="759" spans="1:4" s="40" customFormat="1" ht="20.100000000000001" customHeight="1" x14ac:dyDescent="0.3">
      <c r="A759" s="226"/>
      <c r="B759" s="227"/>
      <c r="C759" s="265"/>
      <c r="D759" s="266"/>
    </row>
    <row r="760" spans="1:4" s="40" customFormat="1" ht="20.100000000000001" customHeight="1" x14ac:dyDescent="0.3">
      <c r="A760" s="226"/>
      <c r="B760" s="227"/>
      <c r="C760" s="265"/>
      <c r="D760" s="266"/>
    </row>
    <row r="761" spans="1:4" s="40" customFormat="1" ht="20.100000000000001" customHeight="1" x14ac:dyDescent="0.3">
      <c r="A761" s="226"/>
      <c r="B761" s="227"/>
      <c r="C761" s="265"/>
      <c r="D761" s="266"/>
    </row>
    <row r="762" spans="1:4" s="40" customFormat="1" ht="20.100000000000001" customHeight="1" x14ac:dyDescent="0.3">
      <c r="A762" s="226"/>
      <c r="B762" s="227"/>
      <c r="C762" s="265"/>
      <c r="D762" s="266"/>
    </row>
    <row r="763" spans="1:4" s="40" customFormat="1" ht="20.100000000000001" customHeight="1" x14ac:dyDescent="0.3">
      <c r="A763" s="226"/>
      <c r="B763" s="227"/>
      <c r="C763" s="265"/>
      <c r="D763" s="266"/>
    </row>
    <row r="764" spans="1:4" s="40" customFormat="1" ht="20.100000000000001" customHeight="1" x14ac:dyDescent="0.3">
      <c r="A764" s="226"/>
      <c r="B764" s="227"/>
      <c r="C764" s="265"/>
      <c r="D764" s="266"/>
    </row>
    <row r="765" spans="1:4" s="40" customFormat="1" ht="20.100000000000001" customHeight="1" x14ac:dyDescent="0.3">
      <c r="A765" s="226"/>
      <c r="B765" s="227"/>
      <c r="C765" s="265"/>
      <c r="D765" s="266"/>
    </row>
    <row r="766" spans="1:4" s="40" customFormat="1" ht="20.100000000000001" customHeight="1" x14ac:dyDescent="0.3">
      <c r="A766" s="226"/>
      <c r="B766" s="227"/>
      <c r="C766" s="265"/>
      <c r="D766" s="266"/>
    </row>
    <row r="767" spans="1:4" s="40" customFormat="1" ht="20.100000000000001" customHeight="1" x14ac:dyDescent="0.3">
      <c r="A767" s="226"/>
      <c r="B767" s="227"/>
      <c r="C767" s="265"/>
      <c r="D767" s="266"/>
    </row>
    <row r="768" spans="1:4" s="40" customFormat="1" ht="20.100000000000001" customHeight="1" x14ac:dyDescent="0.3">
      <c r="A768" s="226"/>
      <c r="B768" s="227"/>
      <c r="C768" s="265"/>
      <c r="D768" s="266"/>
    </row>
    <row r="769" spans="1:4" s="40" customFormat="1" ht="20.100000000000001" customHeight="1" x14ac:dyDescent="0.3">
      <c r="A769" s="226"/>
      <c r="B769" s="227"/>
      <c r="C769" s="265"/>
      <c r="D769" s="266"/>
    </row>
    <row r="770" spans="1:4" s="40" customFormat="1" ht="20.100000000000001" customHeight="1" x14ac:dyDescent="0.3">
      <c r="A770" s="226"/>
      <c r="B770" s="227"/>
      <c r="C770" s="265"/>
      <c r="D770" s="266"/>
    </row>
    <row r="771" spans="1:4" s="40" customFormat="1" ht="20.100000000000001" customHeight="1" x14ac:dyDescent="0.3">
      <c r="A771" s="226"/>
      <c r="B771" s="227"/>
      <c r="C771" s="265"/>
      <c r="D771" s="266"/>
    </row>
    <row r="772" spans="1:4" s="40" customFormat="1" ht="20.100000000000001" customHeight="1" x14ac:dyDescent="0.3">
      <c r="A772" s="226"/>
      <c r="B772" s="227"/>
      <c r="C772" s="265"/>
      <c r="D772" s="266"/>
    </row>
    <row r="773" spans="1:4" s="40" customFormat="1" ht="20.100000000000001" customHeight="1" x14ac:dyDescent="0.3">
      <c r="A773" s="226"/>
      <c r="B773" s="227"/>
      <c r="C773" s="265"/>
      <c r="D773" s="266"/>
    </row>
    <row r="774" spans="1:4" s="40" customFormat="1" ht="20.100000000000001" customHeight="1" x14ac:dyDescent="0.3">
      <c r="A774" s="226"/>
      <c r="B774" s="227"/>
      <c r="C774" s="265"/>
      <c r="D774" s="266"/>
    </row>
    <row r="775" spans="1:4" s="40" customFormat="1" ht="20.100000000000001" customHeight="1" x14ac:dyDescent="0.3">
      <c r="A775" s="226"/>
      <c r="B775" s="227"/>
      <c r="C775" s="265"/>
      <c r="D775" s="266"/>
    </row>
    <row r="776" spans="1:4" s="40" customFormat="1" ht="20.100000000000001" customHeight="1" x14ac:dyDescent="0.3">
      <c r="A776" s="226"/>
      <c r="B776" s="227"/>
      <c r="C776" s="265"/>
      <c r="D776" s="266"/>
    </row>
    <row r="777" spans="1:4" s="40" customFormat="1" ht="20.100000000000001" customHeight="1" x14ac:dyDescent="0.3">
      <c r="A777" s="226"/>
      <c r="B777" s="227"/>
      <c r="C777" s="265"/>
      <c r="D777" s="266"/>
    </row>
    <row r="778" spans="1:4" s="40" customFormat="1" ht="20.100000000000001" customHeight="1" x14ac:dyDescent="0.3">
      <c r="A778" s="226"/>
      <c r="B778" s="227"/>
      <c r="C778" s="265"/>
      <c r="D778" s="266"/>
    </row>
    <row r="779" spans="1:4" s="40" customFormat="1" ht="20.100000000000001" customHeight="1" x14ac:dyDescent="0.3">
      <c r="A779" s="226"/>
      <c r="B779" s="227"/>
      <c r="C779" s="265"/>
      <c r="D779" s="266"/>
    </row>
    <row r="780" spans="1:4" s="40" customFormat="1" ht="20.100000000000001" customHeight="1" x14ac:dyDescent="0.3">
      <c r="A780" s="226"/>
      <c r="B780" s="227"/>
      <c r="C780" s="265"/>
      <c r="D780" s="266"/>
    </row>
    <row r="781" spans="1:4" s="40" customFormat="1" ht="20.100000000000001" customHeight="1" x14ac:dyDescent="0.3">
      <c r="A781" s="226"/>
      <c r="B781" s="227"/>
      <c r="C781" s="265"/>
      <c r="D781" s="266"/>
    </row>
    <row r="782" spans="1:4" s="40" customFormat="1" ht="20.100000000000001" customHeight="1" x14ac:dyDescent="0.3">
      <c r="A782" s="226"/>
      <c r="B782" s="227"/>
      <c r="C782" s="265"/>
      <c r="D782" s="266"/>
    </row>
    <row r="783" spans="1:4" s="40" customFormat="1" ht="20.100000000000001" customHeight="1" x14ac:dyDescent="0.3">
      <c r="A783" s="226"/>
      <c r="B783" s="227"/>
      <c r="C783" s="265"/>
      <c r="D783" s="266"/>
    </row>
    <row r="784" spans="1:4" s="40" customFormat="1" ht="20.100000000000001" customHeight="1" x14ac:dyDescent="0.3">
      <c r="A784" s="226"/>
      <c r="B784" s="227"/>
      <c r="C784" s="265"/>
      <c r="D784" s="266"/>
    </row>
    <row r="785" spans="1:4" s="40" customFormat="1" ht="20.100000000000001" customHeight="1" x14ac:dyDescent="0.3">
      <c r="A785" s="226"/>
      <c r="B785" s="227"/>
      <c r="C785" s="265"/>
      <c r="D785" s="266"/>
    </row>
    <row r="786" spans="1:4" s="40" customFormat="1" ht="20.100000000000001" customHeight="1" x14ac:dyDescent="0.3">
      <c r="A786" s="226"/>
      <c r="B786" s="227"/>
      <c r="C786" s="265"/>
      <c r="D786" s="266"/>
    </row>
    <row r="787" spans="1:4" s="40" customFormat="1" ht="20.100000000000001" customHeight="1" x14ac:dyDescent="0.3">
      <c r="A787" s="226"/>
      <c r="B787" s="227"/>
      <c r="C787" s="265"/>
      <c r="D787" s="266"/>
    </row>
    <row r="788" spans="1:4" s="40" customFormat="1" ht="20.100000000000001" customHeight="1" x14ac:dyDescent="0.3">
      <c r="A788" s="226"/>
      <c r="B788" s="227"/>
      <c r="C788" s="265"/>
      <c r="D788" s="266"/>
    </row>
    <row r="789" spans="1:4" s="40" customFormat="1" ht="20.100000000000001" customHeight="1" x14ac:dyDescent="0.3">
      <c r="A789" s="226"/>
      <c r="B789" s="227"/>
      <c r="C789" s="265"/>
      <c r="D789" s="266"/>
    </row>
    <row r="790" spans="1:4" s="40" customFormat="1" ht="20.100000000000001" customHeight="1" x14ac:dyDescent="0.3">
      <c r="A790" s="226"/>
      <c r="B790" s="227"/>
      <c r="C790" s="265"/>
      <c r="D790" s="266"/>
    </row>
    <row r="791" spans="1:4" s="40" customFormat="1" ht="20.100000000000001" customHeight="1" x14ac:dyDescent="0.3">
      <c r="A791" s="226"/>
      <c r="B791" s="227"/>
      <c r="C791" s="265"/>
      <c r="D791" s="266"/>
    </row>
    <row r="792" spans="1:4" s="40" customFormat="1" ht="20.100000000000001" customHeight="1" x14ac:dyDescent="0.3">
      <c r="A792" s="226"/>
      <c r="B792" s="227"/>
      <c r="C792" s="265"/>
      <c r="D792" s="266"/>
    </row>
    <row r="793" spans="1:4" s="40" customFormat="1" ht="20.100000000000001" customHeight="1" x14ac:dyDescent="0.3">
      <c r="A793" s="226"/>
      <c r="B793" s="227"/>
      <c r="C793" s="265"/>
      <c r="D793" s="266"/>
    </row>
    <row r="794" spans="1:4" s="40" customFormat="1" ht="20.100000000000001" customHeight="1" x14ac:dyDescent="0.3">
      <c r="A794" s="226"/>
      <c r="B794" s="227"/>
      <c r="C794" s="265"/>
      <c r="D794" s="266"/>
    </row>
    <row r="795" spans="1:4" s="40" customFormat="1" ht="20.100000000000001" customHeight="1" x14ac:dyDescent="0.3">
      <c r="A795" s="226"/>
      <c r="B795" s="227"/>
      <c r="C795" s="265"/>
      <c r="D795" s="266"/>
    </row>
    <row r="796" spans="1:4" s="40" customFormat="1" ht="20.100000000000001" customHeight="1" x14ac:dyDescent="0.3">
      <c r="A796" s="226"/>
      <c r="B796" s="227"/>
      <c r="C796" s="265"/>
      <c r="D796" s="266"/>
    </row>
    <row r="797" spans="1:4" s="40" customFormat="1" ht="20.100000000000001" customHeight="1" x14ac:dyDescent="0.3">
      <c r="A797" s="226"/>
      <c r="B797" s="227"/>
      <c r="C797" s="265"/>
      <c r="D797" s="266"/>
    </row>
    <row r="798" spans="1:4" s="40" customFormat="1" ht="20.100000000000001" customHeight="1" x14ac:dyDescent="0.3">
      <c r="A798" s="226"/>
      <c r="B798" s="227"/>
      <c r="C798" s="265"/>
      <c r="D798" s="266"/>
    </row>
    <row r="799" spans="1:4" s="40" customFormat="1" ht="20.100000000000001" customHeight="1" x14ac:dyDescent="0.3">
      <c r="A799" s="226"/>
      <c r="B799" s="227"/>
      <c r="C799" s="265"/>
      <c r="D799" s="266"/>
    </row>
    <row r="800" spans="1:4" s="40" customFormat="1" ht="20.100000000000001" customHeight="1" x14ac:dyDescent="0.3">
      <c r="A800" s="226"/>
      <c r="B800" s="227"/>
      <c r="C800" s="265"/>
      <c r="D800" s="266"/>
    </row>
    <row r="801" spans="1:4" s="40" customFormat="1" ht="20.100000000000001" customHeight="1" x14ac:dyDescent="0.3">
      <c r="A801" s="226"/>
      <c r="B801" s="227"/>
      <c r="C801" s="265"/>
      <c r="D801" s="266"/>
    </row>
    <row r="802" spans="1:4" s="40" customFormat="1" ht="20.100000000000001" customHeight="1" x14ac:dyDescent="0.3">
      <c r="A802" s="226"/>
      <c r="B802" s="227"/>
      <c r="C802" s="265"/>
      <c r="D802" s="266"/>
    </row>
    <row r="803" spans="1:4" s="40" customFormat="1" ht="20.100000000000001" customHeight="1" x14ac:dyDescent="0.3">
      <c r="A803" s="226"/>
      <c r="B803" s="227"/>
      <c r="C803" s="265"/>
      <c r="D803" s="266"/>
    </row>
    <row r="804" spans="1:4" s="40" customFormat="1" ht="20.100000000000001" customHeight="1" x14ac:dyDescent="0.3">
      <c r="A804" s="226"/>
      <c r="B804" s="227"/>
      <c r="C804" s="265"/>
      <c r="D804" s="266"/>
    </row>
    <row r="805" spans="1:4" s="40" customFormat="1" ht="20.100000000000001" customHeight="1" x14ac:dyDescent="0.3">
      <c r="A805" s="226"/>
      <c r="B805" s="227"/>
      <c r="C805" s="265"/>
      <c r="D805" s="266"/>
    </row>
    <row r="806" spans="1:4" s="40" customFormat="1" ht="20.100000000000001" customHeight="1" x14ac:dyDescent="0.3">
      <c r="A806" s="226"/>
      <c r="B806" s="227"/>
      <c r="C806" s="265"/>
      <c r="D806" s="266"/>
    </row>
    <row r="807" spans="1:4" s="40" customFormat="1" ht="20.100000000000001" customHeight="1" x14ac:dyDescent="0.3">
      <c r="A807" s="226"/>
      <c r="B807" s="227"/>
      <c r="C807" s="265"/>
      <c r="D807" s="266"/>
    </row>
    <row r="808" spans="1:4" s="40" customFormat="1" ht="20.100000000000001" customHeight="1" x14ac:dyDescent="0.3">
      <c r="A808" s="226"/>
      <c r="B808" s="227"/>
      <c r="C808" s="265"/>
      <c r="D808" s="266"/>
    </row>
    <row r="809" spans="1:4" s="40" customFormat="1" ht="20.100000000000001" customHeight="1" x14ac:dyDescent="0.3">
      <c r="A809" s="226"/>
      <c r="B809" s="227"/>
      <c r="C809" s="265"/>
      <c r="D809" s="266"/>
    </row>
    <row r="810" spans="1:4" s="40" customFormat="1" ht="20.100000000000001" customHeight="1" x14ac:dyDescent="0.3">
      <c r="A810" s="226"/>
      <c r="B810" s="227"/>
      <c r="C810" s="265"/>
      <c r="D810" s="266"/>
    </row>
    <row r="811" spans="1:4" s="40" customFormat="1" ht="20.100000000000001" customHeight="1" x14ac:dyDescent="0.3">
      <c r="A811" s="226"/>
      <c r="B811" s="227"/>
      <c r="C811" s="265"/>
      <c r="D811" s="266"/>
    </row>
    <row r="812" spans="1:4" s="40" customFormat="1" ht="20.100000000000001" customHeight="1" x14ac:dyDescent="0.3">
      <c r="A812" s="226"/>
      <c r="B812" s="227"/>
      <c r="C812" s="265"/>
      <c r="D812" s="266"/>
    </row>
    <row r="813" spans="1:4" s="40" customFormat="1" ht="20.100000000000001" customHeight="1" x14ac:dyDescent="0.3">
      <c r="A813" s="226"/>
      <c r="B813" s="227"/>
      <c r="C813" s="265"/>
      <c r="D813" s="266"/>
    </row>
    <row r="814" spans="1:4" s="40" customFormat="1" ht="20.100000000000001" customHeight="1" x14ac:dyDescent="0.3">
      <c r="A814" s="226"/>
      <c r="B814" s="227"/>
      <c r="C814" s="265"/>
      <c r="D814" s="266"/>
    </row>
    <row r="815" spans="1:4" s="40" customFormat="1" ht="20.100000000000001" customHeight="1" x14ac:dyDescent="0.3">
      <c r="A815" s="226"/>
      <c r="B815" s="227"/>
      <c r="C815" s="265"/>
      <c r="D815" s="266"/>
    </row>
    <row r="816" spans="1:4" s="40" customFormat="1" ht="20.100000000000001" customHeight="1" x14ac:dyDescent="0.3">
      <c r="A816" s="226"/>
      <c r="B816" s="227"/>
      <c r="C816" s="265"/>
      <c r="D816" s="266"/>
    </row>
    <row r="817" spans="1:4" s="40" customFormat="1" ht="20.100000000000001" customHeight="1" x14ac:dyDescent="0.3">
      <c r="A817" s="226"/>
      <c r="B817" s="227"/>
      <c r="C817" s="265"/>
      <c r="D817" s="266"/>
    </row>
    <row r="818" spans="1:4" s="40" customFormat="1" ht="20.100000000000001" customHeight="1" x14ac:dyDescent="0.3">
      <c r="A818" s="226"/>
      <c r="B818" s="227"/>
      <c r="C818" s="265"/>
      <c r="D818" s="266"/>
    </row>
    <row r="819" spans="1:4" s="40" customFormat="1" ht="20.100000000000001" customHeight="1" x14ac:dyDescent="0.3">
      <c r="A819" s="226"/>
      <c r="B819" s="227"/>
      <c r="C819" s="265"/>
      <c r="D819" s="266"/>
    </row>
    <row r="820" spans="1:4" s="40" customFormat="1" ht="20.100000000000001" customHeight="1" x14ac:dyDescent="0.3">
      <c r="A820" s="226"/>
      <c r="B820" s="227"/>
      <c r="C820" s="265"/>
      <c r="D820" s="266"/>
    </row>
    <row r="821" spans="1:4" s="40" customFormat="1" ht="20.100000000000001" customHeight="1" x14ac:dyDescent="0.3">
      <c r="A821" s="226"/>
      <c r="B821" s="227"/>
      <c r="C821" s="265"/>
      <c r="D821" s="266"/>
    </row>
    <row r="822" spans="1:4" s="40" customFormat="1" ht="20.100000000000001" customHeight="1" x14ac:dyDescent="0.3">
      <c r="A822" s="226"/>
      <c r="B822" s="227"/>
      <c r="C822" s="265"/>
      <c r="D822" s="266"/>
    </row>
    <row r="823" spans="1:4" s="40" customFormat="1" ht="20.100000000000001" customHeight="1" x14ac:dyDescent="0.3">
      <c r="A823" s="226"/>
      <c r="B823" s="227"/>
      <c r="C823" s="265"/>
      <c r="D823" s="266"/>
    </row>
    <row r="824" spans="1:4" s="40" customFormat="1" ht="20.100000000000001" customHeight="1" x14ac:dyDescent="0.3">
      <c r="A824" s="226"/>
      <c r="B824" s="227"/>
      <c r="C824" s="265"/>
      <c r="D824" s="266"/>
    </row>
    <row r="825" spans="1:4" s="40" customFormat="1" ht="20.100000000000001" customHeight="1" x14ac:dyDescent="0.3">
      <c r="A825" s="226"/>
      <c r="B825" s="227"/>
      <c r="C825" s="265"/>
      <c r="D825" s="266"/>
    </row>
    <row r="826" spans="1:4" s="40" customFormat="1" ht="20.100000000000001" customHeight="1" x14ac:dyDescent="0.3">
      <c r="A826" s="226"/>
      <c r="B826" s="227"/>
      <c r="C826" s="265"/>
      <c r="D826" s="266"/>
    </row>
    <row r="827" spans="1:4" s="40" customFormat="1" ht="20.100000000000001" customHeight="1" x14ac:dyDescent="0.3">
      <c r="A827" s="226"/>
      <c r="B827" s="227"/>
      <c r="C827" s="265"/>
      <c r="D827" s="266"/>
    </row>
    <row r="828" spans="1:4" s="40" customFormat="1" ht="20.100000000000001" customHeight="1" x14ac:dyDescent="0.3">
      <c r="A828" s="226"/>
      <c r="B828" s="227"/>
      <c r="C828" s="265"/>
      <c r="D828" s="266"/>
    </row>
    <row r="829" spans="1:4" s="40" customFormat="1" ht="20.100000000000001" customHeight="1" x14ac:dyDescent="0.3">
      <c r="A829" s="226"/>
      <c r="B829" s="227"/>
      <c r="C829" s="265"/>
      <c r="D829" s="266"/>
    </row>
    <row r="830" spans="1:4" s="40" customFormat="1" ht="20.100000000000001" customHeight="1" x14ac:dyDescent="0.3">
      <c r="A830" s="226"/>
      <c r="B830" s="227"/>
      <c r="C830" s="265"/>
      <c r="D830" s="266"/>
    </row>
    <row r="831" spans="1:4" s="40" customFormat="1" ht="20.100000000000001" customHeight="1" x14ac:dyDescent="0.3">
      <c r="A831" s="226"/>
      <c r="B831" s="227"/>
      <c r="C831" s="265"/>
      <c r="D831" s="266"/>
    </row>
    <row r="832" spans="1:4" s="40" customFormat="1" ht="20.100000000000001" customHeight="1" x14ac:dyDescent="0.3">
      <c r="A832" s="226"/>
      <c r="B832" s="227"/>
      <c r="C832" s="265"/>
      <c r="D832" s="266"/>
    </row>
    <row r="833" spans="1:4" s="40" customFormat="1" ht="20.100000000000001" customHeight="1" x14ac:dyDescent="0.3">
      <c r="A833" s="226"/>
      <c r="B833" s="227"/>
      <c r="C833" s="265"/>
      <c r="D833" s="266"/>
    </row>
    <row r="834" spans="1:4" s="40" customFormat="1" ht="20.100000000000001" customHeight="1" x14ac:dyDescent="0.3">
      <c r="A834" s="226"/>
      <c r="B834" s="227"/>
      <c r="C834" s="265"/>
      <c r="D834" s="266"/>
    </row>
    <row r="835" spans="1:4" s="40" customFormat="1" ht="20.100000000000001" customHeight="1" x14ac:dyDescent="0.3">
      <c r="A835" s="226"/>
      <c r="B835" s="227"/>
      <c r="C835" s="265"/>
      <c r="D835" s="266"/>
    </row>
    <row r="836" spans="1:4" s="40" customFormat="1" ht="20.100000000000001" customHeight="1" x14ac:dyDescent="0.3">
      <c r="A836" s="226"/>
      <c r="B836" s="227"/>
      <c r="C836" s="265"/>
      <c r="D836" s="266"/>
    </row>
    <row r="837" spans="1:4" s="40" customFormat="1" ht="20.100000000000001" customHeight="1" x14ac:dyDescent="0.3">
      <c r="A837" s="226"/>
      <c r="B837" s="227"/>
      <c r="C837" s="265"/>
      <c r="D837" s="266"/>
    </row>
    <row r="838" spans="1:4" s="40" customFormat="1" ht="20.100000000000001" customHeight="1" x14ac:dyDescent="0.3">
      <c r="A838" s="226"/>
      <c r="B838" s="227"/>
      <c r="C838" s="265"/>
      <c r="D838" s="266"/>
    </row>
    <row r="839" spans="1:4" s="40" customFormat="1" ht="20.100000000000001" customHeight="1" x14ac:dyDescent="0.3">
      <c r="A839" s="226"/>
      <c r="B839" s="227"/>
      <c r="C839" s="265"/>
      <c r="D839" s="266"/>
    </row>
    <row r="840" spans="1:4" s="40" customFormat="1" ht="20.100000000000001" customHeight="1" x14ac:dyDescent="0.3">
      <c r="A840" s="226"/>
      <c r="B840" s="227"/>
      <c r="C840" s="265"/>
      <c r="D840" s="266"/>
    </row>
    <row r="841" spans="1:4" s="40" customFormat="1" ht="20.100000000000001" customHeight="1" x14ac:dyDescent="0.3">
      <c r="A841" s="226"/>
      <c r="B841" s="227"/>
      <c r="C841" s="265"/>
      <c r="D841" s="266"/>
    </row>
    <row r="842" spans="1:4" s="40" customFormat="1" ht="20.100000000000001" customHeight="1" x14ac:dyDescent="0.3">
      <c r="A842" s="226"/>
      <c r="B842" s="227"/>
      <c r="C842" s="265"/>
      <c r="D842" s="266"/>
    </row>
    <row r="843" spans="1:4" s="40" customFormat="1" ht="20.100000000000001" customHeight="1" x14ac:dyDescent="0.3">
      <c r="A843" s="226"/>
      <c r="B843" s="227"/>
      <c r="C843" s="265"/>
      <c r="D843" s="266"/>
    </row>
    <row r="844" spans="1:4" s="40" customFormat="1" ht="20.100000000000001" customHeight="1" x14ac:dyDescent="0.3">
      <c r="A844" s="226"/>
      <c r="B844" s="227"/>
      <c r="C844" s="265"/>
      <c r="D844" s="266"/>
    </row>
    <row r="845" spans="1:4" s="40" customFormat="1" ht="20.100000000000001" customHeight="1" x14ac:dyDescent="0.3">
      <c r="A845" s="226"/>
      <c r="B845" s="227"/>
      <c r="C845" s="265"/>
      <c r="D845" s="266"/>
    </row>
    <row r="846" spans="1:4" s="40" customFormat="1" ht="20.100000000000001" customHeight="1" x14ac:dyDescent="0.3">
      <c r="A846" s="226"/>
      <c r="B846" s="227"/>
      <c r="C846" s="265"/>
      <c r="D846" s="266"/>
    </row>
    <row r="847" spans="1:4" s="40" customFormat="1" ht="20.100000000000001" customHeight="1" x14ac:dyDescent="0.3">
      <c r="A847" s="226"/>
      <c r="B847" s="227"/>
      <c r="C847" s="265"/>
      <c r="D847" s="266"/>
    </row>
    <row r="848" spans="1:4" s="40" customFormat="1" ht="20.100000000000001" customHeight="1" x14ac:dyDescent="0.3">
      <c r="A848" s="226"/>
      <c r="B848" s="227"/>
      <c r="C848" s="265"/>
      <c r="D848" s="266"/>
    </row>
    <row r="849" spans="1:4" s="40" customFormat="1" ht="20.100000000000001" customHeight="1" x14ac:dyDescent="0.3">
      <c r="A849" s="226"/>
      <c r="B849" s="227"/>
      <c r="C849" s="265"/>
      <c r="D849" s="266"/>
    </row>
    <row r="850" spans="1:4" s="40" customFormat="1" ht="20.100000000000001" customHeight="1" x14ac:dyDescent="0.3">
      <c r="A850" s="226"/>
      <c r="B850" s="227"/>
      <c r="C850" s="265"/>
      <c r="D850" s="266"/>
    </row>
    <row r="851" spans="1:4" s="40" customFormat="1" ht="20.100000000000001" customHeight="1" x14ac:dyDescent="0.3">
      <c r="A851" s="226"/>
      <c r="B851" s="227"/>
      <c r="C851" s="265"/>
      <c r="D851" s="266"/>
    </row>
    <row r="852" spans="1:4" s="40" customFormat="1" ht="20.100000000000001" customHeight="1" x14ac:dyDescent="0.3">
      <c r="A852" s="226"/>
      <c r="B852" s="227"/>
      <c r="C852" s="265"/>
      <c r="D852" s="266"/>
    </row>
    <row r="853" spans="1:4" s="40" customFormat="1" ht="20.100000000000001" customHeight="1" x14ac:dyDescent="0.3">
      <c r="A853" s="226"/>
      <c r="B853" s="227"/>
      <c r="C853" s="265"/>
      <c r="D853" s="266"/>
    </row>
    <row r="854" spans="1:4" s="40" customFormat="1" ht="20.100000000000001" customHeight="1" x14ac:dyDescent="0.3">
      <c r="A854" s="226"/>
      <c r="B854" s="227"/>
      <c r="C854" s="265"/>
      <c r="D854" s="266"/>
    </row>
    <row r="855" spans="1:4" s="40" customFormat="1" ht="20.100000000000001" customHeight="1" x14ac:dyDescent="0.3">
      <c r="A855" s="226"/>
      <c r="B855" s="227"/>
      <c r="C855" s="265"/>
      <c r="D855" s="266"/>
    </row>
    <row r="856" spans="1:4" s="40" customFormat="1" ht="20.100000000000001" customHeight="1" x14ac:dyDescent="0.3">
      <c r="A856" s="226"/>
      <c r="B856" s="227"/>
      <c r="C856" s="265"/>
      <c r="D856" s="266"/>
    </row>
    <row r="857" spans="1:4" s="40" customFormat="1" ht="20.100000000000001" customHeight="1" x14ac:dyDescent="0.3">
      <c r="A857" s="226"/>
      <c r="B857" s="227"/>
      <c r="C857" s="265"/>
      <c r="D857" s="266"/>
    </row>
    <row r="858" spans="1:4" s="40" customFormat="1" ht="20.100000000000001" customHeight="1" x14ac:dyDescent="0.3">
      <c r="A858" s="226"/>
      <c r="B858" s="227"/>
      <c r="C858" s="265"/>
      <c r="D858" s="266"/>
    </row>
    <row r="859" spans="1:4" s="40" customFormat="1" ht="20.100000000000001" customHeight="1" x14ac:dyDescent="0.3">
      <c r="A859" s="226"/>
      <c r="B859" s="227"/>
      <c r="C859" s="265"/>
      <c r="D859" s="266"/>
    </row>
    <row r="860" spans="1:4" s="40" customFormat="1" ht="20.100000000000001" customHeight="1" x14ac:dyDescent="0.3">
      <c r="A860" s="226"/>
      <c r="B860" s="227"/>
      <c r="C860" s="265"/>
      <c r="D860" s="266"/>
    </row>
    <row r="861" spans="1:4" s="40" customFormat="1" ht="20.100000000000001" customHeight="1" x14ac:dyDescent="0.3">
      <c r="A861" s="226"/>
      <c r="B861" s="227"/>
      <c r="C861" s="265"/>
      <c r="D861" s="266"/>
    </row>
    <row r="862" spans="1:4" s="40" customFormat="1" ht="20.100000000000001" customHeight="1" x14ac:dyDescent="0.3">
      <c r="A862" s="226"/>
      <c r="B862" s="227"/>
      <c r="C862" s="265"/>
      <c r="D862" s="266"/>
    </row>
    <row r="863" spans="1:4" s="40" customFormat="1" ht="20.100000000000001" customHeight="1" x14ac:dyDescent="0.3">
      <c r="A863" s="226"/>
      <c r="B863" s="227"/>
      <c r="C863" s="265"/>
      <c r="D863" s="266"/>
    </row>
    <row r="864" spans="1:4" s="40" customFormat="1" ht="20.100000000000001" customHeight="1" x14ac:dyDescent="0.3">
      <c r="A864" s="226"/>
      <c r="B864" s="227"/>
      <c r="C864" s="265"/>
      <c r="D864" s="266"/>
    </row>
    <row r="865" spans="1:4" s="40" customFormat="1" ht="20.100000000000001" customHeight="1" x14ac:dyDescent="0.3">
      <c r="A865" s="226"/>
      <c r="B865" s="227"/>
      <c r="C865" s="265"/>
      <c r="D865" s="266"/>
    </row>
    <row r="866" spans="1:4" s="40" customFormat="1" ht="20.100000000000001" customHeight="1" x14ac:dyDescent="0.3">
      <c r="A866" s="226"/>
      <c r="B866" s="227"/>
      <c r="C866" s="265"/>
      <c r="D866" s="266"/>
    </row>
    <row r="867" spans="1:4" s="40" customFormat="1" ht="20.100000000000001" customHeight="1" x14ac:dyDescent="0.3">
      <c r="A867" s="226"/>
      <c r="B867" s="227"/>
      <c r="C867" s="265"/>
      <c r="D867" s="266"/>
    </row>
    <row r="868" spans="1:4" s="40" customFormat="1" ht="20.100000000000001" customHeight="1" x14ac:dyDescent="0.3">
      <c r="A868" s="226"/>
      <c r="B868" s="227"/>
      <c r="C868" s="265"/>
      <c r="D868" s="266"/>
    </row>
    <row r="869" spans="1:4" s="40" customFormat="1" ht="20.100000000000001" customHeight="1" x14ac:dyDescent="0.3">
      <c r="A869" s="226"/>
      <c r="B869" s="227"/>
      <c r="C869" s="265"/>
      <c r="D869" s="266"/>
    </row>
    <row r="870" spans="1:4" s="40" customFormat="1" ht="20.100000000000001" customHeight="1" x14ac:dyDescent="0.3">
      <c r="A870" s="226"/>
      <c r="B870" s="227"/>
      <c r="C870" s="265"/>
      <c r="D870" s="266"/>
    </row>
    <row r="871" spans="1:4" s="40" customFormat="1" ht="20.100000000000001" customHeight="1" x14ac:dyDescent="0.3">
      <c r="A871" s="226"/>
      <c r="B871" s="227"/>
      <c r="C871" s="265"/>
      <c r="D871" s="266"/>
    </row>
    <row r="872" spans="1:4" s="40" customFormat="1" ht="20.100000000000001" customHeight="1" x14ac:dyDescent="0.3">
      <c r="A872" s="226"/>
      <c r="B872" s="227"/>
      <c r="C872" s="265"/>
      <c r="D872" s="266"/>
    </row>
    <row r="873" spans="1:4" s="40" customFormat="1" ht="20.100000000000001" customHeight="1" x14ac:dyDescent="0.3">
      <c r="A873" s="226"/>
      <c r="B873" s="227"/>
      <c r="C873" s="265"/>
      <c r="D873" s="266"/>
    </row>
    <row r="874" spans="1:4" s="40" customFormat="1" ht="20.100000000000001" customHeight="1" x14ac:dyDescent="0.3">
      <c r="A874" s="226"/>
      <c r="B874" s="227"/>
      <c r="C874" s="265"/>
      <c r="D874" s="266"/>
    </row>
    <row r="875" spans="1:4" s="40" customFormat="1" ht="20.100000000000001" customHeight="1" x14ac:dyDescent="0.3">
      <c r="A875" s="226"/>
      <c r="B875" s="227"/>
      <c r="C875" s="265"/>
      <c r="D875" s="266"/>
    </row>
    <row r="876" spans="1:4" s="40" customFormat="1" ht="20.100000000000001" customHeight="1" x14ac:dyDescent="0.3">
      <c r="A876" s="226"/>
      <c r="B876" s="227"/>
      <c r="C876" s="265"/>
      <c r="D876" s="266"/>
    </row>
    <row r="877" spans="1:4" s="40" customFormat="1" ht="20.100000000000001" customHeight="1" x14ac:dyDescent="0.3">
      <c r="A877" s="226"/>
      <c r="B877" s="227"/>
      <c r="C877" s="265"/>
      <c r="D877" s="266"/>
    </row>
    <row r="878" spans="1:4" s="40" customFormat="1" ht="20.100000000000001" customHeight="1" x14ac:dyDescent="0.3">
      <c r="A878" s="226"/>
      <c r="B878" s="227"/>
      <c r="C878" s="265"/>
      <c r="D878" s="266"/>
    </row>
    <row r="879" spans="1:4" s="40" customFormat="1" ht="20.100000000000001" customHeight="1" x14ac:dyDescent="0.3">
      <c r="A879" s="226"/>
      <c r="B879" s="227"/>
      <c r="C879" s="265"/>
      <c r="D879" s="266"/>
    </row>
    <row r="880" spans="1:4" s="40" customFormat="1" ht="20.100000000000001" customHeight="1" x14ac:dyDescent="0.3">
      <c r="A880" s="226"/>
      <c r="B880" s="227"/>
      <c r="C880" s="265"/>
      <c r="D880" s="266"/>
    </row>
    <row r="881" spans="1:4" s="40" customFormat="1" ht="20.100000000000001" customHeight="1" x14ac:dyDescent="0.3">
      <c r="A881" s="226"/>
      <c r="B881" s="227"/>
      <c r="C881" s="265"/>
      <c r="D881" s="266"/>
    </row>
    <row r="882" spans="1:4" s="40" customFormat="1" ht="20.100000000000001" customHeight="1" x14ac:dyDescent="0.3">
      <c r="A882" s="226"/>
      <c r="B882" s="227"/>
      <c r="C882" s="265"/>
      <c r="D882" s="266"/>
    </row>
    <row r="883" spans="1:4" s="40" customFormat="1" ht="20.100000000000001" customHeight="1" x14ac:dyDescent="0.3">
      <c r="A883" s="226"/>
      <c r="B883" s="227"/>
      <c r="C883" s="265"/>
      <c r="D883" s="266"/>
    </row>
    <row r="884" spans="1:4" s="40" customFormat="1" ht="20.100000000000001" customHeight="1" x14ac:dyDescent="0.3">
      <c r="A884" s="226"/>
      <c r="B884" s="227"/>
      <c r="C884" s="265"/>
      <c r="D884" s="266"/>
    </row>
    <row r="885" spans="1:4" s="40" customFormat="1" ht="20.100000000000001" customHeight="1" x14ac:dyDescent="0.3">
      <c r="A885" s="226"/>
      <c r="B885" s="227"/>
      <c r="C885" s="265"/>
      <c r="D885" s="266"/>
    </row>
    <row r="886" spans="1:4" s="40" customFormat="1" ht="20.100000000000001" customHeight="1" x14ac:dyDescent="0.3">
      <c r="A886" s="226"/>
      <c r="B886" s="227"/>
      <c r="C886" s="265"/>
      <c r="D886" s="266"/>
    </row>
    <row r="887" spans="1:4" s="40" customFormat="1" ht="20.100000000000001" customHeight="1" x14ac:dyDescent="0.3">
      <c r="A887" s="226"/>
      <c r="B887" s="227"/>
      <c r="C887" s="265"/>
      <c r="D887" s="266"/>
    </row>
    <row r="888" spans="1:4" s="40" customFormat="1" ht="20.100000000000001" customHeight="1" x14ac:dyDescent="0.3">
      <c r="A888" s="226"/>
      <c r="B888" s="227"/>
      <c r="C888" s="265"/>
      <c r="D888" s="266"/>
    </row>
    <row r="889" spans="1:4" s="40" customFormat="1" ht="20.100000000000001" customHeight="1" x14ac:dyDescent="0.3">
      <c r="A889" s="226"/>
      <c r="B889" s="227"/>
      <c r="C889" s="265"/>
      <c r="D889" s="266"/>
    </row>
    <row r="890" spans="1:4" s="40" customFormat="1" ht="20.100000000000001" customHeight="1" x14ac:dyDescent="0.3">
      <c r="A890" s="226"/>
      <c r="B890" s="227"/>
      <c r="C890" s="265"/>
      <c r="D890" s="266"/>
    </row>
    <row r="891" spans="1:4" s="40" customFormat="1" ht="20.100000000000001" customHeight="1" x14ac:dyDescent="0.3">
      <c r="A891" s="226"/>
      <c r="B891" s="227"/>
      <c r="C891" s="265"/>
      <c r="D891" s="266"/>
    </row>
    <row r="892" spans="1:4" s="40" customFormat="1" ht="20.100000000000001" customHeight="1" x14ac:dyDescent="0.3">
      <c r="A892" s="226"/>
      <c r="B892" s="227"/>
      <c r="C892" s="265"/>
      <c r="D892" s="266"/>
    </row>
    <row r="893" spans="1:4" s="40" customFormat="1" ht="20.100000000000001" customHeight="1" x14ac:dyDescent="0.3">
      <c r="A893" s="226"/>
      <c r="B893" s="227"/>
      <c r="C893" s="265"/>
      <c r="D893" s="266"/>
    </row>
    <row r="894" spans="1:4" s="40" customFormat="1" ht="20.100000000000001" customHeight="1" x14ac:dyDescent="0.3">
      <c r="A894" s="226"/>
      <c r="B894" s="227"/>
      <c r="C894" s="265"/>
      <c r="D894" s="266"/>
    </row>
    <row r="895" spans="1:4" s="40" customFormat="1" ht="20.100000000000001" customHeight="1" x14ac:dyDescent="0.3">
      <c r="A895" s="226"/>
      <c r="B895" s="227"/>
      <c r="C895" s="265"/>
      <c r="D895" s="266"/>
    </row>
    <row r="896" spans="1:4" s="40" customFormat="1" ht="20.100000000000001" customHeight="1" x14ac:dyDescent="0.3">
      <c r="A896" s="226"/>
      <c r="B896" s="227"/>
      <c r="C896" s="265"/>
      <c r="D896" s="266"/>
    </row>
    <row r="897" spans="1:4" s="40" customFormat="1" ht="20.100000000000001" customHeight="1" x14ac:dyDescent="0.3">
      <c r="A897" s="226"/>
      <c r="B897" s="227"/>
      <c r="C897" s="265"/>
      <c r="D897" s="266"/>
    </row>
    <row r="898" spans="1:4" s="40" customFormat="1" ht="20.100000000000001" customHeight="1" x14ac:dyDescent="0.3">
      <c r="A898" s="226"/>
      <c r="B898" s="227"/>
      <c r="C898" s="265"/>
      <c r="D898" s="266"/>
    </row>
    <row r="899" spans="1:4" s="40" customFormat="1" ht="20.100000000000001" customHeight="1" x14ac:dyDescent="0.3">
      <c r="A899" s="226"/>
      <c r="B899" s="227"/>
      <c r="C899" s="265"/>
      <c r="D899" s="266"/>
    </row>
    <row r="900" spans="1:4" s="40" customFormat="1" ht="20.100000000000001" customHeight="1" x14ac:dyDescent="0.3">
      <c r="A900" s="226"/>
      <c r="B900" s="227"/>
      <c r="C900" s="265"/>
      <c r="D900" s="266"/>
    </row>
    <row r="901" spans="1:4" s="40" customFormat="1" ht="20.100000000000001" customHeight="1" x14ac:dyDescent="0.3">
      <c r="A901" s="226"/>
      <c r="B901" s="227"/>
      <c r="C901" s="265"/>
      <c r="D901" s="266"/>
    </row>
    <row r="902" spans="1:4" s="40" customFormat="1" ht="20.100000000000001" customHeight="1" x14ac:dyDescent="0.3">
      <c r="A902" s="226"/>
      <c r="B902" s="227"/>
      <c r="C902" s="265"/>
      <c r="D902" s="266"/>
    </row>
    <row r="903" spans="1:4" s="40" customFormat="1" ht="20.100000000000001" customHeight="1" x14ac:dyDescent="0.3">
      <c r="A903" s="226"/>
      <c r="B903" s="227"/>
      <c r="C903" s="265"/>
      <c r="D903" s="266"/>
    </row>
    <row r="904" spans="1:4" s="40" customFormat="1" ht="20.100000000000001" customHeight="1" x14ac:dyDescent="0.3">
      <c r="A904" s="226"/>
      <c r="B904" s="227"/>
      <c r="C904" s="265"/>
      <c r="D904" s="266"/>
    </row>
    <row r="905" spans="1:4" s="40" customFormat="1" ht="20.100000000000001" customHeight="1" x14ac:dyDescent="0.3">
      <c r="A905" s="226"/>
      <c r="B905" s="227"/>
      <c r="C905" s="265"/>
      <c r="D905" s="266"/>
    </row>
    <row r="906" spans="1:4" s="40" customFormat="1" ht="20.100000000000001" customHeight="1" x14ac:dyDescent="0.3">
      <c r="A906" s="226"/>
      <c r="B906" s="227"/>
      <c r="C906" s="265"/>
      <c r="D906" s="266"/>
    </row>
    <row r="907" spans="1:4" s="40" customFormat="1" ht="20.100000000000001" customHeight="1" x14ac:dyDescent="0.3">
      <c r="A907" s="226"/>
      <c r="B907" s="227"/>
      <c r="C907" s="265"/>
      <c r="D907" s="266"/>
    </row>
    <row r="908" spans="1:4" s="40" customFormat="1" ht="20.100000000000001" customHeight="1" x14ac:dyDescent="0.3">
      <c r="A908" s="226"/>
      <c r="B908" s="227"/>
      <c r="C908" s="265"/>
      <c r="D908" s="266"/>
    </row>
    <row r="909" spans="1:4" s="40" customFormat="1" ht="20.100000000000001" customHeight="1" x14ac:dyDescent="0.3">
      <c r="A909" s="226"/>
      <c r="B909" s="227"/>
      <c r="C909" s="265"/>
      <c r="D909" s="266"/>
    </row>
    <row r="910" spans="1:4" s="40" customFormat="1" ht="20.100000000000001" customHeight="1" x14ac:dyDescent="0.3">
      <c r="A910" s="226"/>
      <c r="B910" s="227"/>
      <c r="C910" s="265"/>
      <c r="D910" s="266"/>
    </row>
    <row r="911" spans="1:4" s="40" customFormat="1" ht="20.100000000000001" customHeight="1" x14ac:dyDescent="0.3">
      <c r="A911" s="226"/>
      <c r="B911" s="227"/>
      <c r="C911" s="265"/>
      <c r="D911" s="266"/>
    </row>
    <row r="912" spans="1:4" s="40" customFormat="1" ht="20.100000000000001" customHeight="1" x14ac:dyDescent="0.3">
      <c r="A912" s="226"/>
      <c r="B912" s="227"/>
      <c r="C912" s="265"/>
      <c r="D912" s="266"/>
    </row>
    <row r="913" spans="1:4" s="40" customFormat="1" ht="20.100000000000001" customHeight="1" x14ac:dyDescent="0.3">
      <c r="A913" s="226"/>
      <c r="B913" s="227"/>
      <c r="C913" s="265"/>
      <c r="D913" s="266"/>
    </row>
    <row r="914" spans="1:4" s="40" customFormat="1" ht="20.100000000000001" customHeight="1" x14ac:dyDescent="0.3">
      <c r="A914" s="226"/>
      <c r="B914" s="227"/>
      <c r="C914" s="265"/>
      <c r="D914" s="266"/>
    </row>
    <row r="915" spans="1:4" s="40" customFormat="1" ht="20.100000000000001" customHeight="1" x14ac:dyDescent="0.3">
      <c r="A915" s="226"/>
      <c r="B915" s="227"/>
      <c r="C915" s="265"/>
      <c r="D915" s="266"/>
    </row>
    <row r="916" spans="1:4" s="40" customFormat="1" ht="20.100000000000001" customHeight="1" x14ac:dyDescent="0.3">
      <c r="A916" s="226"/>
      <c r="B916" s="227"/>
      <c r="C916" s="265"/>
      <c r="D916" s="266"/>
    </row>
    <row r="917" spans="1:4" s="40" customFormat="1" ht="20.100000000000001" customHeight="1" x14ac:dyDescent="0.3">
      <c r="A917" s="226"/>
      <c r="B917" s="227"/>
      <c r="C917" s="265"/>
      <c r="D917" s="266"/>
    </row>
    <row r="918" spans="1:4" s="40" customFormat="1" ht="20.100000000000001" customHeight="1" x14ac:dyDescent="0.3">
      <c r="A918" s="226"/>
      <c r="B918" s="227"/>
      <c r="C918" s="265"/>
      <c r="D918" s="266"/>
    </row>
    <row r="919" spans="1:4" s="40" customFormat="1" ht="20.100000000000001" customHeight="1" x14ac:dyDescent="0.3">
      <c r="A919" s="226"/>
      <c r="B919" s="227"/>
      <c r="C919" s="265"/>
      <c r="D919" s="266"/>
    </row>
    <row r="920" spans="1:4" s="40" customFormat="1" ht="20.100000000000001" customHeight="1" x14ac:dyDescent="0.3">
      <c r="A920" s="226"/>
      <c r="B920" s="227"/>
      <c r="C920" s="265"/>
      <c r="D920" s="266"/>
    </row>
    <row r="921" spans="1:4" s="40" customFormat="1" ht="20.100000000000001" customHeight="1" x14ac:dyDescent="0.3">
      <c r="A921" s="226"/>
      <c r="B921" s="227"/>
      <c r="C921" s="265"/>
      <c r="D921" s="266"/>
    </row>
    <row r="922" spans="1:4" s="40" customFormat="1" ht="20.100000000000001" customHeight="1" x14ac:dyDescent="0.3">
      <c r="A922" s="226"/>
      <c r="B922" s="227"/>
      <c r="C922" s="265"/>
      <c r="D922" s="266"/>
    </row>
    <row r="923" spans="1:4" s="40" customFormat="1" ht="20.100000000000001" customHeight="1" x14ac:dyDescent="0.3">
      <c r="A923" s="226"/>
      <c r="B923" s="227"/>
      <c r="C923" s="265"/>
      <c r="D923" s="266"/>
    </row>
    <row r="924" spans="1:4" s="40" customFormat="1" ht="20.100000000000001" customHeight="1" x14ac:dyDescent="0.3">
      <c r="A924" s="226"/>
      <c r="B924" s="227"/>
      <c r="C924" s="265"/>
      <c r="D924" s="266"/>
    </row>
    <row r="925" spans="1:4" s="40" customFormat="1" ht="20.100000000000001" customHeight="1" x14ac:dyDescent="0.3">
      <c r="A925" s="226"/>
      <c r="B925" s="227"/>
      <c r="C925" s="265"/>
      <c r="D925" s="266"/>
    </row>
    <row r="926" spans="1:4" s="40" customFormat="1" ht="20.100000000000001" customHeight="1" x14ac:dyDescent="0.3">
      <c r="A926" s="226"/>
      <c r="B926" s="227"/>
      <c r="C926" s="265"/>
      <c r="D926" s="266"/>
    </row>
    <row r="927" spans="1:4" s="40" customFormat="1" ht="20.100000000000001" customHeight="1" x14ac:dyDescent="0.3">
      <c r="A927" s="226"/>
      <c r="B927" s="227"/>
      <c r="C927" s="265"/>
      <c r="D927" s="266"/>
    </row>
    <row r="928" spans="1:4" s="40" customFormat="1" ht="20.100000000000001" customHeight="1" x14ac:dyDescent="0.3">
      <c r="A928" s="226"/>
      <c r="B928" s="227"/>
      <c r="C928" s="265"/>
      <c r="D928" s="266"/>
    </row>
    <row r="929" spans="1:4" s="40" customFormat="1" ht="20.100000000000001" customHeight="1" x14ac:dyDescent="0.3">
      <c r="A929" s="226"/>
      <c r="B929" s="227"/>
      <c r="C929" s="265"/>
      <c r="D929" s="266"/>
    </row>
    <row r="930" spans="1:4" s="40" customFormat="1" ht="20.100000000000001" customHeight="1" x14ac:dyDescent="0.3">
      <c r="A930" s="226"/>
      <c r="B930" s="227"/>
      <c r="C930" s="265"/>
      <c r="D930" s="266"/>
    </row>
    <row r="931" spans="1:4" s="40" customFormat="1" ht="20.100000000000001" customHeight="1" x14ac:dyDescent="0.3">
      <c r="A931" s="226"/>
      <c r="B931" s="227"/>
      <c r="C931" s="265"/>
      <c r="D931" s="266"/>
    </row>
    <row r="932" spans="1:4" s="40" customFormat="1" ht="20.100000000000001" customHeight="1" x14ac:dyDescent="0.3">
      <c r="A932" s="226"/>
      <c r="B932" s="227"/>
      <c r="C932" s="265"/>
      <c r="D932" s="266"/>
    </row>
    <row r="933" spans="1:4" s="40" customFormat="1" ht="20.100000000000001" customHeight="1" x14ac:dyDescent="0.3">
      <c r="A933" s="226"/>
      <c r="B933" s="227"/>
      <c r="C933" s="265"/>
      <c r="D933" s="266"/>
    </row>
    <row r="934" spans="1:4" s="40" customFormat="1" ht="20.100000000000001" customHeight="1" x14ac:dyDescent="0.3">
      <c r="A934" s="226"/>
      <c r="B934" s="227"/>
      <c r="C934" s="265"/>
      <c r="D934" s="266"/>
    </row>
    <row r="935" spans="1:4" s="40" customFormat="1" ht="20.100000000000001" customHeight="1" x14ac:dyDescent="0.3">
      <c r="A935" s="226"/>
      <c r="B935" s="227"/>
      <c r="C935" s="265"/>
      <c r="D935" s="266"/>
    </row>
    <row r="936" spans="1:4" s="40" customFormat="1" ht="20.100000000000001" customHeight="1" x14ac:dyDescent="0.3">
      <c r="A936" s="226"/>
      <c r="B936" s="227"/>
      <c r="C936" s="265"/>
      <c r="D936" s="266"/>
    </row>
    <row r="937" spans="1:4" s="40" customFormat="1" ht="20.100000000000001" customHeight="1" x14ac:dyDescent="0.3">
      <c r="A937" s="226"/>
      <c r="B937" s="227"/>
      <c r="C937" s="265"/>
      <c r="D937" s="266"/>
    </row>
    <row r="938" spans="1:4" s="40" customFormat="1" ht="20.100000000000001" customHeight="1" x14ac:dyDescent="0.3">
      <c r="A938" s="226"/>
      <c r="B938" s="227"/>
      <c r="C938" s="265"/>
      <c r="D938" s="266"/>
    </row>
    <row r="939" spans="1:4" s="40" customFormat="1" ht="20.100000000000001" customHeight="1" x14ac:dyDescent="0.3">
      <c r="A939" s="226"/>
      <c r="B939" s="227"/>
      <c r="C939" s="265"/>
      <c r="D939" s="266"/>
    </row>
    <row r="940" spans="1:4" s="40" customFormat="1" ht="20.100000000000001" customHeight="1" x14ac:dyDescent="0.3">
      <c r="A940" s="226"/>
      <c r="B940" s="227"/>
      <c r="C940" s="265"/>
      <c r="D940" s="266"/>
    </row>
    <row r="941" spans="1:4" s="40" customFormat="1" ht="20.100000000000001" customHeight="1" x14ac:dyDescent="0.3">
      <c r="A941" s="226"/>
      <c r="B941" s="227"/>
      <c r="C941" s="265"/>
      <c r="D941" s="266"/>
    </row>
    <row r="942" spans="1:4" s="40" customFormat="1" ht="20.100000000000001" customHeight="1" x14ac:dyDescent="0.3">
      <c r="A942" s="226"/>
      <c r="B942" s="227"/>
      <c r="C942" s="265"/>
      <c r="D942" s="266"/>
    </row>
    <row r="943" spans="1:4" s="40" customFormat="1" ht="20.100000000000001" customHeight="1" x14ac:dyDescent="0.3">
      <c r="A943" s="226"/>
      <c r="B943" s="227"/>
      <c r="C943" s="265"/>
      <c r="D943" s="266"/>
    </row>
    <row r="944" spans="1:4" s="40" customFormat="1" ht="20.100000000000001" customHeight="1" x14ac:dyDescent="0.3">
      <c r="A944" s="226"/>
      <c r="B944" s="227"/>
      <c r="C944" s="265"/>
      <c r="D944" s="266"/>
    </row>
    <row r="945" spans="1:4" s="40" customFormat="1" ht="20.100000000000001" customHeight="1" x14ac:dyDescent="0.3">
      <c r="A945" s="226"/>
      <c r="B945" s="227"/>
      <c r="C945" s="265"/>
      <c r="D945" s="266"/>
    </row>
    <row r="946" spans="1:4" s="40" customFormat="1" ht="20.100000000000001" customHeight="1" x14ac:dyDescent="0.3">
      <c r="A946" s="226"/>
      <c r="B946" s="227"/>
      <c r="C946" s="265"/>
      <c r="D946" s="266"/>
    </row>
    <row r="947" spans="1:4" s="40" customFormat="1" ht="20.100000000000001" customHeight="1" x14ac:dyDescent="0.3">
      <c r="A947" s="226"/>
      <c r="B947" s="227"/>
      <c r="C947" s="265"/>
      <c r="D947" s="266"/>
    </row>
    <row r="948" spans="1:4" s="40" customFormat="1" ht="20.100000000000001" customHeight="1" x14ac:dyDescent="0.3">
      <c r="A948" s="226"/>
      <c r="B948" s="227"/>
      <c r="C948" s="265"/>
      <c r="D948" s="266"/>
    </row>
    <row r="949" spans="1:4" s="40" customFormat="1" ht="20.100000000000001" customHeight="1" x14ac:dyDescent="0.3">
      <c r="A949" s="226"/>
      <c r="B949" s="227"/>
      <c r="C949" s="265"/>
      <c r="D949" s="266"/>
    </row>
    <row r="950" spans="1:4" s="40" customFormat="1" ht="20.100000000000001" customHeight="1" x14ac:dyDescent="0.3">
      <c r="A950" s="226"/>
      <c r="B950" s="227"/>
      <c r="C950" s="265"/>
      <c r="D950" s="266"/>
    </row>
    <row r="951" spans="1:4" s="40" customFormat="1" ht="20.100000000000001" customHeight="1" x14ac:dyDescent="0.3">
      <c r="A951" s="226"/>
      <c r="B951" s="227"/>
      <c r="C951" s="265"/>
      <c r="D951" s="266"/>
    </row>
    <row r="952" spans="1:4" s="40" customFormat="1" ht="20.100000000000001" customHeight="1" x14ac:dyDescent="0.3">
      <c r="A952" s="226"/>
      <c r="B952" s="227"/>
      <c r="C952" s="265"/>
      <c r="D952" s="266"/>
    </row>
    <row r="953" spans="1:4" s="40" customFormat="1" ht="20.100000000000001" customHeight="1" x14ac:dyDescent="0.3">
      <c r="A953" s="226"/>
      <c r="B953" s="227"/>
      <c r="C953" s="265"/>
      <c r="D953" s="266"/>
    </row>
    <row r="954" spans="1:4" s="40" customFormat="1" ht="20.100000000000001" customHeight="1" x14ac:dyDescent="0.3">
      <c r="A954" s="226"/>
      <c r="B954" s="227"/>
      <c r="C954" s="265"/>
      <c r="D954" s="266"/>
    </row>
    <row r="955" spans="1:4" s="40" customFormat="1" ht="20.100000000000001" customHeight="1" x14ac:dyDescent="0.3">
      <c r="A955" s="226"/>
      <c r="B955" s="227"/>
      <c r="C955" s="265"/>
      <c r="D955" s="266"/>
    </row>
    <row r="956" spans="1:4" s="40" customFormat="1" ht="20.100000000000001" customHeight="1" x14ac:dyDescent="0.3">
      <c r="A956" s="226"/>
      <c r="B956" s="227"/>
      <c r="C956" s="265"/>
      <c r="D956" s="266"/>
    </row>
    <row r="957" spans="1:4" s="40" customFormat="1" ht="20.100000000000001" customHeight="1" x14ac:dyDescent="0.3">
      <c r="A957" s="226"/>
      <c r="B957" s="227"/>
      <c r="C957" s="265"/>
      <c r="D957" s="266"/>
    </row>
    <row r="958" spans="1:4" s="40" customFormat="1" ht="20.100000000000001" customHeight="1" x14ac:dyDescent="0.3">
      <c r="A958" s="226"/>
      <c r="B958" s="227"/>
      <c r="C958" s="265"/>
      <c r="D958" s="266"/>
    </row>
    <row r="959" spans="1:4" s="40" customFormat="1" ht="20.100000000000001" customHeight="1" x14ac:dyDescent="0.3">
      <c r="A959" s="226"/>
      <c r="B959" s="227"/>
      <c r="C959" s="265"/>
      <c r="D959" s="266"/>
    </row>
    <row r="960" spans="1:4" s="40" customFormat="1" ht="20.100000000000001" customHeight="1" x14ac:dyDescent="0.3">
      <c r="A960" s="226"/>
      <c r="B960" s="227"/>
      <c r="C960" s="265"/>
      <c r="D960" s="266"/>
    </row>
    <row r="961" spans="1:4" s="40" customFormat="1" ht="20.100000000000001" customHeight="1" x14ac:dyDescent="0.3">
      <c r="A961" s="226"/>
      <c r="B961" s="227"/>
      <c r="C961" s="265"/>
      <c r="D961" s="266"/>
    </row>
    <row r="962" spans="1:4" s="40" customFormat="1" ht="20.100000000000001" customHeight="1" x14ac:dyDescent="0.3">
      <c r="A962" s="226"/>
      <c r="B962" s="227"/>
      <c r="C962" s="265"/>
      <c r="D962" s="266"/>
    </row>
    <row r="963" spans="1:4" s="40" customFormat="1" ht="20.100000000000001" customHeight="1" x14ac:dyDescent="0.3">
      <c r="A963" s="226"/>
      <c r="B963" s="227"/>
      <c r="C963" s="265"/>
      <c r="D963" s="266"/>
    </row>
    <row r="964" spans="1:4" s="40" customFormat="1" ht="20.100000000000001" customHeight="1" x14ac:dyDescent="0.3">
      <c r="A964" s="226"/>
      <c r="B964" s="227"/>
      <c r="C964" s="265"/>
      <c r="D964" s="266"/>
    </row>
    <row r="965" spans="1:4" s="40" customFormat="1" ht="20.100000000000001" customHeight="1" x14ac:dyDescent="0.3">
      <c r="A965" s="226"/>
      <c r="B965" s="227"/>
      <c r="C965" s="265"/>
      <c r="D965" s="266"/>
    </row>
    <row r="966" spans="1:4" s="40" customFormat="1" ht="20.100000000000001" customHeight="1" x14ac:dyDescent="0.3">
      <c r="A966" s="226"/>
      <c r="B966" s="227"/>
      <c r="C966" s="265"/>
      <c r="D966" s="266"/>
    </row>
    <row r="967" spans="1:4" s="40" customFormat="1" ht="20.100000000000001" customHeight="1" x14ac:dyDescent="0.3">
      <c r="A967" s="226"/>
      <c r="B967" s="227"/>
      <c r="C967" s="265"/>
      <c r="D967" s="266"/>
    </row>
    <row r="968" spans="1:4" s="40" customFormat="1" ht="20.100000000000001" customHeight="1" x14ac:dyDescent="0.3">
      <c r="A968" s="226"/>
      <c r="B968" s="227"/>
      <c r="C968" s="265"/>
      <c r="D968" s="266"/>
    </row>
    <row r="969" spans="1:4" s="40" customFormat="1" ht="20.100000000000001" customHeight="1" x14ac:dyDescent="0.3">
      <c r="A969" s="226"/>
      <c r="B969" s="227"/>
      <c r="C969" s="265"/>
      <c r="D969" s="266"/>
    </row>
    <row r="970" spans="1:4" s="40" customFormat="1" ht="20.100000000000001" customHeight="1" x14ac:dyDescent="0.3">
      <c r="A970" s="226"/>
      <c r="B970" s="227"/>
      <c r="C970" s="265"/>
      <c r="D970" s="266"/>
    </row>
    <row r="971" spans="1:4" s="40" customFormat="1" ht="20.100000000000001" customHeight="1" x14ac:dyDescent="0.3">
      <c r="A971" s="226"/>
      <c r="B971" s="227"/>
      <c r="C971" s="265"/>
      <c r="D971" s="266"/>
    </row>
    <row r="972" spans="1:4" s="40" customFormat="1" ht="20.100000000000001" customHeight="1" x14ac:dyDescent="0.3">
      <c r="A972" s="226"/>
      <c r="B972" s="227"/>
      <c r="C972" s="265"/>
      <c r="D972" s="266"/>
    </row>
    <row r="973" spans="1:4" s="40" customFormat="1" ht="20.100000000000001" customHeight="1" x14ac:dyDescent="0.3">
      <c r="A973" s="226"/>
      <c r="B973" s="227"/>
      <c r="C973" s="265"/>
      <c r="D973" s="266"/>
    </row>
    <row r="974" spans="1:4" s="40" customFormat="1" ht="20.100000000000001" customHeight="1" x14ac:dyDescent="0.3">
      <c r="A974" s="226"/>
      <c r="B974" s="227"/>
      <c r="C974" s="265"/>
      <c r="D974" s="266"/>
    </row>
    <row r="975" spans="1:4" s="40" customFormat="1" ht="20.100000000000001" customHeight="1" x14ac:dyDescent="0.3">
      <c r="A975" s="226"/>
      <c r="B975" s="227"/>
      <c r="C975" s="265"/>
      <c r="D975" s="266"/>
    </row>
    <row r="976" spans="1:4" s="40" customFormat="1" ht="20.100000000000001" customHeight="1" x14ac:dyDescent="0.3">
      <c r="A976" s="226"/>
      <c r="B976" s="227"/>
      <c r="C976" s="265"/>
      <c r="D976" s="266"/>
    </row>
    <row r="977" spans="1:4" s="40" customFormat="1" ht="20.100000000000001" customHeight="1" x14ac:dyDescent="0.3">
      <c r="A977" s="226"/>
      <c r="B977" s="227"/>
      <c r="C977" s="265"/>
      <c r="D977" s="266"/>
    </row>
    <row r="978" spans="1:4" s="40" customFormat="1" ht="20.100000000000001" customHeight="1" x14ac:dyDescent="0.3">
      <c r="A978" s="226"/>
      <c r="B978" s="227"/>
      <c r="C978" s="265"/>
      <c r="D978" s="266"/>
    </row>
    <row r="979" spans="1:4" s="40" customFormat="1" ht="20.100000000000001" customHeight="1" x14ac:dyDescent="0.3">
      <c r="A979" s="226"/>
      <c r="B979" s="227"/>
      <c r="C979" s="265"/>
      <c r="D979" s="266"/>
    </row>
    <row r="980" spans="1:4" s="40" customFormat="1" ht="20.100000000000001" customHeight="1" x14ac:dyDescent="0.3">
      <c r="A980" s="226"/>
      <c r="B980" s="227"/>
      <c r="C980" s="265"/>
      <c r="D980" s="266"/>
    </row>
    <row r="981" spans="1:4" s="40" customFormat="1" ht="20.100000000000001" customHeight="1" x14ac:dyDescent="0.3">
      <c r="A981" s="226"/>
      <c r="B981" s="227"/>
      <c r="C981" s="265"/>
      <c r="D981" s="266"/>
    </row>
    <row r="982" spans="1:4" s="40" customFormat="1" ht="20.100000000000001" customHeight="1" x14ac:dyDescent="0.3">
      <c r="A982" s="226"/>
      <c r="B982" s="227"/>
      <c r="C982" s="265"/>
      <c r="D982" s="266"/>
    </row>
    <row r="983" spans="1:4" s="40" customFormat="1" ht="20.100000000000001" customHeight="1" x14ac:dyDescent="0.3">
      <c r="A983" s="226"/>
      <c r="B983" s="227"/>
      <c r="C983" s="265"/>
      <c r="D983" s="266"/>
    </row>
    <row r="984" spans="1:4" s="40" customFormat="1" ht="20.100000000000001" customHeight="1" x14ac:dyDescent="0.3">
      <c r="A984" s="226"/>
      <c r="B984" s="227"/>
      <c r="C984" s="265"/>
      <c r="D984" s="266"/>
    </row>
    <row r="985" spans="1:4" s="40" customFormat="1" ht="20.100000000000001" customHeight="1" x14ac:dyDescent="0.3">
      <c r="A985" s="226"/>
      <c r="B985" s="227"/>
      <c r="C985" s="265"/>
      <c r="D985" s="266"/>
    </row>
    <row r="986" spans="1:4" s="40" customFormat="1" ht="20.100000000000001" customHeight="1" x14ac:dyDescent="0.3">
      <c r="A986" s="226"/>
      <c r="B986" s="227"/>
      <c r="C986" s="265"/>
      <c r="D986" s="266"/>
    </row>
    <row r="987" spans="1:4" s="40" customFormat="1" ht="20.100000000000001" customHeight="1" x14ac:dyDescent="0.3">
      <c r="A987" s="226"/>
      <c r="B987" s="227"/>
      <c r="C987" s="265"/>
      <c r="D987" s="266"/>
    </row>
    <row r="988" spans="1:4" s="40" customFormat="1" ht="20.100000000000001" customHeight="1" x14ac:dyDescent="0.3">
      <c r="A988" s="226"/>
      <c r="B988" s="227"/>
      <c r="C988" s="265"/>
      <c r="D988" s="266"/>
    </row>
    <row r="989" spans="1:4" s="40" customFormat="1" ht="20.100000000000001" customHeight="1" x14ac:dyDescent="0.3">
      <c r="A989" s="226"/>
      <c r="B989" s="227"/>
      <c r="C989" s="265"/>
      <c r="D989" s="266"/>
    </row>
    <row r="990" spans="1:4" s="40" customFormat="1" ht="20.100000000000001" customHeight="1" x14ac:dyDescent="0.3">
      <c r="A990" s="226"/>
      <c r="B990" s="227"/>
      <c r="C990" s="265"/>
      <c r="D990" s="266"/>
    </row>
    <row r="991" spans="1:4" s="40" customFormat="1" ht="20.100000000000001" customHeight="1" x14ac:dyDescent="0.3">
      <c r="A991" s="226"/>
      <c r="B991" s="227"/>
      <c r="C991" s="265"/>
      <c r="D991" s="266"/>
    </row>
    <row r="992" spans="1:4" s="40" customFormat="1" ht="20.100000000000001" customHeight="1" x14ac:dyDescent="0.3">
      <c r="A992" s="226"/>
      <c r="B992" s="227"/>
      <c r="C992" s="265"/>
      <c r="D992" s="266"/>
    </row>
    <row r="993" spans="1:4" s="40" customFormat="1" ht="20.100000000000001" customHeight="1" x14ac:dyDescent="0.3">
      <c r="A993" s="226"/>
      <c r="B993" s="227"/>
      <c r="C993" s="265"/>
      <c r="D993" s="266"/>
    </row>
    <row r="994" spans="1:4" s="40" customFormat="1" ht="20.100000000000001" customHeight="1" x14ac:dyDescent="0.3">
      <c r="A994" s="226"/>
      <c r="B994" s="227"/>
      <c r="C994" s="265"/>
      <c r="D994" s="266"/>
    </row>
    <row r="995" spans="1:4" s="40" customFormat="1" ht="20.100000000000001" customHeight="1" x14ac:dyDescent="0.3">
      <c r="A995" s="226"/>
      <c r="B995" s="227"/>
      <c r="C995" s="265"/>
      <c r="D995" s="266"/>
    </row>
    <row r="996" spans="1:4" s="40" customFormat="1" ht="20.100000000000001" customHeight="1" x14ac:dyDescent="0.3">
      <c r="A996" s="226"/>
      <c r="B996" s="227"/>
      <c r="C996" s="265"/>
      <c r="D996" s="266"/>
    </row>
    <row r="997" spans="1:4" s="40" customFormat="1" ht="20.100000000000001" customHeight="1" x14ac:dyDescent="0.3">
      <c r="A997" s="226"/>
      <c r="B997" s="227"/>
      <c r="C997" s="265"/>
      <c r="D997" s="266"/>
    </row>
    <row r="998" spans="1:4" s="40" customFormat="1" ht="20.100000000000001" customHeight="1" x14ac:dyDescent="0.3">
      <c r="A998" s="226"/>
      <c r="B998" s="227"/>
      <c r="C998" s="265"/>
      <c r="D998" s="266"/>
    </row>
    <row r="999" spans="1:4" s="40" customFormat="1" ht="20.100000000000001" customHeight="1" x14ac:dyDescent="0.3">
      <c r="A999" s="226"/>
      <c r="B999" s="227"/>
      <c r="C999" s="265"/>
      <c r="D999" s="266"/>
    </row>
    <row r="1000" spans="1:4" s="40" customFormat="1" ht="20.100000000000001" customHeight="1" x14ac:dyDescent="0.3">
      <c r="A1000" s="226"/>
      <c r="B1000" s="227"/>
      <c r="C1000" s="265"/>
      <c r="D1000" s="266"/>
    </row>
    <row r="1001" spans="1:4" s="40" customFormat="1" ht="20.100000000000001" customHeight="1" x14ac:dyDescent="0.3">
      <c r="A1001" s="226"/>
      <c r="B1001" s="227"/>
      <c r="C1001" s="265"/>
      <c r="D1001" s="266"/>
    </row>
    <row r="1002" spans="1:4" s="40" customFormat="1" ht="20.100000000000001" customHeight="1" x14ac:dyDescent="0.3">
      <c r="A1002" s="226"/>
      <c r="B1002" s="227"/>
      <c r="C1002" s="265"/>
      <c r="D1002" s="266"/>
    </row>
    <row r="1003" spans="1:4" s="40" customFormat="1" ht="20.100000000000001" customHeight="1" x14ac:dyDescent="0.3">
      <c r="A1003" s="226"/>
      <c r="B1003" s="227"/>
      <c r="C1003" s="265"/>
      <c r="D1003" s="266"/>
    </row>
    <row r="1004" spans="1:4" s="40" customFormat="1" ht="20.100000000000001" customHeight="1" x14ac:dyDescent="0.3">
      <c r="A1004" s="226"/>
      <c r="B1004" s="227"/>
      <c r="C1004" s="265"/>
      <c r="D1004" s="266"/>
    </row>
    <row r="1005" spans="1:4" s="40" customFormat="1" ht="20.100000000000001" customHeight="1" x14ac:dyDescent="0.3">
      <c r="A1005" s="226"/>
      <c r="B1005" s="227"/>
      <c r="C1005" s="265"/>
      <c r="D1005" s="266"/>
    </row>
    <row r="1006" spans="1:4" s="40" customFormat="1" ht="20.100000000000001" customHeight="1" x14ac:dyDescent="0.3">
      <c r="A1006" s="226"/>
      <c r="B1006" s="227"/>
      <c r="C1006" s="265"/>
      <c r="D1006" s="266"/>
    </row>
    <row r="1007" spans="1:4" s="40" customFormat="1" ht="20.100000000000001" customHeight="1" x14ac:dyDescent="0.3">
      <c r="A1007" s="226"/>
      <c r="B1007" s="227"/>
      <c r="C1007" s="265"/>
      <c r="D1007" s="266"/>
    </row>
    <row r="1008" spans="1:4" s="40" customFormat="1" ht="20.100000000000001" customHeight="1" x14ac:dyDescent="0.3">
      <c r="A1008" s="226"/>
      <c r="B1008" s="227"/>
      <c r="C1008" s="265"/>
      <c r="D1008" s="266"/>
    </row>
    <row r="1009" spans="1:4" s="40" customFormat="1" ht="20.100000000000001" customHeight="1" x14ac:dyDescent="0.3">
      <c r="A1009" s="226"/>
      <c r="B1009" s="227"/>
      <c r="C1009" s="265"/>
      <c r="D1009" s="266"/>
    </row>
    <row r="1010" spans="1:4" s="40" customFormat="1" ht="20.100000000000001" customHeight="1" x14ac:dyDescent="0.3">
      <c r="A1010" s="226"/>
      <c r="B1010" s="227"/>
      <c r="C1010" s="265"/>
      <c r="D1010" s="266"/>
    </row>
    <row r="1011" spans="1:4" s="40" customFormat="1" ht="20.100000000000001" customHeight="1" x14ac:dyDescent="0.3">
      <c r="A1011" s="226"/>
      <c r="B1011" s="227"/>
      <c r="C1011" s="265"/>
      <c r="D1011" s="266"/>
    </row>
    <row r="1012" spans="1:4" s="40" customFormat="1" ht="20.100000000000001" customHeight="1" x14ac:dyDescent="0.3">
      <c r="A1012" s="226"/>
      <c r="B1012" s="227"/>
      <c r="C1012" s="265"/>
      <c r="D1012" s="266"/>
    </row>
    <row r="1013" spans="1:4" s="40" customFormat="1" ht="20.100000000000001" customHeight="1" x14ac:dyDescent="0.3">
      <c r="A1013" s="226"/>
      <c r="B1013" s="227"/>
      <c r="C1013" s="265"/>
      <c r="D1013" s="266"/>
    </row>
    <row r="1014" spans="1:4" s="40" customFormat="1" ht="20.100000000000001" customHeight="1" x14ac:dyDescent="0.3">
      <c r="A1014" s="226"/>
      <c r="B1014" s="227"/>
      <c r="C1014" s="265"/>
      <c r="D1014" s="266"/>
    </row>
    <row r="1015" spans="1:4" s="40" customFormat="1" ht="20.100000000000001" customHeight="1" x14ac:dyDescent="0.3">
      <c r="A1015" s="226"/>
      <c r="B1015" s="227"/>
      <c r="C1015" s="265"/>
      <c r="D1015" s="266"/>
    </row>
    <row r="1016" spans="1:4" s="40" customFormat="1" ht="20.100000000000001" customHeight="1" x14ac:dyDescent="0.3">
      <c r="A1016" s="226"/>
      <c r="B1016" s="227"/>
      <c r="C1016" s="265"/>
      <c r="D1016" s="266"/>
    </row>
    <row r="1017" spans="1:4" s="40" customFormat="1" ht="20.100000000000001" customHeight="1" x14ac:dyDescent="0.3">
      <c r="A1017" s="226"/>
      <c r="B1017" s="227"/>
      <c r="C1017" s="265"/>
      <c r="D1017" s="266"/>
    </row>
    <row r="1018" spans="1:4" s="40" customFormat="1" ht="20.100000000000001" customHeight="1" x14ac:dyDescent="0.3">
      <c r="A1018" s="226"/>
      <c r="B1018" s="227"/>
      <c r="C1018" s="265"/>
      <c r="D1018" s="266"/>
    </row>
    <row r="1019" spans="1:4" s="40" customFormat="1" ht="20.100000000000001" customHeight="1" x14ac:dyDescent="0.3">
      <c r="A1019" s="226"/>
      <c r="B1019" s="227"/>
      <c r="C1019" s="265"/>
      <c r="D1019" s="266"/>
    </row>
    <row r="1020" spans="1:4" s="40" customFormat="1" ht="20.100000000000001" customHeight="1" x14ac:dyDescent="0.3">
      <c r="A1020" s="226"/>
      <c r="B1020" s="227"/>
      <c r="C1020" s="265"/>
      <c r="D1020" s="266"/>
    </row>
    <row r="1021" spans="1:4" s="40" customFormat="1" ht="20.100000000000001" customHeight="1" x14ac:dyDescent="0.3">
      <c r="A1021" s="226"/>
      <c r="B1021" s="227"/>
      <c r="C1021" s="265"/>
      <c r="D1021" s="266"/>
    </row>
    <row r="1022" spans="1:4" s="40" customFormat="1" ht="20.100000000000001" customHeight="1" x14ac:dyDescent="0.3">
      <c r="A1022" s="226"/>
      <c r="B1022" s="227"/>
      <c r="C1022" s="265"/>
      <c r="D1022" s="266"/>
    </row>
    <row r="1023" spans="1:4" s="40" customFormat="1" ht="20.100000000000001" customHeight="1" x14ac:dyDescent="0.3">
      <c r="A1023" s="226"/>
      <c r="B1023" s="227"/>
      <c r="C1023" s="265"/>
      <c r="D1023" s="266"/>
    </row>
    <row r="1024" spans="1:4" s="40" customFormat="1" ht="20.100000000000001" customHeight="1" x14ac:dyDescent="0.3">
      <c r="A1024" s="226"/>
      <c r="B1024" s="227"/>
      <c r="C1024" s="265"/>
      <c r="D1024" s="266"/>
    </row>
    <row r="1025" spans="1:4" s="40" customFormat="1" ht="20.100000000000001" customHeight="1" x14ac:dyDescent="0.3">
      <c r="A1025" s="226"/>
      <c r="B1025" s="227"/>
      <c r="C1025" s="265"/>
      <c r="D1025" s="266"/>
    </row>
    <row r="1026" spans="1:4" s="40" customFormat="1" ht="20.100000000000001" customHeight="1" x14ac:dyDescent="0.3">
      <c r="A1026" s="226"/>
      <c r="B1026" s="227"/>
      <c r="C1026" s="265"/>
      <c r="D1026" s="266"/>
    </row>
    <row r="1027" spans="1:4" s="40" customFormat="1" ht="20.100000000000001" customHeight="1" x14ac:dyDescent="0.3">
      <c r="A1027" s="226"/>
      <c r="B1027" s="227"/>
      <c r="C1027" s="265"/>
      <c r="D1027" s="266"/>
    </row>
    <row r="1028" spans="1:4" s="40" customFormat="1" ht="20.100000000000001" customHeight="1" x14ac:dyDescent="0.3">
      <c r="A1028" s="226"/>
      <c r="B1028" s="227"/>
      <c r="C1028" s="265"/>
      <c r="D1028" s="266"/>
    </row>
    <row r="1029" spans="1:4" s="40" customFormat="1" ht="20.100000000000001" customHeight="1" x14ac:dyDescent="0.3">
      <c r="A1029" s="226"/>
      <c r="B1029" s="227"/>
      <c r="C1029" s="265"/>
      <c r="D1029" s="266"/>
    </row>
    <row r="1030" spans="1:4" s="40" customFormat="1" ht="20.100000000000001" customHeight="1" x14ac:dyDescent="0.3">
      <c r="A1030" s="226"/>
      <c r="B1030" s="227"/>
      <c r="C1030" s="265"/>
      <c r="D1030" s="266"/>
    </row>
    <row r="1031" spans="1:4" s="40" customFormat="1" ht="20.100000000000001" customHeight="1" x14ac:dyDescent="0.3">
      <c r="A1031" s="226"/>
      <c r="B1031" s="227"/>
      <c r="C1031" s="265"/>
      <c r="D1031" s="266"/>
    </row>
    <row r="1032" spans="1:4" s="40" customFormat="1" ht="20.100000000000001" customHeight="1" x14ac:dyDescent="0.3">
      <c r="A1032" s="226"/>
      <c r="B1032" s="227"/>
      <c r="C1032" s="265"/>
      <c r="D1032" s="266"/>
    </row>
    <row r="1033" spans="1:4" s="40" customFormat="1" ht="20.100000000000001" customHeight="1" x14ac:dyDescent="0.3">
      <c r="A1033" s="226"/>
      <c r="B1033" s="227"/>
      <c r="C1033" s="265"/>
      <c r="D1033" s="266"/>
    </row>
    <row r="1034" spans="1:4" s="40" customFormat="1" ht="20.100000000000001" customHeight="1" x14ac:dyDescent="0.3">
      <c r="A1034" s="226"/>
      <c r="B1034" s="227"/>
      <c r="C1034" s="265"/>
      <c r="D1034" s="266"/>
    </row>
    <row r="1035" spans="1:4" s="40" customFormat="1" ht="20.100000000000001" customHeight="1" x14ac:dyDescent="0.3">
      <c r="A1035" s="226"/>
      <c r="B1035" s="227"/>
      <c r="C1035" s="265"/>
      <c r="D1035" s="266"/>
    </row>
    <row r="1036" spans="1:4" s="40" customFormat="1" ht="20.100000000000001" customHeight="1" x14ac:dyDescent="0.3">
      <c r="A1036" s="226"/>
      <c r="B1036" s="227"/>
      <c r="C1036" s="265"/>
      <c r="D1036" s="266"/>
    </row>
    <row r="1037" spans="1:4" s="40" customFormat="1" ht="20.100000000000001" customHeight="1" x14ac:dyDescent="0.3">
      <c r="A1037" s="226"/>
      <c r="B1037" s="227"/>
      <c r="C1037" s="265"/>
      <c r="D1037" s="266"/>
    </row>
    <row r="1038" spans="1:4" s="40" customFormat="1" ht="20.100000000000001" customHeight="1" x14ac:dyDescent="0.3">
      <c r="A1038" s="226"/>
      <c r="B1038" s="227"/>
      <c r="C1038" s="265"/>
      <c r="D1038" s="266"/>
    </row>
    <row r="1039" spans="1:4" s="40" customFormat="1" ht="20.100000000000001" customHeight="1" x14ac:dyDescent="0.3">
      <c r="A1039" s="226"/>
      <c r="B1039" s="227"/>
      <c r="C1039" s="265"/>
      <c r="D1039" s="266"/>
    </row>
    <row r="1040" spans="1:4" s="40" customFormat="1" ht="20.100000000000001" customHeight="1" x14ac:dyDescent="0.3">
      <c r="A1040" s="226"/>
      <c r="B1040" s="227"/>
      <c r="C1040" s="265"/>
      <c r="D1040" s="266"/>
    </row>
    <row r="1041" spans="1:4" s="40" customFormat="1" ht="20.100000000000001" customHeight="1" x14ac:dyDescent="0.3">
      <c r="A1041" s="226"/>
      <c r="B1041" s="227"/>
      <c r="C1041" s="265"/>
      <c r="D1041" s="266"/>
    </row>
    <row r="1042" spans="1:4" s="40" customFormat="1" ht="20.100000000000001" customHeight="1" x14ac:dyDescent="0.3">
      <c r="A1042" s="226"/>
      <c r="B1042" s="227"/>
      <c r="C1042" s="265"/>
      <c r="D1042" s="266"/>
    </row>
    <row r="1043" spans="1:4" s="40" customFormat="1" ht="20.100000000000001" customHeight="1" x14ac:dyDescent="0.3">
      <c r="A1043" s="226"/>
      <c r="B1043" s="227"/>
      <c r="C1043" s="265"/>
      <c r="D1043" s="266"/>
    </row>
    <row r="1044" spans="1:4" s="40" customFormat="1" ht="20.100000000000001" customHeight="1" x14ac:dyDescent="0.3">
      <c r="A1044" s="226"/>
      <c r="B1044" s="227"/>
      <c r="C1044" s="265"/>
      <c r="D1044" s="266"/>
    </row>
    <row r="1045" spans="1:4" s="40" customFormat="1" ht="20.100000000000001" customHeight="1" x14ac:dyDescent="0.3">
      <c r="A1045" s="226"/>
      <c r="B1045" s="227"/>
      <c r="C1045" s="265"/>
      <c r="D1045" s="266"/>
    </row>
    <row r="1046" spans="1:4" s="40" customFormat="1" ht="20.100000000000001" customHeight="1" x14ac:dyDescent="0.3">
      <c r="A1046" s="226"/>
      <c r="B1046" s="227"/>
      <c r="C1046" s="265"/>
      <c r="D1046" s="266"/>
    </row>
    <row r="1047" spans="1:4" s="40" customFormat="1" ht="20.100000000000001" customHeight="1" x14ac:dyDescent="0.3">
      <c r="A1047" s="226"/>
      <c r="B1047" s="227"/>
      <c r="C1047" s="265"/>
      <c r="D1047" s="266"/>
    </row>
    <row r="1048" spans="1:4" s="40" customFormat="1" ht="20.100000000000001" customHeight="1" x14ac:dyDescent="0.3">
      <c r="A1048" s="226"/>
      <c r="B1048" s="227"/>
      <c r="C1048" s="265"/>
      <c r="D1048" s="266"/>
    </row>
    <row r="1049" spans="1:4" s="40" customFormat="1" ht="20.100000000000001" customHeight="1" x14ac:dyDescent="0.3">
      <c r="A1049" s="226"/>
      <c r="B1049" s="227"/>
      <c r="C1049" s="265"/>
      <c r="D1049" s="266"/>
    </row>
    <row r="1050" spans="1:4" s="40" customFormat="1" ht="20.100000000000001" customHeight="1" x14ac:dyDescent="0.3">
      <c r="A1050" s="226"/>
      <c r="B1050" s="227"/>
      <c r="C1050" s="265"/>
      <c r="D1050" s="266"/>
    </row>
    <row r="1051" spans="1:4" s="40" customFormat="1" ht="20.100000000000001" customHeight="1" x14ac:dyDescent="0.3">
      <c r="A1051" s="226"/>
      <c r="B1051" s="227"/>
      <c r="C1051" s="265"/>
      <c r="D1051" s="266"/>
    </row>
    <row r="1052" spans="1:4" s="40" customFormat="1" ht="20.100000000000001" customHeight="1" x14ac:dyDescent="0.3">
      <c r="A1052" s="226"/>
      <c r="B1052" s="227"/>
      <c r="C1052" s="265"/>
      <c r="D1052" s="266"/>
    </row>
    <row r="1053" spans="1:4" s="40" customFormat="1" ht="20.100000000000001" customHeight="1" x14ac:dyDescent="0.3">
      <c r="A1053" s="226"/>
      <c r="B1053" s="227"/>
      <c r="C1053" s="265"/>
      <c r="D1053" s="266"/>
    </row>
    <row r="1054" spans="1:4" s="40" customFormat="1" ht="20.100000000000001" customHeight="1" x14ac:dyDescent="0.3">
      <c r="A1054" s="226"/>
      <c r="B1054" s="227"/>
      <c r="C1054" s="265"/>
      <c r="D1054" s="266"/>
    </row>
    <row r="1055" spans="1:4" s="40" customFormat="1" ht="20.100000000000001" customHeight="1" x14ac:dyDescent="0.3">
      <c r="A1055" s="226"/>
      <c r="B1055" s="227"/>
      <c r="C1055" s="265"/>
      <c r="D1055" s="266"/>
    </row>
    <row r="1056" spans="1:4" s="40" customFormat="1" ht="20.100000000000001" customHeight="1" x14ac:dyDescent="0.3">
      <c r="A1056" s="226"/>
      <c r="B1056" s="227"/>
      <c r="C1056" s="265"/>
      <c r="D1056" s="266"/>
    </row>
    <row r="1057" spans="1:4" s="40" customFormat="1" ht="20.100000000000001" customHeight="1" x14ac:dyDescent="0.3">
      <c r="A1057" s="226"/>
      <c r="B1057" s="227"/>
      <c r="C1057" s="265"/>
      <c r="D1057" s="266"/>
    </row>
    <row r="1058" spans="1:4" s="40" customFormat="1" ht="20.100000000000001" customHeight="1" x14ac:dyDescent="0.3">
      <c r="A1058" s="226"/>
      <c r="B1058" s="227"/>
      <c r="C1058" s="265"/>
      <c r="D1058" s="266"/>
    </row>
    <row r="1059" spans="1:4" s="40" customFormat="1" ht="20.100000000000001" customHeight="1" x14ac:dyDescent="0.3">
      <c r="A1059" s="226"/>
      <c r="B1059" s="227"/>
      <c r="C1059" s="265"/>
      <c r="D1059" s="266"/>
    </row>
    <row r="1060" spans="1:4" s="40" customFormat="1" ht="20.100000000000001" customHeight="1" x14ac:dyDescent="0.3">
      <c r="A1060" s="226"/>
      <c r="B1060" s="227"/>
      <c r="C1060" s="265"/>
      <c r="D1060" s="266"/>
    </row>
    <row r="1061" spans="1:4" s="40" customFormat="1" ht="20.100000000000001" customHeight="1" x14ac:dyDescent="0.3">
      <c r="A1061" s="226"/>
      <c r="B1061" s="227"/>
      <c r="C1061" s="265"/>
      <c r="D1061" s="266"/>
    </row>
    <row r="1062" spans="1:4" s="40" customFormat="1" ht="20.100000000000001" customHeight="1" x14ac:dyDescent="0.3">
      <c r="A1062" s="226"/>
      <c r="B1062" s="227"/>
      <c r="C1062" s="265"/>
      <c r="D1062" s="266"/>
    </row>
    <row r="1063" spans="1:4" s="40" customFormat="1" ht="20.100000000000001" customHeight="1" x14ac:dyDescent="0.3">
      <c r="A1063" s="226"/>
      <c r="B1063" s="227"/>
      <c r="C1063" s="265"/>
      <c r="D1063" s="266"/>
    </row>
    <row r="1064" spans="1:4" s="40" customFormat="1" ht="20.100000000000001" customHeight="1" x14ac:dyDescent="0.3">
      <c r="A1064" s="226"/>
      <c r="B1064" s="227"/>
      <c r="C1064" s="265"/>
      <c r="D1064" s="266"/>
    </row>
    <row r="1065" spans="1:4" s="40" customFormat="1" ht="20.100000000000001" customHeight="1" x14ac:dyDescent="0.3">
      <c r="A1065" s="226"/>
      <c r="B1065" s="227"/>
      <c r="C1065" s="265"/>
      <c r="D1065" s="266"/>
    </row>
    <row r="1066" spans="1:4" s="40" customFormat="1" ht="20.100000000000001" customHeight="1" x14ac:dyDescent="0.3">
      <c r="A1066" s="226"/>
      <c r="B1066" s="227"/>
      <c r="C1066" s="265"/>
      <c r="D1066" s="266"/>
    </row>
    <row r="1067" spans="1:4" s="40" customFormat="1" ht="20.100000000000001" customHeight="1" x14ac:dyDescent="0.3">
      <c r="A1067" s="226"/>
      <c r="B1067" s="227"/>
      <c r="C1067" s="265"/>
      <c r="D1067" s="266"/>
    </row>
    <row r="1068" spans="1:4" s="40" customFormat="1" ht="20.100000000000001" customHeight="1" x14ac:dyDescent="0.3">
      <c r="A1068" s="226"/>
      <c r="B1068" s="227"/>
      <c r="C1068" s="265"/>
      <c r="D1068" s="266"/>
    </row>
    <row r="1069" spans="1:4" s="40" customFormat="1" ht="20.100000000000001" customHeight="1" x14ac:dyDescent="0.3">
      <c r="A1069" s="226"/>
      <c r="B1069" s="227"/>
      <c r="C1069" s="265"/>
      <c r="D1069" s="266"/>
    </row>
    <row r="1070" spans="1:4" s="40" customFormat="1" ht="20.100000000000001" customHeight="1" x14ac:dyDescent="0.3">
      <c r="A1070" s="226"/>
      <c r="B1070" s="227"/>
      <c r="C1070" s="265"/>
      <c r="D1070" s="266"/>
    </row>
    <row r="1071" spans="1:4" s="40" customFormat="1" ht="20.100000000000001" customHeight="1" x14ac:dyDescent="0.3">
      <c r="A1071" s="226"/>
      <c r="B1071" s="227"/>
      <c r="C1071" s="265"/>
      <c r="D1071" s="266"/>
    </row>
    <row r="1072" spans="1:4" s="40" customFormat="1" ht="20.100000000000001" customHeight="1" x14ac:dyDescent="0.3">
      <c r="A1072" s="226"/>
      <c r="B1072" s="227"/>
      <c r="C1072" s="265"/>
      <c r="D1072" s="266"/>
    </row>
    <row r="1073" spans="1:4" s="40" customFormat="1" ht="20.100000000000001" customHeight="1" x14ac:dyDescent="0.3">
      <c r="A1073" s="226"/>
      <c r="B1073" s="227"/>
      <c r="C1073" s="265"/>
      <c r="D1073" s="266"/>
    </row>
    <row r="1074" spans="1:4" s="40" customFormat="1" ht="20.100000000000001" customHeight="1" x14ac:dyDescent="0.3">
      <c r="A1074" s="226"/>
      <c r="B1074" s="227"/>
      <c r="C1074" s="265"/>
      <c r="D1074" s="266"/>
    </row>
    <row r="1075" spans="1:4" s="40" customFormat="1" ht="20.100000000000001" customHeight="1" x14ac:dyDescent="0.3">
      <c r="A1075" s="226"/>
      <c r="B1075" s="227"/>
      <c r="C1075" s="265"/>
      <c r="D1075" s="266"/>
    </row>
    <row r="1076" spans="1:4" s="40" customFormat="1" ht="20.100000000000001" customHeight="1" x14ac:dyDescent="0.3">
      <c r="A1076" s="226"/>
      <c r="B1076" s="227"/>
      <c r="C1076" s="265"/>
      <c r="D1076" s="266"/>
    </row>
    <row r="1077" spans="1:4" s="40" customFormat="1" ht="20.100000000000001" customHeight="1" x14ac:dyDescent="0.3">
      <c r="A1077" s="226"/>
      <c r="B1077" s="227"/>
      <c r="C1077" s="265"/>
      <c r="D1077" s="266"/>
    </row>
    <row r="1078" spans="1:4" s="40" customFormat="1" ht="20.100000000000001" customHeight="1" x14ac:dyDescent="0.3">
      <c r="A1078" s="226"/>
      <c r="B1078" s="227"/>
      <c r="C1078" s="265"/>
      <c r="D1078" s="266"/>
    </row>
    <row r="1079" spans="1:4" s="40" customFormat="1" ht="20.100000000000001" customHeight="1" x14ac:dyDescent="0.3">
      <c r="A1079" s="226"/>
      <c r="B1079" s="227"/>
      <c r="C1079" s="265"/>
      <c r="D1079" s="266"/>
    </row>
    <row r="1080" spans="1:4" s="40" customFormat="1" ht="20.100000000000001" customHeight="1" x14ac:dyDescent="0.3">
      <c r="A1080" s="226"/>
      <c r="B1080" s="227"/>
      <c r="C1080" s="265"/>
      <c r="D1080" s="266"/>
    </row>
    <row r="1081" spans="1:4" s="40" customFormat="1" ht="20.100000000000001" customHeight="1" x14ac:dyDescent="0.3">
      <c r="A1081" s="226"/>
      <c r="B1081" s="227"/>
      <c r="C1081" s="265"/>
      <c r="D1081" s="266"/>
    </row>
    <row r="1082" spans="1:4" s="40" customFormat="1" ht="20.100000000000001" customHeight="1" x14ac:dyDescent="0.3">
      <c r="A1082" s="226"/>
      <c r="B1082" s="227"/>
      <c r="C1082" s="265"/>
      <c r="D1082" s="266"/>
    </row>
    <row r="1083" spans="1:4" s="40" customFormat="1" ht="20.100000000000001" customHeight="1" x14ac:dyDescent="0.3">
      <c r="A1083" s="226"/>
      <c r="B1083" s="227"/>
      <c r="C1083" s="265"/>
      <c r="D1083" s="266"/>
    </row>
    <row r="1084" spans="1:4" s="40" customFormat="1" ht="20.100000000000001" customHeight="1" x14ac:dyDescent="0.3">
      <c r="A1084" s="226"/>
      <c r="B1084" s="227"/>
      <c r="C1084" s="265"/>
      <c r="D1084" s="266"/>
    </row>
    <row r="1085" spans="1:4" s="40" customFormat="1" ht="20.100000000000001" customHeight="1" x14ac:dyDescent="0.3">
      <c r="A1085" s="226"/>
      <c r="B1085" s="227"/>
      <c r="C1085" s="265"/>
      <c r="D1085" s="266"/>
    </row>
    <row r="1086" spans="1:4" s="40" customFormat="1" ht="20.100000000000001" customHeight="1" x14ac:dyDescent="0.3">
      <c r="A1086" s="226"/>
      <c r="B1086" s="227"/>
      <c r="C1086" s="265"/>
      <c r="D1086" s="266"/>
    </row>
    <row r="1087" spans="1:4" s="40" customFormat="1" ht="20.100000000000001" customHeight="1" x14ac:dyDescent="0.3">
      <c r="A1087" s="226"/>
      <c r="B1087" s="227"/>
      <c r="C1087" s="265"/>
      <c r="D1087" s="266"/>
    </row>
    <row r="1088" spans="1:4" s="40" customFormat="1" ht="20.100000000000001" customHeight="1" x14ac:dyDescent="0.3">
      <c r="A1088" s="226"/>
      <c r="B1088" s="227"/>
      <c r="C1088" s="265"/>
      <c r="D1088" s="266"/>
    </row>
    <row r="1089" spans="1:4" s="40" customFormat="1" ht="20.100000000000001" customHeight="1" x14ac:dyDescent="0.3">
      <c r="A1089" s="226"/>
      <c r="B1089" s="227"/>
      <c r="C1089" s="265"/>
      <c r="D1089" s="266"/>
    </row>
    <row r="1090" spans="1:4" s="40" customFormat="1" ht="20.100000000000001" customHeight="1" x14ac:dyDescent="0.3">
      <c r="A1090" s="226"/>
      <c r="B1090" s="227"/>
      <c r="C1090" s="265"/>
      <c r="D1090" s="266"/>
    </row>
    <row r="1091" spans="1:4" s="40" customFormat="1" ht="20.100000000000001" customHeight="1" x14ac:dyDescent="0.3">
      <c r="A1091" s="226"/>
      <c r="B1091" s="227"/>
      <c r="C1091" s="265"/>
      <c r="D1091" s="266"/>
    </row>
    <row r="1092" spans="1:4" s="40" customFormat="1" ht="20.100000000000001" customHeight="1" x14ac:dyDescent="0.3">
      <c r="A1092" s="226"/>
      <c r="B1092" s="227"/>
      <c r="C1092" s="265"/>
      <c r="D1092" s="266"/>
    </row>
    <row r="1093" spans="1:4" s="40" customFormat="1" ht="20.100000000000001" customHeight="1" x14ac:dyDescent="0.3">
      <c r="A1093" s="226"/>
      <c r="B1093" s="227"/>
      <c r="C1093" s="265"/>
      <c r="D1093" s="266"/>
    </row>
    <row r="1094" spans="1:4" s="40" customFormat="1" ht="20.100000000000001" customHeight="1" x14ac:dyDescent="0.3">
      <c r="A1094" s="226"/>
      <c r="B1094" s="227"/>
      <c r="C1094" s="265"/>
      <c r="D1094" s="266"/>
    </row>
    <row r="1095" spans="1:4" s="40" customFormat="1" ht="20.100000000000001" customHeight="1" x14ac:dyDescent="0.3">
      <c r="A1095" s="226"/>
      <c r="B1095" s="227"/>
      <c r="C1095" s="265"/>
      <c r="D1095" s="266"/>
    </row>
    <row r="1096" spans="1:4" s="40" customFormat="1" ht="20.100000000000001" customHeight="1" x14ac:dyDescent="0.3">
      <c r="A1096" s="226"/>
      <c r="B1096" s="227"/>
      <c r="C1096" s="265"/>
      <c r="D1096" s="266"/>
    </row>
    <row r="1097" spans="1:4" s="40" customFormat="1" ht="20.100000000000001" customHeight="1" x14ac:dyDescent="0.3">
      <c r="A1097" s="226"/>
      <c r="B1097" s="227"/>
      <c r="C1097" s="265"/>
      <c r="D1097" s="266"/>
    </row>
    <row r="1098" spans="1:4" s="40" customFormat="1" ht="20.100000000000001" customHeight="1" x14ac:dyDescent="0.3">
      <c r="A1098" s="226"/>
      <c r="B1098" s="227"/>
      <c r="C1098" s="265"/>
      <c r="D1098" s="266"/>
    </row>
    <row r="1099" spans="1:4" s="40" customFormat="1" ht="20.100000000000001" customHeight="1" x14ac:dyDescent="0.3">
      <c r="A1099" s="226"/>
      <c r="B1099" s="227"/>
      <c r="C1099" s="265"/>
      <c r="D1099" s="266"/>
    </row>
    <row r="1100" spans="1:4" s="40" customFormat="1" ht="20.100000000000001" customHeight="1" x14ac:dyDescent="0.3">
      <c r="A1100" s="226"/>
      <c r="B1100" s="227"/>
      <c r="C1100" s="265"/>
      <c r="D1100" s="266"/>
    </row>
    <row r="1101" spans="1:4" s="40" customFormat="1" ht="20.100000000000001" customHeight="1" x14ac:dyDescent="0.3">
      <c r="A1101" s="226"/>
      <c r="B1101" s="227"/>
      <c r="C1101" s="265"/>
      <c r="D1101" s="266"/>
    </row>
    <row r="1102" spans="1:4" s="40" customFormat="1" ht="20.100000000000001" customHeight="1" x14ac:dyDescent="0.3">
      <c r="A1102" s="226"/>
      <c r="B1102" s="227"/>
      <c r="C1102" s="265"/>
      <c r="D1102" s="266"/>
    </row>
    <row r="1103" spans="1:4" s="40" customFormat="1" ht="20.100000000000001" customHeight="1" x14ac:dyDescent="0.3">
      <c r="A1103" s="226"/>
      <c r="B1103" s="227"/>
      <c r="C1103" s="265"/>
      <c r="D1103" s="266"/>
    </row>
    <row r="1104" spans="1:4" s="40" customFormat="1" ht="20.100000000000001" customHeight="1" x14ac:dyDescent="0.3">
      <c r="A1104" s="226"/>
      <c r="B1104" s="227"/>
      <c r="C1104" s="265"/>
      <c r="D1104" s="266"/>
    </row>
    <row r="1105" spans="1:4" s="40" customFormat="1" ht="20.100000000000001" customHeight="1" x14ac:dyDescent="0.3">
      <c r="A1105" s="226"/>
      <c r="B1105" s="227"/>
      <c r="C1105" s="265"/>
      <c r="D1105" s="266"/>
    </row>
    <row r="1106" spans="1:4" s="40" customFormat="1" ht="20.100000000000001" customHeight="1" x14ac:dyDescent="0.3">
      <c r="A1106" s="226"/>
      <c r="B1106" s="227"/>
      <c r="C1106" s="265"/>
      <c r="D1106" s="266"/>
    </row>
    <row r="1107" spans="1:4" s="40" customFormat="1" ht="20.100000000000001" customHeight="1" x14ac:dyDescent="0.3">
      <c r="A1107" s="226"/>
      <c r="B1107" s="227"/>
      <c r="C1107" s="265"/>
      <c r="D1107" s="266"/>
    </row>
    <row r="1108" spans="1:4" s="40" customFormat="1" ht="20.100000000000001" customHeight="1" x14ac:dyDescent="0.3">
      <c r="A1108" s="226"/>
      <c r="B1108" s="227"/>
      <c r="C1108" s="265"/>
      <c r="D1108" s="266"/>
    </row>
    <row r="1109" spans="1:4" s="40" customFormat="1" ht="20.100000000000001" customHeight="1" x14ac:dyDescent="0.3">
      <c r="A1109" s="226"/>
      <c r="B1109" s="227"/>
      <c r="C1109" s="265"/>
      <c r="D1109" s="266"/>
    </row>
    <row r="1110" spans="1:4" s="40" customFormat="1" ht="20.100000000000001" customHeight="1" x14ac:dyDescent="0.3">
      <c r="A1110" s="226"/>
      <c r="B1110" s="227"/>
      <c r="C1110" s="265"/>
      <c r="D1110" s="266"/>
    </row>
    <row r="1111" spans="1:4" s="40" customFormat="1" ht="20.100000000000001" customHeight="1" x14ac:dyDescent="0.3">
      <c r="A1111" s="226"/>
      <c r="B1111" s="227"/>
      <c r="C1111" s="265"/>
      <c r="D1111" s="266"/>
    </row>
    <row r="1112" spans="1:4" s="40" customFormat="1" ht="20.100000000000001" customHeight="1" x14ac:dyDescent="0.3">
      <c r="A1112" s="226"/>
      <c r="B1112" s="227"/>
      <c r="C1112" s="265"/>
      <c r="D1112" s="266"/>
    </row>
    <row r="1113" spans="1:4" s="40" customFormat="1" ht="20.100000000000001" customHeight="1" x14ac:dyDescent="0.3">
      <c r="A1113" s="226"/>
      <c r="B1113" s="227"/>
      <c r="C1113" s="265"/>
      <c r="D1113" s="266"/>
    </row>
    <row r="1114" spans="1:4" s="40" customFormat="1" ht="20.100000000000001" customHeight="1" x14ac:dyDescent="0.3">
      <c r="A1114" s="226"/>
      <c r="B1114" s="227"/>
      <c r="C1114" s="265"/>
      <c r="D1114" s="266"/>
    </row>
    <row r="1115" spans="1:4" s="40" customFormat="1" ht="20.100000000000001" customHeight="1" x14ac:dyDescent="0.3">
      <c r="A1115" s="226"/>
      <c r="B1115" s="227"/>
      <c r="C1115" s="265"/>
      <c r="D1115" s="266"/>
    </row>
    <row r="1116" spans="1:4" s="40" customFormat="1" ht="20.100000000000001" customHeight="1" x14ac:dyDescent="0.3">
      <c r="A1116" s="226"/>
      <c r="B1116" s="227"/>
      <c r="C1116" s="265"/>
      <c r="D1116" s="266"/>
    </row>
    <row r="1117" spans="1:4" s="40" customFormat="1" ht="20.100000000000001" customHeight="1" x14ac:dyDescent="0.3">
      <c r="A1117" s="226"/>
      <c r="B1117" s="227"/>
      <c r="C1117" s="265"/>
      <c r="D1117" s="266"/>
    </row>
    <row r="1118" spans="1:4" s="40" customFormat="1" ht="20.100000000000001" customHeight="1" x14ac:dyDescent="0.3">
      <c r="A1118" s="226"/>
      <c r="B1118" s="227"/>
      <c r="C1118" s="265"/>
      <c r="D1118" s="266"/>
    </row>
    <row r="1119" spans="1:4" s="40" customFormat="1" ht="20.100000000000001" customHeight="1" x14ac:dyDescent="0.3">
      <c r="A1119" s="226"/>
      <c r="B1119" s="227"/>
      <c r="C1119" s="265"/>
      <c r="D1119" s="266"/>
    </row>
    <row r="1120" spans="1:4" s="40" customFormat="1" ht="20.100000000000001" customHeight="1" x14ac:dyDescent="0.3">
      <c r="A1120" s="226"/>
      <c r="B1120" s="227"/>
      <c r="C1120" s="265"/>
      <c r="D1120" s="266"/>
    </row>
    <row r="1121" spans="1:4" s="40" customFormat="1" ht="20.100000000000001" customHeight="1" x14ac:dyDescent="0.3">
      <c r="A1121" s="226"/>
      <c r="B1121" s="227"/>
      <c r="C1121" s="265"/>
      <c r="D1121" s="266"/>
    </row>
    <row r="1122" spans="1:4" s="40" customFormat="1" ht="20.100000000000001" customHeight="1" x14ac:dyDescent="0.3">
      <c r="A1122" s="226"/>
      <c r="B1122" s="227"/>
      <c r="C1122" s="265"/>
      <c r="D1122" s="266"/>
    </row>
    <row r="1123" spans="1:4" s="40" customFormat="1" ht="20.100000000000001" customHeight="1" x14ac:dyDescent="0.3">
      <c r="A1123" s="226"/>
      <c r="B1123" s="227"/>
      <c r="C1123" s="265"/>
      <c r="D1123" s="266"/>
    </row>
    <row r="1124" spans="1:4" s="40" customFormat="1" ht="20.100000000000001" customHeight="1" x14ac:dyDescent="0.3">
      <c r="A1124" s="226"/>
      <c r="B1124" s="227"/>
      <c r="C1124" s="265"/>
      <c r="D1124" s="266"/>
    </row>
    <row r="1125" spans="1:4" s="40" customFormat="1" ht="20.100000000000001" customHeight="1" x14ac:dyDescent="0.3">
      <c r="A1125" s="226"/>
      <c r="B1125" s="227"/>
      <c r="C1125" s="265"/>
      <c r="D1125" s="266"/>
    </row>
    <row r="1126" spans="1:4" s="40" customFormat="1" ht="20.100000000000001" customHeight="1" x14ac:dyDescent="0.3">
      <c r="A1126" s="226"/>
      <c r="B1126" s="227"/>
      <c r="C1126" s="265"/>
      <c r="D1126" s="266"/>
    </row>
    <row r="1127" spans="1:4" s="40" customFormat="1" ht="20.100000000000001" customHeight="1" x14ac:dyDescent="0.3">
      <c r="A1127" s="226"/>
      <c r="B1127" s="227"/>
      <c r="C1127" s="265"/>
      <c r="D1127" s="266"/>
    </row>
    <row r="1128" spans="1:4" s="40" customFormat="1" ht="20.100000000000001" customHeight="1" x14ac:dyDescent="0.3">
      <c r="A1128" s="226"/>
      <c r="B1128" s="227"/>
      <c r="C1128" s="265"/>
      <c r="D1128" s="266"/>
    </row>
    <row r="1129" spans="1:4" s="40" customFormat="1" ht="20.100000000000001" customHeight="1" x14ac:dyDescent="0.3">
      <c r="A1129" s="226"/>
      <c r="B1129" s="227"/>
      <c r="C1129" s="265"/>
      <c r="D1129" s="266"/>
    </row>
    <row r="1130" spans="1:4" s="40" customFormat="1" ht="20.100000000000001" customHeight="1" x14ac:dyDescent="0.3">
      <c r="A1130" s="226"/>
      <c r="B1130" s="227"/>
      <c r="C1130" s="265"/>
      <c r="D1130" s="266"/>
    </row>
    <row r="1131" spans="1:4" s="40" customFormat="1" ht="20.100000000000001" customHeight="1" x14ac:dyDescent="0.3">
      <c r="A1131" s="226"/>
      <c r="B1131" s="227"/>
      <c r="C1131" s="265"/>
      <c r="D1131" s="266"/>
    </row>
    <row r="1132" spans="1:4" s="40" customFormat="1" ht="20.100000000000001" customHeight="1" x14ac:dyDescent="0.3">
      <c r="A1132" s="226"/>
      <c r="B1132" s="227"/>
      <c r="C1132" s="265"/>
      <c r="D1132" s="266"/>
    </row>
    <row r="1133" spans="1:4" s="40" customFormat="1" ht="20.100000000000001" customHeight="1" x14ac:dyDescent="0.3">
      <c r="A1133" s="226"/>
      <c r="B1133" s="227"/>
      <c r="C1133" s="265"/>
      <c r="D1133" s="266"/>
    </row>
    <row r="1134" spans="1:4" s="40" customFormat="1" ht="20.100000000000001" customHeight="1" x14ac:dyDescent="0.3">
      <c r="A1134" s="226"/>
      <c r="B1134" s="227"/>
      <c r="C1134" s="265"/>
      <c r="D1134" s="266"/>
    </row>
    <row r="1135" spans="1:4" s="40" customFormat="1" ht="20.100000000000001" customHeight="1" x14ac:dyDescent="0.3">
      <c r="A1135" s="226"/>
      <c r="B1135" s="227"/>
      <c r="C1135" s="265"/>
      <c r="D1135" s="266"/>
    </row>
    <row r="1136" spans="1:4" s="40" customFormat="1" ht="20.100000000000001" customHeight="1" x14ac:dyDescent="0.3">
      <c r="A1136" s="226"/>
      <c r="B1136" s="227"/>
      <c r="C1136" s="265"/>
      <c r="D1136" s="266"/>
    </row>
    <row r="1137" spans="1:4" s="40" customFormat="1" ht="20.100000000000001" customHeight="1" x14ac:dyDescent="0.3">
      <c r="A1137" s="226"/>
      <c r="B1137" s="227"/>
      <c r="C1137" s="265"/>
      <c r="D1137" s="266"/>
    </row>
    <row r="1138" spans="1:4" s="40" customFormat="1" ht="20.100000000000001" customHeight="1" x14ac:dyDescent="0.3">
      <c r="A1138" s="226"/>
      <c r="B1138" s="227"/>
      <c r="C1138" s="265"/>
      <c r="D1138" s="266"/>
    </row>
    <row r="1139" spans="1:4" s="40" customFormat="1" ht="20.100000000000001" customHeight="1" x14ac:dyDescent="0.3">
      <c r="A1139" s="226"/>
      <c r="B1139" s="227"/>
      <c r="C1139" s="265"/>
      <c r="D1139" s="266"/>
    </row>
    <row r="1140" spans="1:4" s="40" customFormat="1" ht="20.100000000000001" customHeight="1" x14ac:dyDescent="0.3">
      <c r="A1140" s="226"/>
      <c r="B1140" s="227"/>
      <c r="C1140" s="265"/>
      <c r="D1140" s="266"/>
    </row>
    <row r="1141" spans="1:4" s="40" customFormat="1" ht="20.100000000000001" customHeight="1" x14ac:dyDescent="0.3">
      <c r="A1141" s="226"/>
      <c r="B1141" s="227"/>
      <c r="C1141" s="265"/>
      <c r="D1141" s="266"/>
    </row>
    <row r="1142" spans="1:4" s="40" customFormat="1" ht="20.100000000000001" customHeight="1" x14ac:dyDescent="0.3">
      <c r="A1142" s="226"/>
      <c r="B1142" s="227"/>
      <c r="C1142" s="265"/>
      <c r="D1142" s="266"/>
    </row>
    <row r="1143" spans="1:4" s="40" customFormat="1" ht="20.100000000000001" customHeight="1" x14ac:dyDescent="0.3">
      <c r="A1143" s="226"/>
      <c r="B1143" s="227"/>
      <c r="C1143" s="265"/>
      <c r="D1143" s="266"/>
    </row>
    <row r="1144" spans="1:4" s="40" customFormat="1" ht="20.100000000000001" customHeight="1" x14ac:dyDescent="0.3">
      <c r="A1144" s="226"/>
      <c r="B1144" s="227"/>
      <c r="C1144" s="265"/>
      <c r="D1144" s="266"/>
    </row>
    <row r="1145" spans="1:4" s="40" customFormat="1" ht="20.100000000000001" customHeight="1" x14ac:dyDescent="0.3">
      <c r="A1145" s="226"/>
      <c r="B1145" s="227"/>
      <c r="C1145" s="265"/>
      <c r="D1145" s="266"/>
    </row>
    <row r="1146" spans="1:4" s="40" customFormat="1" ht="20.100000000000001" customHeight="1" x14ac:dyDescent="0.3">
      <c r="A1146" s="226"/>
      <c r="B1146" s="227"/>
      <c r="C1146" s="265"/>
      <c r="D1146" s="266"/>
    </row>
    <row r="1147" spans="1:4" s="40" customFormat="1" ht="20.100000000000001" customHeight="1" x14ac:dyDescent="0.3">
      <c r="A1147" s="226"/>
      <c r="B1147" s="227"/>
      <c r="C1147" s="265"/>
      <c r="D1147" s="266"/>
    </row>
    <row r="1148" spans="1:4" s="40" customFormat="1" ht="20.100000000000001" customHeight="1" x14ac:dyDescent="0.3">
      <c r="A1148" s="226"/>
      <c r="B1148" s="227"/>
      <c r="C1148" s="265"/>
      <c r="D1148" s="266"/>
    </row>
    <row r="1149" spans="1:4" s="40" customFormat="1" ht="20.100000000000001" customHeight="1" x14ac:dyDescent="0.3">
      <c r="A1149" s="226"/>
      <c r="B1149" s="227"/>
      <c r="C1149" s="265"/>
      <c r="D1149" s="266"/>
    </row>
    <row r="1150" spans="1:4" s="40" customFormat="1" ht="20.100000000000001" customHeight="1" x14ac:dyDescent="0.3">
      <c r="A1150" s="226"/>
      <c r="B1150" s="227"/>
      <c r="C1150" s="265"/>
      <c r="D1150" s="266"/>
    </row>
    <row r="1151" spans="1:4" s="40" customFormat="1" ht="20.100000000000001" customHeight="1" x14ac:dyDescent="0.3">
      <c r="A1151" s="226"/>
      <c r="B1151" s="227"/>
      <c r="C1151" s="265"/>
      <c r="D1151" s="266"/>
    </row>
    <row r="1152" spans="1:4" s="40" customFormat="1" ht="20.100000000000001" customHeight="1" x14ac:dyDescent="0.3">
      <c r="A1152" s="226"/>
      <c r="B1152" s="227"/>
      <c r="C1152" s="265"/>
      <c r="D1152" s="266"/>
    </row>
    <row r="1153" spans="1:4" s="40" customFormat="1" ht="20.100000000000001" customHeight="1" x14ac:dyDescent="0.3">
      <c r="A1153" s="226"/>
      <c r="B1153" s="227"/>
      <c r="C1153" s="265"/>
      <c r="D1153" s="266"/>
    </row>
    <row r="1154" spans="1:4" s="40" customFormat="1" ht="20.100000000000001" customHeight="1" x14ac:dyDescent="0.3">
      <c r="A1154" s="226"/>
      <c r="B1154" s="227"/>
      <c r="C1154" s="265"/>
      <c r="D1154" s="266"/>
    </row>
    <row r="1155" spans="1:4" s="40" customFormat="1" ht="20.100000000000001" customHeight="1" x14ac:dyDescent="0.3">
      <c r="A1155" s="226"/>
      <c r="B1155" s="227"/>
      <c r="C1155" s="265"/>
      <c r="D1155" s="266"/>
    </row>
    <row r="1156" spans="1:4" s="40" customFormat="1" ht="20.100000000000001" customHeight="1" x14ac:dyDescent="0.3">
      <c r="A1156" s="226"/>
      <c r="B1156" s="227"/>
      <c r="C1156" s="265"/>
      <c r="D1156" s="266"/>
    </row>
    <row r="1157" spans="1:4" s="40" customFormat="1" ht="20.100000000000001" customHeight="1" x14ac:dyDescent="0.3">
      <c r="A1157" s="226"/>
      <c r="B1157" s="227"/>
      <c r="C1157" s="265"/>
      <c r="D1157" s="266"/>
    </row>
    <row r="1158" spans="1:4" s="40" customFormat="1" ht="20.100000000000001" customHeight="1" x14ac:dyDescent="0.3">
      <c r="A1158" s="226"/>
      <c r="B1158" s="227"/>
      <c r="C1158" s="265"/>
      <c r="D1158" s="266"/>
    </row>
    <row r="1159" spans="1:4" s="40" customFormat="1" ht="20.100000000000001" customHeight="1" x14ac:dyDescent="0.3">
      <c r="A1159" s="226"/>
      <c r="B1159" s="227"/>
      <c r="C1159" s="265"/>
      <c r="D1159" s="266"/>
    </row>
    <row r="1160" spans="1:4" s="40" customFormat="1" ht="20.100000000000001" customHeight="1" x14ac:dyDescent="0.3">
      <c r="A1160" s="226"/>
      <c r="B1160" s="227"/>
      <c r="C1160" s="265"/>
      <c r="D1160" s="266"/>
    </row>
    <row r="1161" spans="1:4" s="40" customFormat="1" ht="20.100000000000001" customHeight="1" x14ac:dyDescent="0.3">
      <c r="A1161" s="226"/>
      <c r="B1161" s="227"/>
      <c r="C1161" s="265"/>
      <c r="D1161" s="266"/>
    </row>
    <row r="1162" spans="1:4" s="40" customFormat="1" ht="20.100000000000001" customHeight="1" x14ac:dyDescent="0.3">
      <c r="A1162" s="226"/>
      <c r="B1162" s="227"/>
      <c r="C1162" s="265"/>
      <c r="D1162" s="266"/>
    </row>
    <row r="1163" spans="1:4" s="40" customFormat="1" ht="20.100000000000001" customHeight="1" x14ac:dyDescent="0.3">
      <c r="A1163" s="226"/>
      <c r="B1163" s="227"/>
      <c r="C1163" s="265"/>
      <c r="D1163" s="266"/>
    </row>
    <row r="1164" spans="1:4" s="40" customFormat="1" ht="20.100000000000001" customHeight="1" x14ac:dyDescent="0.3">
      <c r="A1164" s="226"/>
      <c r="B1164" s="227"/>
      <c r="C1164" s="265"/>
      <c r="D1164" s="266"/>
    </row>
    <row r="1165" spans="1:4" s="40" customFormat="1" ht="20.100000000000001" customHeight="1" x14ac:dyDescent="0.3">
      <c r="A1165" s="226"/>
      <c r="B1165" s="227"/>
      <c r="C1165" s="265"/>
      <c r="D1165" s="266"/>
    </row>
    <row r="1166" spans="1:4" s="40" customFormat="1" ht="20.100000000000001" customHeight="1" x14ac:dyDescent="0.3">
      <c r="A1166" s="226"/>
      <c r="B1166" s="227"/>
      <c r="C1166" s="265"/>
      <c r="D1166" s="266"/>
    </row>
    <row r="1167" spans="1:4" s="40" customFormat="1" ht="20.100000000000001" customHeight="1" x14ac:dyDescent="0.3">
      <c r="A1167" s="226"/>
      <c r="B1167" s="227"/>
      <c r="C1167" s="265"/>
      <c r="D1167" s="266"/>
    </row>
    <row r="1168" spans="1:4" s="40" customFormat="1" ht="20.100000000000001" customHeight="1" x14ac:dyDescent="0.3">
      <c r="A1168" s="226"/>
      <c r="B1168" s="227"/>
      <c r="C1168" s="265"/>
      <c r="D1168" s="266"/>
    </row>
    <row r="1169" spans="1:4" s="40" customFormat="1" ht="20.100000000000001" customHeight="1" x14ac:dyDescent="0.3">
      <c r="A1169" s="226"/>
      <c r="B1169" s="227"/>
      <c r="C1169" s="265"/>
      <c r="D1169" s="266"/>
    </row>
    <row r="1170" spans="1:4" s="40" customFormat="1" ht="20.100000000000001" customHeight="1" x14ac:dyDescent="0.3">
      <c r="A1170" s="226"/>
      <c r="B1170" s="227"/>
      <c r="C1170" s="265"/>
      <c r="D1170" s="266"/>
    </row>
    <row r="1171" spans="1:4" s="40" customFormat="1" ht="20.100000000000001" customHeight="1" x14ac:dyDescent="0.3">
      <c r="A1171" s="226"/>
      <c r="B1171" s="227"/>
      <c r="C1171" s="265"/>
      <c r="D1171" s="266"/>
    </row>
    <row r="1172" spans="1:4" s="40" customFormat="1" ht="20.100000000000001" customHeight="1" x14ac:dyDescent="0.3">
      <c r="A1172" s="226"/>
      <c r="B1172" s="227"/>
      <c r="C1172" s="265"/>
      <c r="D1172" s="266"/>
    </row>
    <row r="1173" spans="1:4" s="40" customFormat="1" ht="20.100000000000001" customHeight="1" x14ac:dyDescent="0.3">
      <c r="A1173" s="226"/>
      <c r="B1173" s="227"/>
      <c r="C1173" s="265"/>
      <c r="D1173" s="266"/>
    </row>
    <row r="1174" spans="1:4" s="40" customFormat="1" ht="20.100000000000001" customHeight="1" x14ac:dyDescent="0.3">
      <c r="A1174" s="226"/>
      <c r="B1174" s="227"/>
      <c r="C1174" s="265"/>
      <c r="D1174" s="266"/>
    </row>
    <row r="1175" spans="1:4" s="40" customFormat="1" ht="20.100000000000001" customHeight="1" x14ac:dyDescent="0.3">
      <c r="A1175" s="226"/>
      <c r="B1175" s="227"/>
      <c r="C1175" s="265"/>
      <c r="D1175" s="266"/>
    </row>
    <row r="1176" spans="1:4" s="40" customFormat="1" ht="20.100000000000001" customHeight="1" x14ac:dyDescent="0.3">
      <c r="A1176" s="226"/>
      <c r="B1176" s="227"/>
      <c r="C1176" s="265"/>
      <c r="D1176" s="266"/>
    </row>
    <row r="1177" spans="1:4" s="40" customFormat="1" ht="20.100000000000001" customHeight="1" x14ac:dyDescent="0.3">
      <c r="A1177" s="226"/>
      <c r="B1177" s="227"/>
      <c r="C1177" s="265"/>
      <c r="D1177" s="266"/>
    </row>
    <row r="1178" spans="1:4" s="40" customFormat="1" ht="20.100000000000001" customHeight="1" x14ac:dyDescent="0.3">
      <c r="A1178" s="226"/>
      <c r="B1178" s="227"/>
      <c r="C1178" s="265"/>
      <c r="D1178" s="266"/>
    </row>
    <row r="1179" spans="1:4" s="40" customFormat="1" ht="20.100000000000001" customHeight="1" x14ac:dyDescent="0.3">
      <c r="A1179" s="226"/>
      <c r="B1179" s="227"/>
      <c r="C1179" s="265"/>
      <c r="D1179" s="266"/>
    </row>
    <row r="1180" spans="1:4" s="40" customFormat="1" ht="20.100000000000001" customHeight="1" x14ac:dyDescent="0.3">
      <c r="A1180" s="226"/>
      <c r="B1180" s="227"/>
      <c r="C1180" s="265"/>
      <c r="D1180" s="266"/>
    </row>
    <row r="1181" spans="1:4" s="40" customFormat="1" ht="20.100000000000001" customHeight="1" x14ac:dyDescent="0.3">
      <c r="A1181" s="226"/>
      <c r="B1181" s="227"/>
      <c r="C1181" s="265"/>
      <c r="D1181" s="266"/>
    </row>
    <row r="1182" spans="1:4" s="40" customFormat="1" ht="20.100000000000001" customHeight="1" x14ac:dyDescent="0.3">
      <c r="A1182" s="226"/>
      <c r="B1182" s="227"/>
      <c r="C1182" s="265"/>
      <c r="D1182" s="266"/>
    </row>
    <row r="1183" spans="1:4" s="40" customFormat="1" ht="20.100000000000001" customHeight="1" x14ac:dyDescent="0.3">
      <c r="A1183" s="226"/>
      <c r="B1183" s="227"/>
      <c r="C1183" s="265"/>
      <c r="D1183" s="266"/>
    </row>
    <row r="1184" spans="1:4" s="40" customFormat="1" ht="20.100000000000001" customHeight="1" x14ac:dyDescent="0.3">
      <c r="A1184" s="226"/>
      <c r="B1184" s="227"/>
      <c r="C1184" s="265"/>
      <c r="D1184" s="266"/>
    </row>
    <row r="1185" spans="1:4" s="40" customFormat="1" ht="20.100000000000001" customHeight="1" x14ac:dyDescent="0.3">
      <c r="A1185" s="226"/>
      <c r="B1185" s="227"/>
      <c r="C1185" s="265"/>
      <c r="D1185" s="266"/>
    </row>
    <row r="1186" spans="1:4" s="40" customFormat="1" ht="20.100000000000001" customHeight="1" x14ac:dyDescent="0.3">
      <c r="A1186" s="226"/>
      <c r="B1186" s="227"/>
      <c r="C1186" s="265"/>
      <c r="D1186" s="266"/>
    </row>
    <row r="1187" spans="1:4" s="40" customFormat="1" ht="20.100000000000001" customHeight="1" x14ac:dyDescent="0.3">
      <c r="A1187" s="226"/>
      <c r="B1187" s="227"/>
      <c r="C1187" s="265"/>
      <c r="D1187" s="266"/>
    </row>
    <row r="1188" spans="1:4" s="40" customFormat="1" ht="20.100000000000001" customHeight="1" x14ac:dyDescent="0.3">
      <c r="A1188" s="226"/>
      <c r="B1188" s="227"/>
      <c r="C1188" s="265"/>
      <c r="D1188" s="266"/>
    </row>
    <row r="1189" spans="1:4" s="40" customFormat="1" ht="20.100000000000001" customHeight="1" x14ac:dyDescent="0.3">
      <c r="A1189" s="226"/>
      <c r="B1189" s="227"/>
      <c r="C1189" s="265"/>
      <c r="D1189" s="266"/>
    </row>
    <row r="1190" spans="1:4" s="40" customFormat="1" ht="20.100000000000001" customHeight="1" x14ac:dyDescent="0.3">
      <c r="A1190" s="226"/>
      <c r="B1190" s="227"/>
      <c r="C1190" s="265"/>
      <c r="D1190" s="266"/>
    </row>
    <row r="1191" spans="1:4" s="40" customFormat="1" ht="20.100000000000001" customHeight="1" x14ac:dyDescent="0.3">
      <c r="A1191" s="226"/>
      <c r="B1191" s="227"/>
      <c r="C1191" s="265"/>
      <c r="D1191" s="266"/>
    </row>
    <row r="1192" spans="1:4" s="40" customFormat="1" ht="20.100000000000001" customHeight="1" x14ac:dyDescent="0.3">
      <c r="A1192" s="226"/>
      <c r="B1192" s="227"/>
      <c r="C1192" s="265"/>
      <c r="D1192" s="266"/>
    </row>
    <row r="1193" spans="1:4" s="40" customFormat="1" ht="20.100000000000001" customHeight="1" x14ac:dyDescent="0.3">
      <c r="A1193" s="226"/>
      <c r="B1193" s="227"/>
      <c r="C1193" s="265"/>
      <c r="D1193" s="266"/>
    </row>
    <row r="1194" spans="1:4" s="40" customFormat="1" ht="20.100000000000001" customHeight="1" x14ac:dyDescent="0.3">
      <c r="A1194" s="226"/>
      <c r="B1194" s="227"/>
      <c r="C1194" s="265"/>
      <c r="D1194" s="266"/>
    </row>
    <row r="1195" spans="1:4" s="40" customFormat="1" ht="20.100000000000001" customHeight="1" x14ac:dyDescent="0.3">
      <c r="A1195" s="226"/>
      <c r="B1195" s="227"/>
      <c r="C1195" s="265"/>
      <c r="D1195" s="266"/>
    </row>
    <row r="1196" spans="1:4" s="40" customFormat="1" ht="20.100000000000001" customHeight="1" x14ac:dyDescent="0.3">
      <c r="A1196" s="226"/>
      <c r="B1196" s="227"/>
      <c r="C1196" s="265"/>
      <c r="D1196" s="266"/>
    </row>
    <row r="1197" spans="1:4" s="40" customFormat="1" ht="20.100000000000001" customHeight="1" x14ac:dyDescent="0.3">
      <c r="A1197" s="226"/>
      <c r="B1197" s="227"/>
      <c r="C1197" s="265"/>
      <c r="D1197" s="266"/>
    </row>
    <row r="1198" spans="1:4" s="40" customFormat="1" ht="20.100000000000001" customHeight="1" x14ac:dyDescent="0.3">
      <c r="A1198" s="226"/>
      <c r="B1198" s="227"/>
      <c r="C1198" s="265"/>
      <c r="D1198" s="266"/>
    </row>
    <row r="1199" spans="1:4" s="40" customFormat="1" ht="20.100000000000001" customHeight="1" x14ac:dyDescent="0.3">
      <c r="A1199" s="226"/>
      <c r="B1199" s="227"/>
      <c r="C1199" s="265"/>
      <c r="D1199" s="266"/>
    </row>
    <row r="1200" spans="1:4" s="40" customFormat="1" ht="20.100000000000001" customHeight="1" x14ac:dyDescent="0.3">
      <c r="A1200" s="226"/>
      <c r="B1200" s="227"/>
      <c r="C1200" s="265"/>
      <c r="D1200" s="266"/>
    </row>
    <row r="1201" spans="1:4" s="40" customFormat="1" ht="20.100000000000001" customHeight="1" x14ac:dyDescent="0.3">
      <c r="A1201" s="226"/>
      <c r="B1201" s="227"/>
      <c r="C1201" s="265"/>
      <c r="D1201" s="266"/>
    </row>
    <row r="1202" spans="1:4" s="40" customFormat="1" ht="20.100000000000001" customHeight="1" x14ac:dyDescent="0.3">
      <c r="A1202" s="226"/>
      <c r="B1202" s="227"/>
      <c r="C1202" s="265"/>
      <c r="D1202" s="266"/>
    </row>
    <row r="1203" spans="1:4" s="40" customFormat="1" ht="20.100000000000001" customHeight="1" x14ac:dyDescent="0.3">
      <c r="A1203" s="226"/>
      <c r="B1203" s="227"/>
      <c r="C1203" s="265"/>
      <c r="D1203" s="266"/>
    </row>
    <row r="1204" spans="1:4" s="40" customFormat="1" ht="20.100000000000001" customHeight="1" x14ac:dyDescent="0.3">
      <c r="A1204" s="226"/>
      <c r="B1204" s="227"/>
      <c r="C1204" s="265"/>
      <c r="D1204" s="266"/>
    </row>
    <row r="1205" spans="1:4" s="40" customFormat="1" ht="20.100000000000001" customHeight="1" x14ac:dyDescent="0.3">
      <c r="A1205" s="226"/>
      <c r="B1205" s="227"/>
      <c r="C1205" s="265"/>
      <c r="D1205" s="266"/>
    </row>
    <row r="1206" spans="1:4" s="40" customFormat="1" ht="20.100000000000001" customHeight="1" x14ac:dyDescent="0.3">
      <c r="A1206" s="226"/>
      <c r="B1206" s="227"/>
      <c r="C1206" s="265"/>
      <c r="D1206" s="266"/>
    </row>
    <row r="1207" spans="1:4" s="40" customFormat="1" ht="20.100000000000001" customHeight="1" x14ac:dyDescent="0.3">
      <c r="A1207" s="226"/>
      <c r="B1207" s="227"/>
      <c r="C1207" s="265"/>
      <c r="D1207" s="266"/>
    </row>
    <row r="1208" spans="1:4" s="40" customFormat="1" ht="20.100000000000001" customHeight="1" x14ac:dyDescent="0.3">
      <c r="A1208" s="226"/>
      <c r="B1208" s="227"/>
      <c r="C1208" s="265"/>
      <c r="D1208" s="266"/>
    </row>
    <row r="1209" spans="1:4" s="40" customFormat="1" ht="20.100000000000001" customHeight="1" x14ac:dyDescent="0.3">
      <c r="A1209" s="226"/>
      <c r="B1209" s="227"/>
      <c r="C1209" s="265"/>
      <c r="D1209" s="266"/>
    </row>
    <row r="1210" spans="1:4" s="40" customFormat="1" ht="20.100000000000001" customHeight="1" x14ac:dyDescent="0.3">
      <c r="A1210" s="226"/>
      <c r="B1210" s="227"/>
      <c r="C1210" s="265"/>
      <c r="D1210" s="266"/>
    </row>
    <row r="1211" spans="1:4" s="40" customFormat="1" ht="20.100000000000001" customHeight="1" x14ac:dyDescent="0.3">
      <c r="A1211" s="226"/>
      <c r="B1211" s="227"/>
      <c r="C1211" s="265"/>
      <c r="D1211" s="266"/>
    </row>
    <row r="1212" spans="1:4" s="40" customFormat="1" ht="20.100000000000001" customHeight="1" x14ac:dyDescent="0.3">
      <c r="A1212" s="226"/>
      <c r="B1212" s="227"/>
      <c r="C1212" s="265"/>
      <c r="D1212" s="266"/>
    </row>
    <row r="1213" spans="1:4" s="40" customFormat="1" ht="20.100000000000001" customHeight="1" x14ac:dyDescent="0.3">
      <c r="A1213" s="226"/>
      <c r="B1213" s="227"/>
      <c r="C1213" s="265"/>
      <c r="D1213" s="266"/>
    </row>
    <row r="1214" spans="1:4" s="40" customFormat="1" ht="20.100000000000001" customHeight="1" x14ac:dyDescent="0.3">
      <c r="A1214" s="226"/>
      <c r="B1214" s="227"/>
      <c r="C1214" s="265"/>
      <c r="D1214" s="266"/>
    </row>
    <row r="1215" spans="1:4" s="40" customFormat="1" ht="20.100000000000001" customHeight="1" x14ac:dyDescent="0.3">
      <c r="A1215" s="226"/>
      <c r="B1215" s="227"/>
      <c r="C1215" s="265"/>
      <c r="D1215" s="266"/>
    </row>
    <row r="1216" spans="1:4" s="40" customFormat="1" ht="20.100000000000001" customHeight="1" x14ac:dyDescent="0.3">
      <c r="A1216" s="226"/>
      <c r="B1216" s="227"/>
      <c r="C1216" s="265"/>
      <c r="D1216" s="266"/>
    </row>
    <row r="1217" spans="1:4" s="40" customFormat="1" ht="20.100000000000001" customHeight="1" x14ac:dyDescent="0.3">
      <c r="A1217" s="226"/>
      <c r="B1217" s="227"/>
      <c r="C1217" s="265"/>
      <c r="D1217" s="266"/>
    </row>
    <row r="1218" spans="1:4" s="40" customFormat="1" ht="20.100000000000001" customHeight="1" x14ac:dyDescent="0.3">
      <c r="A1218" s="226"/>
      <c r="B1218" s="227"/>
      <c r="C1218" s="265"/>
      <c r="D1218" s="266"/>
    </row>
    <row r="1219" spans="1:4" s="40" customFormat="1" ht="20.100000000000001" customHeight="1" x14ac:dyDescent="0.3">
      <c r="A1219" s="226"/>
      <c r="B1219" s="227"/>
      <c r="C1219" s="265"/>
      <c r="D1219" s="266"/>
    </row>
    <row r="1220" spans="1:4" s="40" customFormat="1" ht="20.100000000000001" customHeight="1" x14ac:dyDescent="0.3">
      <c r="A1220" s="226"/>
      <c r="B1220" s="227"/>
      <c r="C1220" s="265"/>
      <c r="D1220" s="266"/>
    </row>
    <row r="1221" spans="1:4" s="40" customFormat="1" ht="20.100000000000001" customHeight="1" x14ac:dyDescent="0.3">
      <c r="A1221" s="226"/>
      <c r="B1221" s="227"/>
      <c r="C1221" s="265"/>
      <c r="D1221" s="266"/>
    </row>
    <row r="1222" spans="1:4" s="40" customFormat="1" ht="20.100000000000001" customHeight="1" x14ac:dyDescent="0.3">
      <c r="A1222" s="226"/>
      <c r="B1222" s="227"/>
      <c r="C1222" s="265"/>
      <c r="D1222" s="266"/>
    </row>
    <row r="1223" spans="1:4" s="40" customFormat="1" ht="20.100000000000001" customHeight="1" x14ac:dyDescent="0.3">
      <c r="A1223" s="226"/>
      <c r="B1223" s="227"/>
      <c r="C1223" s="265"/>
      <c r="D1223" s="266"/>
    </row>
    <row r="1224" spans="1:4" s="40" customFormat="1" ht="20.100000000000001" customHeight="1" x14ac:dyDescent="0.3">
      <c r="A1224" s="226"/>
      <c r="B1224" s="227"/>
      <c r="C1224" s="265"/>
      <c r="D1224" s="266"/>
    </row>
    <row r="1225" spans="1:4" s="40" customFormat="1" ht="20.100000000000001" customHeight="1" x14ac:dyDescent="0.3">
      <c r="A1225" s="226"/>
      <c r="B1225" s="227"/>
      <c r="C1225" s="265"/>
      <c r="D1225" s="266"/>
    </row>
    <row r="1226" spans="1:4" s="40" customFormat="1" ht="20.100000000000001" customHeight="1" x14ac:dyDescent="0.3">
      <c r="A1226" s="226"/>
      <c r="B1226" s="227"/>
      <c r="C1226" s="265"/>
      <c r="D1226" s="266"/>
    </row>
    <row r="1227" spans="1:4" s="40" customFormat="1" ht="20.100000000000001" customHeight="1" x14ac:dyDescent="0.3">
      <c r="A1227" s="226"/>
      <c r="B1227" s="227"/>
      <c r="C1227" s="265"/>
      <c r="D1227" s="266"/>
    </row>
    <row r="1228" spans="1:4" s="40" customFormat="1" ht="20.100000000000001" customHeight="1" x14ac:dyDescent="0.3">
      <c r="A1228" s="226"/>
      <c r="B1228" s="227"/>
      <c r="C1228" s="265"/>
      <c r="D1228" s="266"/>
    </row>
    <row r="1229" spans="1:4" s="40" customFormat="1" ht="20.100000000000001" customHeight="1" x14ac:dyDescent="0.3">
      <c r="A1229" s="226"/>
      <c r="B1229" s="227"/>
      <c r="C1229" s="265"/>
      <c r="D1229" s="266"/>
    </row>
    <row r="1230" spans="1:4" s="40" customFormat="1" ht="20.100000000000001" customHeight="1" x14ac:dyDescent="0.3">
      <c r="A1230" s="226"/>
      <c r="B1230" s="227"/>
      <c r="C1230" s="265"/>
      <c r="D1230" s="266"/>
    </row>
    <row r="1231" spans="1:4" s="40" customFormat="1" ht="20.100000000000001" customHeight="1" x14ac:dyDescent="0.3">
      <c r="A1231" s="226"/>
      <c r="B1231" s="227"/>
      <c r="C1231" s="265"/>
      <c r="D1231" s="266"/>
    </row>
    <row r="1232" spans="1:4" s="40" customFormat="1" ht="20.100000000000001" customHeight="1" x14ac:dyDescent="0.3">
      <c r="A1232" s="226"/>
      <c r="B1232" s="227"/>
      <c r="C1232" s="265"/>
      <c r="D1232" s="266"/>
    </row>
    <row r="1233" spans="1:4" s="40" customFormat="1" ht="20.100000000000001" customHeight="1" x14ac:dyDescent="0.3">
      <c r="A1233" s="226"/>
      <c r="B1233" s="227"/>
      <c r="C1233" s="265"/>
      <c r="D1233" s="266"/>
    </row>
    <row r="1234" spans="1:4" s="40" customFormat="1" ht="20.100000000000001" customHeight="1" x14ac:dyDescent="0.3">
      <c r="A1234" s="226"/>
      <c r="B1234" s="227"/>
      <c r="C1234" s="265"/>
      <c r="D1234" s="266"/>
    </row>
    <row r="1235" spans="1:4" s="40" customFormat="1" ht="20.100000000000001" customHeight="1" x14ac:dyDescent="0.3">
      <c r="A1235" s="226"/>
      <c r="B1235" s="227"/>
      <c r="C1235" s="265"/>
      <c r="D1235" s="266"/>
    </row>
    <row r="1236" spans="1:4" s="40" customFormat="1" ht="20.100000000000001" customHeight="1" x14ac:dyDescent="0.3">
      <c r="A1236" s="226"/>
      <c r="B1236" s="227"/>
      <c r="C1236" s="265"/>
      <c r="D1236" s="266"/>
    </row>
    <row r="1237" spans="1:4" s="40" customFormat="1" ht="20.100000000000001" customHeight="1" x14ac:dyDescent="0.3">
      <c r="A1237" s="226"/>
      <c r="B1237" s="227"/>
      <c r="C1237" s="265"/>
      <c r="D1237" s="266"/>
    </row>
    <row r="1238" spans="1:4" s="40" customFormat="1" ht="20.100000000000001" customHeight="1" x14ac:dyDescent="0.3">
      <c r="A1238" s="226"/>
      <c r="B1238" s="227"/>
      <c r="C1238" s="265"/>
      <c r="D1238" s="266"/>
    </row>
    <row r="1239" spans="1:4" s="40" customFormat="1" ht="20.100000000000001" customHeight="1" x14ac:dyDescent="0.3">
      <c r="A1239" s="226"/>
      <c r="B1239" s="227"/>
      <c r="C1239" s="265"/>
      <c r="D1239" s="266"/>
    </row>
    <row r="1240" spans="1:4" s="40" customFormat="1" ht="20.100000000000001" customHeight="1" x14ac:dyDescent="0.3">
      <c r="A1240" s="226"/>
      <c r="B1240" s="227"/>
      <c r="C1240" s="265"/>
      <c r="D1240" s="266"/>
    </row>
    <row r="1241" spans="1:4" s="40" customFormat="1" ht="20.100000000000001" customHeight="1" x14ac:dyDescent="0.3">
      <c r="A1241" s="226"/>
      <c r="B1241" s="227"/>
      <c r="C1241" s="265"/>
      <c r="D1241" s="266"/>
    </row>
    <row r="1242" spans="1:4" s="40" customFormat="1" ht="20.100000000000001" customHeight="1" x14ac:dyDescent="0.3">
      <c r="A1242" s="226"/>
      <c r="B1242" s="227"/>
      <c r="C1242" s="265"/>
      <c r="D1242" s="266"/>
    </row>
    <row r="1243" spans="1:4" s="40" customFormat="1" ht="20.100000000000001" customHeight="1" x14ac:dyDescent="0.3">
      <c r="A1243" s="226"/>
      <c r="B1243" s="227"/>
      <c r="C1243" s="265"/>
      <c r="D1243" s="266"/>
    </row>
    <row r="1244" spans="1:4" s="40" customFormat="1" ht="20.100000000000001" customHeight="1" x14ac:dyDescent="0.3">
      <c r="A1244" s="226"/>
      <c r="B1244" s="227"/>
      <c r="C1244" s="265"/>
      <c r="D1244" s="266"/>
    </row>
    <row r="1245" spans="1:4" s="40" customFormat="1" ht="20.100000000000001" customHeight="1" x14ac:dyDescent="0.3">
      <c r="A1245" s="226"/>
      <c r="B1245" s="227"/>
      <c r="C1245" s="265"/>
      <c r="D1245" s="266"/>
    </row>
    <row r="1246" spans="1:4" s="40" customFormat="1" ht="20.100000000000001" customHeight="1" x14ac:dyDescent="0.3">
      <c r="A1246" s="226"/>
      <c r="B1246" s="227"/>
      <c r="C1246" s="265"/>
      <c r="D1246" s="266"/>
    </row>
    <row r="1247" spans="1:4" s="40" customFormat="1" ht="20.100000000000001" customHeight="1" x14ac:dyDescent="0.3">
      <c r="A1247" s="226"/>
      <c r="B1247" s="227"/>
      <c r="C1247" s="265"/>
      <c r="D1247" s="266"/>
    </row>
    <row r="1248" spans="1:4" s="40" customFormat="1" ht="20.100000000000001" customHeight="1" x14ac:dyDescent="0.3">
      <c r="A1248" s="226"/>
      <c r="B1248" s="227"/>
      <c r="C1248" s="265"/>
      <c r="D1248" s="266"/>
    </row>
    <row r="1249" spans="1:4" s="40" customFormat="1" ht="20.100000000000001" customHeight="1" x14ac:dyDescent="0.3">
      <c r="A1249" s="226"/>
      <c r="B1249" s="227"/>
      <c r="C1249" s="265"/>
      <c r="D1249" s="266"/>
    </row>
    <row r="1250" spans="1:4" s="40" customFormat="1" ht="20.100000000000001" customHeight="1" x14ac:dyDescent="0.3">
      <c r="A1250" s="226"/>
      <c r="B1250" s="227"/>
      <c r="C1250" s="265"/>
      <c r="D1250" s="266"/>
    </row>
    <row r="1251" spans="1:4" s="40" customFormat="1" ht="20.100000000000001" customHeight="1" x14ac:dyDescent="0.3">
      <c r="A1251" s="226"/>
      <c r="B1251" s="227"/>
      <c r="C1251" s="265"/>
      <c r="D1251" s="266"/>
    </row>
    <row r="1252" spans="1:4" s="40" customFormat="1" ht="20.100000000000001" customHeight="1" x14ac:dyDescent="0.3">
      <c r="A1252" s="226"/>
      <c r="B1252" s="227"/>
      <c r="C1252" s="265"/>
      <c r="D1252" s="266"/>
    </row>
    <row r="1253" spans="1:4" s="40" customFormat="1" ht="20.100000000000001" customHeight="1" x14ac:dyDescent="0.3">
      <c r="A1253" s="226"/>
      <c r="B1253" s="227"/>
      <c r="C1253" s="265"/>
      <c r="D1253" s="266"/>
    </row>
    <row r="1254" spans="1:4" s="40" customFormat="1" ht="20.100000000000001" customHeight="1" x14ac:dyDescent="0.3">
      <c r="A1254" s="226"/>
      <c r="B1254" s="227"/>
      <c r="C1254" s="265"/>
      <c r="D1254" s="266"/>
    </row>
    <row r="1255" spans="1:4" s="40" customFormat="1" ht="20.100000000000001" customHeight="1" x14ac:dyDescent="0.3">
      <c r="A1255" s="226"/>
      <c r="B1255" s="227"/>
      <c r="C1255" s="265"/>
      <c r="D1255" s="266"/>
    </row>
    <row r="1256" spans="1:4" s="40" customFormat="1" ht="20.100000000000001" customHeight="1" x14ac:dyDescent="0.3">
      <c r="A1256" s="226"/>
      <c r="B1256" s="227"/>
      <c r="C1256" s="265"/>
      <c r="D1256" s="266"/>
    </row>
    <row r="1257" spans="1:4" s="40" customFormat="1" ht="20.100000000000001" customHeight="1" x14ac:dyDescent="0.3">
      <c r="A1257" s="226"/>
      <c r="B1257" s="227"/>
      <c r="C1257" s="265"/>
      <c r="D1257" s="266"/>
    </row>
    <row r="1258" spans="1:4" s="40" customFormat="1" ht="20.100000000000001" customHeight="1" x14ac:dyDescent="0.3">
      <c r="A1258" s="226"/>
      <c r="B1258" s="227"/>
      <c r="C1258" s="265"/>
      <c r="D1258" s="266"/>
    </row>
    <row r="1259" spans="1:4" s="40" customFormat="1" ht="20.100000000000001" customHeight="1" x14ac:dyDescent="0.3">
      <c r="A1259" s="226"/>
      <c r="B1259" s="227"/>
      <c r="C1259" s="265"/>
      <c r="D1259" s="266"/>
    </row>
    <row r="1260" spans="1:4" s="40" customFormat="1" ht="20.100000000000001" customHeight="1" x14ac:dyDescent="0.3">
      <c r="A1260" s="226"/>
      <c r="B1260" s="227"/>
      <c r="C1260" s="265"/>
      <c r="D1260" s="266"/>
    </row>
    <row r="1261" spans="1:4" s="40" customFormat="1" ht="20.100000000000001" customHeight="1" x14ac:dyDescent="0.3">
      <c r="A1261" s="226"/>
      <c r="B1261" s="227"/>
      <c r="C1261" s="265"/>
      <c r="D1261" s="266"/>
    </row>
    <row r="1262" spans="1:4" s="40" customFormat="1" ht="20.100000000000001" customHeight="1" x14ac:dyDescent="0.3">
      <c r="A1262" s="226"/>
      <c r="B1262" s="227"/>
      <c r="C1262" s="265"/>
      <c r="D1262" s="266"/>
    </row>
    <row r="1263" spans="1:4" s="40" customFormat="1" ht="20.100000000000001" customHeight="1" x14ac:dyDescent="0.3">
      <c r="A1263" s="226"/>
      <c r="B1263" s="227"/>
      <c r="C1263" s="265"/>
      <c r="D1263" s="266"/>
    </row>
    <row r="1264" spans="1:4" s="40" customFormat="1" ht="20.100000000000001" customHeight="1" x14ac:dyDescent="0.3">
      <c r="A1264" s="226"/>
      <c r="B1264" s="227"/>
      <c r="C1264" s="265"/>
      <c r="D1264" s="266"/>
    </row>
    <row r="1265" spans="1:4" s="40" customFormat="1" ht="20.100000000000001" customHeight="1" x14ac:dyDescent="0.3">
      <c r="A1265" s="226"/>
      <c r="B1265" s="227"/>
      <c r="C1265" s="265"/>
      <c r="D1265" s="266"/>
    </row>
    <row r="1266" spans="1:4" s="40" customFormat="1" ht="20.100000000000001" customHeight="1" x14ac:dyDescent="0.3">
      <c r="A1266" s="226"/>
      <c r="B1266" s="227"/>
      <c r="C1266" s="265"/>
      <c r="D1266" s="266"/>
    </row>
    <row r="1267" spans="1:4" s="40" customFormat="1" ht="20.100000000000001" customHeight="1" x14ac:dyDescent="0.3">
      <c r="A1267" s="226"/>
      <c r="B1267" s="227"/>
      <c r="C1267" s="265"/>
      <c r="D1267" s="266"/>
    </row>
    <row r="1268" spans="1:4" s="40" customFormat="1" ht="20.100000000000001" customHeight="1" x14ac:dyDescent="0.3">
      <c r="A1268" s="226"/>
      <c r="B1268" s="227"/>
      <c r="C1268" s="265"/>
      <c r="D1268" s="266"/>
    </row>
    <row r="1269" spans="1:4" s="40" customFormat="1" ht="20.100000000000001" customHeight="1" x14ac:dyDescent="0.3">
      <c r="A1269" s="226"/>
      <c r="B1269" s="227"/>
      <c r="C1269" s="265"/>
      <c r="D1269" s="266"/>
    </row>
    <row r="1270" spans="1:4" s="40" customFormat="1" ht="20.100000000000001" customHeight="1" x14ac:dyDescent="0.3">
      <c r="A1270" s="226"/>
      <c r="B1270" s="227"/>
      <c r="C1270" s="265"/>
      <c r="D1270" s="266"/>
    </row>
    <row r="1271" spans="1:4" s="40" customFormat="1" ht="20.100000000000001" customHeight="1" x14ac:dyDescent="0.3">
      <c r="A1271" s="226"/>
      <c r="B1271" s="227"/>
      <c r="C1271" s="265"/>
      <c r="D1271" s="266"/>
    </row>
    <row r="1272" spans="1:4" s="40" customFormat="1" ht="20.100000000000001" customHeight="1" x14ac:dyDescent="0.3">
      <c r="A1272" s="226"/>
      <c r="B1272" s="227"/>
      <c r="C1272" s="265"/>
      <c r="D1272" s="266"/>
    </row>
    <row r="1273" spans="1:4" s="40" customFormat="1" ht="20.100000000000001" customHeight="1" x14ac:dyDescent="0.3">
      <c r="A1273" s="226"/>
      <c r="B1273" s="227"/>
      <c r="C1273" s="265"/>
      <c r="D1273" s="266"/>
    </row>
    <row r="1274" spans="1:4" s="40" customFormat="1" ht="20.100000000000001" customHeight="1" x14ac:dyDescent="0.3">
      <c r="A1274" s="226"/>
      <c r="B1274" s="227"/>
      <c r="C1274" s="265"/>
      <c r="D1274" s="266"/>
    </row>
    <row r="1275" spans="1:4" s="40" customFormat="1" ht="20.100000000000001" customHeight="1" x14ac:dyDescent="0.3">
      <c r="A1275" s="226"/>
      <c r="B1275" s="227"/>
      <c r="C1275" s="265"/>
      <c r="D1275" s="266"/>
    </row>
    <row r="1276" spans="1:4" s="40" customFormat="1" ht="20.100000000000001" customHeight="1" x14ac:dyDescent="0.3">
      <c r="A1276" s="226"/>
      <c r="B1276" s="227"/>
      <c r="C1276" s="265"/>
      <c r="D1276" s="266"/>
    </row>
    <row r="1277" spans="1:4" s="40" customFormat="1" ht="20.100000000000001" customHeight="1" x14ac:dyDescent="0.3">
      <c r="A1277" s="226"/>
      <c r="B1277" s="227"/>
      <c r="C1277" s="265"/>
      <c r="D1277" s="266"/>
    </row>
    <row r="1278" spans="1:4" s="40" customFormat="1" ht="20.100000000000001" customHeight="1" x14ac:dyDescent="0.3">
      <c r="A1278" s="226"/>
      <c r="B1278" s="227"/>
      <c r="C1278" s="265"/>
      <c r="D1278" s="266"/>
    </row>
    <row r="1279" spans="1:4" s="40" customFormat="1" ht="20.100000000000001" customHeight="1" x14ac:dyDescent="0.3">
      <c r="A1279" s="226"/>
      <c r="B1279" s="227"/>
      <c r="C1279" s="265"/>
      <c r="D1279" s="266"/>
    </row>
    <row r="1280" spans="1:4" s="40" customFormat="1" ht="20.100000000000001" customHeight="1" x14ac:dyDescent="0.3">
      <c r="A1280" s="226"/>
      <c r="B1280" s="227"/>
      <c r="C1280" s="265"/>
      <c r="D1280" s="266"/>
    </row>
    <row r="1281" spans="1:4" s="40" customFormat="1" ht="20.100000000000001" customHeight="1" x14ac:dyDescent="0.3">
      <c r="A1281" s="226"/>
      <c r="B1281" s="227"/>
      <c r="C1281" s="265"/>
      <c r="D1281" s="266"/>
    </row>
    <row r="1282" spans="1:4" s="40" customFormat="1" ht="20.100000000000001" customHeight="1" x14ac:dyDescent="0.3">
      <c r="A1282" s="226"/>
      <c r="B1282" s="227"/>
      <c r="C1282" s="265"/>
      <c r="D1282" s="266"/>
    </row>
    <row r="1283" spans="1:4" s="40" customFormat="1" ht="20.100000000000001" customHeight="1" x14ac:dyDescent="0.3">
      <c r="A1283" s="226"/>
      <c r="B1283" s="227"/>
      <c r="C1283" s="265"/>
      <c r="D1283" s="266"/>
    </row>
    <row r="1284" spans="1:4" s="40" customFormat="1" ht="20.100000000000001" customHeight="1" x14ac:dyDescent="0.3">
      <c r="A1284" s="226"/>
      <c r="B1284" s="227"/>
      <c r="C1284" s="265"/>
      <c r="D1284" s="266"/>
    </row>
    <row r="1285" spans="1:4" s="40" customFormat="1" ht="20.100000000000001" customHeight="1" x14ac:dyDescent="0.3">
      <c r="A1285" s="226"/>
      <c r="B1285" s="227"/>
      <c r="C1285" s="265"/>
      <c r="D1285" s="266"/>
    </row>
    <row r="1286" spans="1:4" s="40" customFormat="1" ht="20.100000000000001" customHeight="1" x14ac:dyDescent="0.3">
      <c r="A1286" s="226"/>
      <c r="B1286" s="227"/>
      <c r="C1286" s="265"/>
      <c r="D1286" s="266"/>
    </row>
    <row r="1287" spans="1:4" s="40" customFormat="1" ht="20.100000000000001" customHeight="1" x14ac:dyDescent="0.3">
      <c r="A1287" s="226"/>
      <c r="B1287" s="227"/>
      <c r="C1287" s="265"/>
      <c r="D1287" s="266"/>
    </row>
    <row r="1288" spans="1:4" s="40" customFormat="1" ht="20.100000000000001" customHeight="1" x14ac:dyDescent="0.3">
      <c r="A1288" s="226"/>
      <c r="B1288" s="227"/>
      <c r="C1288" s="265"/>
      <c r="D1288" s="266"/>
    </row>
    <row r="1289" spans="1:4" s="40" customFormat="1" ht="20.100000000000001" customHeight="1" x14ac:dyDescent="0.3">
      <c r="A1289" s="226"/>
      <c r="B1289" s="227"/>
      <c r="C1289" s="265"/>
      <c r="D1289" s="266"/>
    </row>
    <row r="1290" spans="1:4" s="40" customFormat="1" ht="20.100000000000001" customHeight="1" x14ac:dyDescent="0.3">
      <c r="A1290" s="226"/>
      <c r="B1290" s="227"/>
      <c r="C1290" s="265"/>
      <c r="D1290" s="266"/>
    </row>
    <row r="1291" spans="1:4" s="40" customFormat="1" ht="20.100000000000001" customHeight="1" x14ac:dyDescent="0.3">
      <c r="A1291" s="226"/>
      <c r="B1291" s="227"/>
      <c r="C1291" s="265"/>
      <c r="D1291" s="266"/>
    </row>
    <row r="1292" spans="1:4" s="40" customFormat="1" ht="20.100000000000001" customHeight="1" x14ac:dyDescent="0.3">
      <c r="A1292" s="226"/>
      <c r="B1292" s="227"/>
      <c r="C1292" s="265"/>
      <c r="D1292" s="266"/>
    </row>
    <row r="1293" spans="1:4" s="40" customFormat="1" ht="20.100000000000001" customHeight="1" x14ac:dyDescent="0.3">
      <c r="A1293" s="226"/>
      <c r="B1293" s="227"/>
      <c r="C1293" s="265"/>
      <c r="D1293" s="266"/>
    </row>
    <row r="1294" spans="1:4" s="40" customFormat="1" ht="20.100000000000001" customHeight="1" x14ac:dyDescent="0.3">
      <c r="A1294" s="226"/>
      <c r="B1294" s="227"/>
      <c r="C1294" s="265"/>
      <c r="D1294" s="266"/>
    </row>
    <row r="1295" spans="1:4" s="40" customFormat="1" ht="20.100000000000001" customHeight="1" x14ac:dyDescent="0.3">
      <c r="A1295" s="226"/>
      <c r="B1295" s="227"/>
      <c r="C1295" s="265"/>
      <c r="D1295" s="266"/>
    </row>
    <row r="1296" spans="1:4" s="40" customFormat="1" ht="20.100000000000001" customHeight="1" x14ac:dyDescent="0.3">
      <c r="A1296" s="226"/>
      <c r="B1296" s="227"/>
      <c r="C1296" s="265"/>
      <c r="D1296" s="266"/>
    </row>
    <row r="1297" spans="1:4" s="40" customFormat="1" ht="20.100000000000001" customHeight="1" x14ac:dyDescent="0.3">
      <c r="A1297" s="226"/>
      <c r="B1297" s="227"/>
      <c r="C1297" s="265"/>
      <c r="D1297" s="266"/>
    </row>
    <row r="1298" spans="1:4" s="40" customFormat="1" ht="20.100000000000001" customHeight="1" x14ac:dyDescent="0.3">
      <c r="A1298" s="226"/>
      <c r="B1298" s="227"/>
      <c r="C1298" s="265"/>
      <c r="D1298" s="266"/>
    </row>
    <row r="1299" spans="1:4" s="40" customFormat="1" ht="20.100000000000001" customHeight="1" x14ac:dyDescent="0.3">
      <c r="A1299" s="226"/>
      <c r="B1299" s="227"/>
      <c r="C1299" s="265"/>
      <c r="D1299" s="266"/>
    </row>
    <row r="1300" spans="1:4" s="40" customFormat="1" ht="20.100000000000001" customHeight="1" x14ac:dyDescent="0.3">
      <c r="A1300" s="226"/>
      <c r="B1300" s="227"/>
      <c r="C1300" s="265"/>
      <c r="D1300" s="266"/>
    </row>
    <row r="1301" spans="1:4" s="40" customFormat="1" ht="20.100000000000001" customHeight="1" x14ac:dyDescent="0.3">
      <c r="A1301" s="226"/>
      <c r="B1301" s="227"/>
      <c r="C1301" s="265"/>
      <c r="D1301" s="266"/>
    </row>
    <row r="1302" spans="1:4" s="40" customFormat="1" ht="20.100000000000001" customHeight="1" x14ac:dyDescent="0.3">
      <c r="A1302" s="226"/>
      <c r="B1302" s="227"/>
      <c r="C1302" s="265"/>
      <c r="D1302" s="266"/>
    </row>
    <row r="1303" spans="1:4" s="40" customFormat="1" ht="20.100000000000001" customHeight="1" x14ac:dyDescent="0.3">
      <c r="A1303" s="226"/>
      <c r="B1303" s="227"/>
      <c r="C1303" s="265"/>
      <c r="D1303" s="266"/>
    </row>
    <row r="1304" spans="1:4" s="40" customFormat="1" ht="20.100000000000001" customHeight="1" x14ac:dyDescent="0.3">
      <c r="A1304" s="226"/>
      <c r="B1304" s="227"/>
      <c r="C1304" s="265"/>
      <c r="D1304" s="266"/>
    </row>
    <row r="1305" spans="1:4" s="40" customFormat="1" ht="20.100000000000001" customHeight="1" x14ac:dyDescent="0.3">
      <c r="A1305" s="226"/>
      <c r="B1305" s="227"/>
      <c r="C1305" s="265"/>
      <c r="D1305" s="266"/>
    </row>
    <row r="1306" spans="1:4" s="40" customFormat="1" ht="20.100000000000001" customHeight="1" x14ac:dyDescent="0.3">
      <c r="A1306" s="226"/>
      <c r="B1306" s="227"/>
      <c r="C1306" s="265"/>
      <c r="D1306" s="266"/>
    </row>
    <row r="1307" spans="1:4" s="40" customFormat="1" ht="20.100000000000001" customHeight="1" x14ac:dyDescent="0.3">
      <c r="A1307" s="226"/>
      <c r="B1307" s="227"/>
      <c r="C1307" s="265"/>
      <c r="D1307" s="266"/>
    </row>
    <row r="1308" spans="1:4" s="40" customFormat="1" ht="20.100000000000001" customHeight="1" x14ac:dyDescent="0.3">
      <c r="A1308" s="226"/>
      <c r="B1308" s="227"/>
      <c r="C1308" s="265"/>
      <c r="D1308" s="266"/>
    </row>
    <row r="1309" spans="1:4" s="40" customFormat="1" ht="20.100000000000001" customHeight="1" x14ac:dyDescent="0.3">
      <c r="A1309" s="226"/>
      <c r="B1309" s="227"/>
      <c r="C1309" s="265"/>
      <c r="D1309" s="266"/>
    </row>
    <row r="1310" spans="1:4" s="40" customFormat="1" ht="20.100000000000001" customHeight="1" x14ac:dyDescent="0.3">
      <c r="A1310" s="226"/>
      <c r="B1310" s="227"/>
      <c r="C1310" s="265"/>
      <c r="D1310" s="266"/>
    </row>
    <row r="1311" spans="1:4" s="40" customFormat="1" ht="20.100000000000001" customHeight="1" x14ac:dyDescent="0.3">
      <c r="A1311" s="226"/>
      <c r="B1311" s="227"/>
      <c r="C1311" s="265"/>
      <c r="D1311" s="266"/>
    </row>
    <row r="1312" spans="1:4" s="40" customFormat="1" ht="20.100000000000001" customHeight="1" x14ac:dyDescent="0.3">
      <c r="A1312" s="226"/>
      <c r="B1312" s="227"/>
      <c r="C1312" s="265"/>
      <c r="D1312" s="266"/>
    </row>
    <row r="1313" spans="1:4" s="40" customFormat="1" ht="20.100000000000001" customHeight="1" x14ac:dyDescent="0.3">
      <c r="A1313" s="226"/>
      <c r="B1313" s="227"/>
      <c r="C1313" s="265"/>
      <c r="D1313" s="266"/>
    </row>
    <row r="1314" spans="1:4" s="40" customFormat="1" ht="20.100000000000001" customHeight="1" x14ac:dyDescent="0.3">
      <c r="A1314" s="226"/>
      <c r="B1314" s="227"/>
      <c r="C1314" s="265"/>
      <c r="D1314" s="266"/>
    </row>
    <row r="1315" spans="1:4" s="40" customFormat="1" ht="20.100000000000001" customHeight="1" x14ac:dyDescent="0.3">
      <c r="A1315" s="226"/>
      <c r="B1315" s="227"/>
      <c r="C1315" s="265"/>
      <c r="D1315" s="266"/>
    </row>
    <row r="1316" spans="1:4" s="40" customFormat="1" ht="20.100000000000001" customHeight="1" x14ac:dyDescent="0.3">
      <c r="A1316" s="226"/>
      <c r="B1316" s="227"/>
      <c r="C1316" s="265"/>
      <c r="D1316" s="266"/>
    </row>
    <row r="1317" spans="1:4" s="40" customFormat="1" ht="20.100000000000001" customHeight="1" x14ac:dyDescent="0.3">
      <c r="A1317" s="226"/>
      <c r="B1317" s="227"/>
      <c r="C1317" s="265"/>
      <c r="D1317" s="266"/>
    </row>
    <row r="1318" spans="1:4" s="40" customFormat="1" ht="20.100000000000001" customHeight="1" x14ac:dyDescent="0.3">
      <c r="A1318" s="226"/>
      <c r="B1318" s="227"/>
      <c r="C1318" s="265"/>
      <c r="D1318" s="266"/>
    </row>
    <row r="1319" spans="1:4" s="40" customFormat="1" ht="20.100000000000001" customHeight="1" x14ac:dyDescent="0.3">
      <c r="A1319" s="226"/>
      <c r="B1319" s="227"/>
      <c r="C1319" s="265"/>
      <c r="D1319" s="266"/>
    </row>
    <row r="1320" spans="1:4" s="40" customFormat="1" ht="20.100000000000001" customHeight="1" x14ac:dyDescent="0.3">
      <c r="A1320" s="226"/>
      <c r="B1320" s="227"/>
      <c r="C1320" s="265"/>
      <c r="D1320" s="266"/>
    </row>
    <row r="1321" spans="1:4" s="40" customFormat="1" ht="20.100000000000001" customHeight="1" x14ac:dyDescent="0.3">
      <c r="A1321" s="226"/>
      <c r="B1321" s="227"/>
      <c r="C1321" s="265"/>
      <c r="D1321" s="266"/>
    </row>
    <row r="1322" spans="1:4" s="40" customFormat="1" ht="20.100000000000001" customHeight="1" x14ac:dyDescent="0.3">
      <c r="A1322" s="226"/>
      <c r="B1322" s="227"/>
      <c r="C1322" s="265"/>
      <c r="D1322" s="266"/>
    </row>
    <row r="1323" spans="1:4" s="40" customFormat="1" ht="20.100000000000001" customHeight="1" x14ac:dyDescent="0.3">
      <c r="A1323" s="226"/>
      <c r="B1323" s="227"/>
      <c r="C1323" s="265"/>
      <c r="D1323" s="266"/>
    </row>
    <row r="1324" spans="1:4" s="40" customFormat="1" ht="20.100000000000001" customHeight="1" x14ac:dyDescent="0.3">
      <c r="A1324" s="226"/>
      <c r="B1324" s="227"/>
      <c r="C1324" s="265"/>
      <c r="D1324" s="266"/>
    </row>
    <row r="1325" spans="1:4" s="40" customFormat="1" ht="20.100000000000001" customHeight="1" x14ac:dyDescent="0.3">
      <c r="A1325" s="226"/>
      <c r="B1325" s="227"/>
      <c r="C1325" s="265"/>
      <c r="D1325" s="266"/>
    </row>
    <row r="1326" spans="1:4" s="40" customFormat="1" ht="20.100000000000001" customHeight="1" x14ac:dyDescent="0.3">
      <c r="A1326" s="226"/>
      <c r="B1326" s="227"/>
      <c r="C1326" s="265"/>
      <c r="D1326" s="266"/>
    </row>
    <row r="1327" spans="1:4" s="40" customFormat="1" ht="20.100000000000001" customHeight="1" x14ac:dyDescent="0.3">
      <c r="A1327" s="226"/>
      <c r="B1327" s="227"/>
      <c r="C1327" s="265"/>
      <c r="D1327" s="266"/>
    </row>
    <row r="1328" spans="1:4" s="40" customFormat="1" ht="20.100000000000001" customHeight="1" x14ac:dyDescent="0.3">
      <c r="A1328" s="226"/>
      <c r="B1328" s="227"/>
      <c r="C1328" s="265"/>
      <c r="D1328" s="266"/>
    </row>
    <row r="1329" spans="1:4" s="40" customFormat="1" ht="20.100000000000001" customHeight="1" x14ac:dyDescent="0.3">
      <c r="A1329" s="226"/>
      <c r="B1329" s="227"/>
      <c r="C1329" s="265"/>
      <c r="D1329" s="266"/>
    </row>
    <row r="1330" spans="1:4" s="40" customFormat="1" ht="20.100000000000001" customHeight="1" x14ac:dyDescent="0.3">
      <c r="A1330" s="226"/>
      <c r="B1330" s="227"/>
      <c r="C1330" s="265"/>
      <c r="D1330" s="266"/>
    </row>
    <row r="1331" spans="1:4" s="40" customFormat="1" ht="20.100000000000001" customHeight="1" x14ac:dyDescent="0.3">
      <c r="A1331" s="226"/>
      <c r="B1331" s="227"/>
      <c r="C1331" s="265"/>
      <c r="D1331" s="266"/>
    </row>
    <row r="1332" spans="1:4" s="40" customFormat="1" ht="20.100000000000001" customHeight="1" x14ac:dyDescent="0.3">
      <c r="A1332" s="226"/>
      <c r="B1332" s="227"/>
      <c r="C1332" s="265"/>
      <c r="D1332" s="266"/>
    </row>
    <row r="1333" spans="1:4" s="40" customFormat="1" ht="20.100000000000001" customHeight="1" x14ac:dyDescent="0.3">
      <c r="A1333" s="226"/>
      <c r="B1333" s="227"/>
      <c r="C1333" s="265"/>
      <c r="D1333" s="266"/>
    </row>
    <row r="1334" spans="1:4" s="40" customFormat="1" ht="20.100000000000001" customHeight="1" x14ac:dyDescent="0.3">
      <c r="A1334" s="226"/>
      <c r="B1334" s="227"/>
      <c r="C1334" s="265"/>
      <c r="D1334" s="266"/>
    </row>
    <row r="1335" spans="1:4" s="40" customFormat="1" ht="20.100000000000001" customHeight="1" x14ac:dyDescent="0.3">
      <c r="A1335" s="226"/>
      <c r="B1335" s="227"/>
      <c r="C1335" s="265"/>
      <c r="D1335" s="266"/>
    </row>
    <row r="1336" spans="1:4" s="40" customFormat="1" ht="20.100000000000001" customHeight="1" x14ac:dyDescent="0.3">
      <c r="A1336" s="226"/>
      <c r="B1336" s="227"/>
      <c r="C1336" s="265"/>
      <c r="D1336" s="266"/>
    </row>
    <row r="1337" spans="1:4" s="40" customFormat="1" ht="20.100000000000001" customHeight="1" x14ac:dyDescent="0.3">
      <c r="A1337" s="226"/>
      <c r="B1337" s="227"/>
      <c r="C1337" s="265"/>
      <c r="D1337" s="266"/>
    </row>
    <row r="1338" spans="1:4" s="40" customFormat="1" ht="20.100000000000001" customHeight="1" x14ac:dyDescent="0.3">
      <c r="A1338" s="226"/>
      <c r="B1338" s="227"/>
      <c r="C1338" s="265"/>
      <c r="D1338" s="266"/>
    </row>
    <row r="1339" spans="1:4" s="40" customFormat="1" ht="20.100000000000001" customHeight="1" x14ac:dyDescent="0.3">
      <c r="A1339" s="226"/>
      <c r="B1339" s="227"/>
      <c r="C1339" s="265"/>
      <c r="D1339" s="266"/>
    </row>
    <row r="1340" spans="1:4" s="40" customFormat="1" ht="20.100000000000001" customHeight="1" x14ac:dyDescent="0.3">
      <c r="A1340" s="226"/>
      <c r="B1340" s="227"/>
      <c r="C1340" s="265"/>
      <c r="D1340" s="266"/>
    </row>
    <row r="1341" spans="1:4" s="40" customFormat="1" ht="20.100000000000001" customHeight="1" x14ac:dyDescent="0.3">
      <c r="A1341" s="226"/>
      <c r="B1341" s="227"/>
      <c r="C1341" s="265"/>
      <c r="D1341" s="266"/>
    </row>
    <row r="1342" spans="1:4" s="40" customFormat="1" ht="20.100000000000001" customHeight="1" x14ac:dyDescent="0.3">
      <c r="A1342" s="226"/>
      <c r="B1342" s="227"/>
      <c r="C1342" s="265"/>
      <c r="D1342" s="266"/>
    </row>
    <row r="1343" spans="1:4" s="40" customFormat="1" ht="20.100000000000001" customHeight="1" x14ac:dyDescent="0.3">
      <c r="A1343" s="226"/>
      <c r="B1343" s="227"/>
      <c r="C1343" s="265"/>
      <c r="D1343" s="266"/>
    </row>
    <row r="1344" spans="1:4" s="40" customFormat="1" ht="20.100000000000001" customHeight="1" x14ac:dyDescent="0.3">
      <c r="A1344" s="226"/>
      <c r="B1344" s="227"/>
      <c r="C1344" s="265"/>
      <c r="D1344" s="266"/>
    </row>
    <row r="1345" spans="1:4" s="40" customFormat="1" ht="20.100000000000001" customHeight="1" x14ac:dyDescent="0.3">
      <c r="A1345" s="226"/>
      <c r="B1345" s="227"/>
      <c r="C1345" s="265"/>
      <c r="D1345" s="266"/>
    </row>
    <row r="1346" spans="1:4" s="40" customFormat="1" ht="20.100000000000001" customHeight="1" x14ac:dyDescent="0.3">
      <c r="A1346" s="226"/>
      <c r="B1346" s="227"/>
      <c r="C1346" s="265"/>
      <c r="D1346" s="266"/>
    </row>
    <row r="1347" spans="1:4" s="40" customFormat="1" ht="20.100000000000001" customHeight="1" x14ac:dyDescent="0.3">
      <c r="A1347" s="226"/>
      <c r="B1347" s="227"/>
      <c r="C1347" s="265"/>
      <c r="D1347" s="266"/>
    </row>
    <row r="1348" spans="1:4" s="40" customFormat="1" ht="20.100000000000001" customHeight="1" x14ac:dyDescent="0.3">
      <c r="A1348" s="226"/>
      <c r="B1348" s="227"/>
      <c r="C1348" s="265"/>
      <c r="D1348" s="266"/>
    </row>
    <row r="1349" spans="1:4" s="40" customFormat="1" ht="20.100000000000001" customHeight="1" x14ac:dyDescent="0.3">
      <c r="A1349" s="226"/>
      <c r="B1349" s="227"/>
      <c r="C1349" s="265"/>
      <c r="D1349" s="266"/>
    </row>
    <row r="1350" spans="1:4" s="40" customFormat="1" ht="20.100000000000001" customHeight="1" x14ac:dyDescent="0.3">
      <c r="A1350" s="226"/>
      <c r="B1350" s="227"/>
      <c r="C1350" s="265"/>
      <c r="D1350" s="266"/>
    </row>
    <row r="1351" spans="1:4" s="40" customFormat="1" ht="20.100000000000001" customHeight="1" x14ac:dyDescent="0.3">
      <c r="A1351" s="226"/>
      <c r="B1351" s="227"/>
      <c r="C1351" s="265"/>
      <c r="D1351" s="266"/>
    </row>
    <row r="1352" spans="1:4" s="40" customFormat="1" ht="20.100000000000001" customHeight="1" x14ac:dyDescent="0.3">
      <c r="A1352" s="226"/>
      <c r="B1352" s="227"/>
      <c r="C1352" s="265"/>
      <c r="D1352" s="266"/>
    </row>
    <row r="1353" spans="1:4" s="40" customFormat="1" ht="20.100000000000001" customHeight="1" x14ac:dyDescent="0.3">
      <c r="A1353" s="226"/>
      <c r="B1353" s="227"/>
      <c r="C1353" s="265"/>
      <c r="D1353" s="266"/>
    </row>
    <row r="1354" spans="1:4" s="40" customFormat="1" ht="20.100000000000001" customHeight="1" x14ac:dyDescent="0.3">
      <c r="A1354" s="226"/>
      <c r="B1354" s="227"/>
      <c r="C1354" s="265"/>
      <c r="D1354" s="266"/>
    </row>
    <row r="1355" spans="1:4" s="40" customFormat="1" ht="20.100000000000001" customHeight="1" x14ac:dyDescent="0.3">
      <c r="A1355" s="226"/>
      <c r="B1355" s="227"/>
      <c r="C1355" s="265"/>
      <c r="D1355" s="266"/>
    </row>
    <row r="1356" spans="1:4" s="40" customFormat="1" ht="20.100000000000001" customHeight="1" x14ac:dyDescent="0.3">
      <c r="A1356" s="226"/>
      <c r="B1356" s="227"/>
      <c r="C1356" s="265"/>
      <c r="D1356" s="266"/>
    </row>
    <row r="1357" spans="1:4" s="40" customFormat="1" ht="20.100000000000001" customHeight="1" x14ac:dyDescent="0.3">
      <c r="A1357" s="226"/>
      <c r="B1357" s="227"/>
      <c r="C1357" s="265"/>
      <c r="D1357" s="266"/>
    </row>
    <row r="1358" spans="1:4" s="40" customFormat="1" ht="20.100000000000001" customHeight="1" x14ac:dyDescent="0.3">
      <c r="A1358" s="226"/>
      <c r="B1358" s="227"/>
      <c r="C1358" s="265"/>
      <c r="D1358" s="266"/>
    </row>
    <row r="1359" spans="1:4" s="40" customFormat="1" ht="20.100000000000001" customHeight="1" x14ac:dyDescent="0.3">
      <c r="A1359" s="226"/>
      <c r="B1359" s="227"/>
      <c r="C1359" s="265"/>
      <c r="D1359" s="266"/>
    </row>
    <row r="1360" spans="1:4" s="40" customFormat="1" ht="20.100000000000001" customHeight="1" x14ac:dyDescent="0.3">
      <c r="A1360" s="226"/>
      <c r="B1360" s="227"/>
      <c r="C1360" s="265"/>
      <c r="D1360" s="266"/>
    </row>
    <row r="1361" spans="1:4" s="40" customFormat="1" ht="20.100000000000001" customHeight="1" x14ac:dyDescent="0.3">
      <c r="A1361" s="226"/>
      <c r="B1361" s="227"/>
      <c r="C1361" s="265"/>
      <c r="D1361" s="266"/>
    </row>
    <row r="1362" spans="1:4" s="40" customFormat="1" ht="20.100000000000001" customHeight="1" x14ac:dyDescent="0.3">
      <c r="A1362" s="226"/>
      <c r="B1362" s="227"/>
      <c r="C1362" s="265"/>
      <c r="D1362" s="266"/>
    </row>
    <row r="1363" spans="1:4" s="40" customFormat="1" ht="20.100000000000001" customHeight="1" x14ac:dyDescent="0.3">
      <c r="A1363" s="226"/>
      <c r="B1363" s="227"/>
      <c r="C1363" s="265"/>
      <c r="D1363" s="266"/>
    </row>
    <row r="1364" spans="1:4" s="40" customFormat="1" ht="20.100000000000001" customHeight="1" x14ac:dyDescent="0.3">
      <c r="A1364" s="226"/>
      <c r="B1364" s="227"/>
      <c r="C1364" s="265"/>
      <c r="D1364" s="266"/>
    </row>
    <row r="1365" spans="1:4" s="40" customFormat="1" ht="20.100000000000001" customHeight="1" x14ac:dyDescent="0.3">
      <c r="A1365" s="226"/>
      <c r="B1365" s="227"/>
      <c r="C1365" s="265"/>
      <c r="D1365" s="266"/>
    </row>
    <row r="1366" spans="1:4" s="40" customFormat="1" ht="20.100000000000001" customHeight="1" x14ac:dyDescent="0.3">
      <c r="A1366" s="226"/>
      <c r="B1366" s="227"/>
      <c r="C1366" s="265"/>
      <c r="D1366" s="266"/>
    </row>
    <row r="1367" spans="1:4" s="40" customFormat="1" ht="20.100000000000001" customHeight="1" x14ac:dyDescent="0.3">
      <c r="A1367" s="226"/>
      <c r="B1367" s="227"/>
      <c r="C1367" s="265"/>
      <c r="D1367" s="266"/>
    </row>
    <row r="1368" spans="1:4" s="40" customFormat="1" ht="20.100000000000001" customHeight="1" x14ac:dyDescent="0.3">
      <c r="A1368" s="226"/>
      <c r="B1368" s="227"/>
      <c r="C1368" s="265"/>
      <c r="D1368" s="266"/>
    </row>
    <row r="1369" spans="1:4" s="40" customFormat="1" ht="20.100000000000001" customHeight="1" x14ac:dyDescent="0.3">
      <c r="A1369" s="226"/>
      <c r="B1369" s="227"/>
      <c r="C1369" s="265"/>
      <c r="D1369" s="266"/>
    </row>
    <row r="1370" spans="1:4" s="40" customFormat="1" ht="20.100000000000001" customHeight="1" x14ac:dyDescent="0.3">
      <c r="A1370" s="226"/>
      <c r="B1370" s="227"/>
      <c r="C1370" s="265"/>
      <c r="D1370" s="266"/>
    </row>
    <row r="1371" spans="1:4" s="40" customFormat="1" ht="20.100000000000001" customHeight="1" x14ac:dyDescent="0.3">
      <c r="A1371" s="226"/>
      <c r="B1371" s="227"/>
      <c r="C1371" s="265"/>
      <c r="D1371" s="266"/>
    </row>
    <row r="1372" spans="1:4" s="40" customFormat="1" ht="20.100000000000001" customHeight="1" x14ac:dyDescent="0.3">
      <c r="A1372" s="226"/>
      <c r="B1372" s="227"/>
      <c r="C1372" s="265"/>
      <c r="D1372" s="266"/>
    </row>
    <row r="1373" spans="1:4" s="40" customFormat="1" ht="20.100000000000001" customHeight="1" x14ac:dyDescent="0.3">
      <c r="A1373" s="226"/>
      <c r="B1373" s="227"/>
      <c r="C1373" s="265"/>
      <c r="D1373" s="266"/>
    </row>
    <row r="1374" spans="1:4" s="40" customFormat="1" ht="20.100000000000001" customHeight="1" x14ac:dyDescent="0.3">
      <c r="A1374" s="226"/>
      <c r="B1374" s="227"/>
      <c r="C1374" s="265"/>
      <c r="D1374" s="266"/>
    </row>
    <row r="1375" spans="1:4" s="40" customFormat="1" ht="20.100000000000001" customHeight="1" x14ac:dyDescent="0.3">
      <c r="A1375" s="226"/>
      <c r="B1375" s="227"/>
      <c r="C1375" s="265"/>
      <c r="D1375" s="266"/>
    </row>
    <row r="1376" spans="1:4" s="40" customFormat="1" ht="20.100000000000001" customHeight="1" x14ac:dyDescent="0.3">
      <c r="A1376" s="226"/>
      <c r="B1376" s="227"/>
      <c r="C1376" s="265"/>
      <c r="D1376" s="266"/>
    </row>
    <row r="1377" spans="1:4" s="40" customFormat="1" ht="20.100000000000001" customHeight="1" x14ac:dyDescent="0.3">
      <c r="A1377" s="226"/>
      <c r="B1377" s="227"/>
      <c r="C1377" s="265"/>
      <c r="D1377" s="266"/>
    </row>
    <row r="1378" spans="1:4" s="40" customFormat="1" ht="20.100000000000001" customHeight="1" x14ac:dyDescent="0.3">
      <c r="A1378" s="226"/>
      <c r="B1378" s="227"/>
      <c r="C1378" s="265"/>
      <c r="D1378" s="266"/>
    </row>
    <row r="1379" spans="1:4" s="40" customFormat="1" ht="20.100000000000001" customHeight="1" x14ac:dyDescent="0.3">
      <c r="A1379" s="226"/>
      <c r="B1379" s="227"/>
      <c r="C1379" s="265"/>
      <c r="D1379" s="266"/>
    </row>
    <row r="1380" spans="1:4" s="40" customFormat="1" ht="20.100000000000001" customHeight="1" x14ac:dyDescent="0.3">
      <c r="A1380" s="226"/>
      <c r="B1380" s="227"/>
      <c r="C1380" s="265"/>
      <c r="D1380" s="266"/>
    </row>
    <row r="1381" spans="1:4" s="40" customFormat="1" ht="20.100000000000001" customHeight="1" x14ac:dyDescent="0.3">
      <c r="A1381" s="226"/>
      <c r="B1381" s="227"/>
      <c r="C1381" s="265"/>
      <c r="D1381" s="266"/>
    </row>
    <row r="1382" spans="1:4" s="40" customFormat="1" ht="20.100000000000001" customHeight="1" x14ac:dyDescent="0.3">
      <c r="A1382" s="226"/>
      <c r="B1382" s="227"/>
      <c r="C1382" s="265"/>
      <c r="D1382" s="266"/>
    </row>
    <row r="1383" spans="1:4" s="40" customFormat="1" ht="20.100000000000001" customHeight="1" x14ac:dyDescent="0.3">
      <c r="A1383" s="226"/>
      <c r="B1383" s="227"/>
      <c r="C1383" s="265"/>
      <c r="D1383" s="266"/>
    </row>
    <row r="1384" spans="1:4" s="40" customFormat="1" ht="20.100000000000001" customHeight="1" x14ac:dyDescent="0.3">
      <c r="A1384" s="226"/>
      <c r="B1384" s="227"/>
      <c r="C1384" s="265"/>
      <c r="D1384" s="266"/>
    </row>
    <row r="1385" spans="1:4" s="40" customFormat="1" ht="20.100000000000001" customHeight="1" x14ac:dyDescent="0.3">
      <c r="A1385" s="226"/>
      <c r="B1385" s="227"/>
      <c r="C1385" s="265"/>
      <c r="D1385" s="266"/>
    </row>
    <row r="1386" spans="1:4" s="40" customFormat="1" ht="20.100000000000001" customHeight="1" x14ac:dyDescent="0.3">
      <c r="A1386" s="226"/>
      <c r="B1386" s="227"/>
      <c r="C1386" s="265"/>
      <c r="D1386" s="266"/>
    </row>
    <row r="1387" spans="1:4" s="40" customFormat="1" ht="20.100000000000001" customHeight="1" x14ac:dyDescent="0.3">
      <c r="A1387" s="226"/>
      <c r="B1387" s="227"/>
      <c r="C1387" s="265"/>
      <c r="D1387" s="266"/>
    </row>
    <row r="1388" spans="1:4" s="40" customFormat="1" ht="20.100000000000001" customHeight="1" x14ac:dyDescent="0.3">
      <c r="A1388" s="226"/>
      <c r="B1388" s="227"/>
      <c r="C1388" s="265"/>
      <c r="D1388" s="266"/>
    </row>
    <row r="1389" spans="1:4" s="40" customFormat="1" ht="20.100000000000001" customHeight="1" x14ac:dyDescent="0.3">
      <c r="A1389" s="226"/>
      <c r="B1389" s="227"/>
      <c r="C1389" s="265"/>
      <c r="D1389" s="266"/>
    </row>
    <row r="1390" spans="1:4" s="40" customFormat="1" ht="20.100000000000001" customHeight="1" x14ac:dyDescent="0.3">
      <c r="A1390" s="226"/>
      <c r="B1390" s="227"/>
      <c r="C1390" s="265"/>
      <c r="D1390" s="266"/>
    </row>
    <row r="1391" spans="1:4" s="40" customFormat="1" ht="20.100000000000001" customHeight="1" x14ac:dyDescent="0.3">
      <c r="A1391" s="226"/>
      <c r="B1391" s="227"/>
      <c r="C1391" s="265"/>
      <c r="D1391" s="266"/>
    </row>
    <row r="1392" spans="1:4" s="40" customFormat="1" ht="20.100000000000001" customHeight="1" x14ac:dyDescent="0.3">
      <c r="A1392" s="226"/>
      <c r="B1392" s="227"/>
      <c r="C1392" s="265"/>
      <c r="D1392" s="266"/>
    </row>
    <row r="1393" spans="1:4" s="40" customFormat="1" ht="20.100000000000001" customHeight="1" x14ac:dyDescent="0.3">
      <c r="A1393" s="226"/>
      <c r="B1393" s="227"/>
      <c r="C1393" s="265"/>
      <c r="D1393" s="266"/>
    </row>
    <row r="1394" spans="1:4" s="40" customFormat="1" ht="20.100000000000001" customHeight="1" x14ac:dyDescent="0.3">
      <c r="A1394" s="226"/>
      <c r="B1394" s="227"/>
      <c r="C1394" s="265"/>
      <c r="D1394" s="266"/>
    </row>
    <row r="1395" spans="1:4" s="40" customFormat="1" ht="20.100000000000001" customHeight="1" x14ac:dyDescent="0.3">
      <c r="A1395" s="226"/>
      <c r="B1395" s="227"/>
      <c r="C1395" s="265"/>
      <c r="D1395" s="266"/>
    </row>
    <row r="1396" spans="1:4" s="40" customFormat="1" ht="20.100000000000001" customHeight="1" x14ac:dyDescent="0.3">
      <c r="A1396" s="226"/>
      <c r="B1396" s="227"/>
      <c r="C1396" s="265"/>
      <c r="D1396" s="266"/>
    </row>
    <row r="1397" spans="1:4" s="40" customFormat="1" ht="20.100000000000001" customHeight="1" x14ac:dyDescent="0.3">
      <c r="A1397" s="226"/>
      <c r="B1397" s="227"/>
      <c r="C1397" s="265"/>
      <c r="D1397" s="266"/>
    </row>
    <row r="1398" spans="1:4" s="40" customFormat="1" ht="20.100000000000001" customHeight="1" x14ac:dyDescent="0.3">
      <c r="A1398" s="226"/>
      <c r="B1398" s="227"/>
      <c r="C1398" s="265"/>
      <c r="D1398" s="266"/>
    </row>
    <row r="1399" spans="1:4" s="40" customFormat="1" ht="20.100000000000001" customHeight="1" x14ac:dyDescent="0.3">
      <c r="A1399" s="226"/>
      <c r="B1399" s="227"/>
      <c r="C1399" s="265"/>
      <c r="D1399" s="266"/>
    </row>
    <row r="1400" spans="1:4" s="40" customFormat="1" ht="20.100000000000001" customHeight="1" x14ac:dyDescent="0.3">
      <c r="A1400" s="226"/>
      <c r="B1400" s="227"/>
      <c r="C1400" s="265"/>
      <c r="D1400" s="266"/>
    </row>
    <row r="1401" spans="1:4" s="40" customFormat="1" ht="20.100000000000001" customHeight="1" x14ac:dyDescent="0.3">
      <c r="A1401" s="226"/>
      <c r="B1401" s="227"/>
      <c r="C1401" s="265"/>
      <c r="D1401" s="266"/>
    </row>
    <row r="1402" spans="1:4" s="40" customFormat="1" ht="20.100000000000001" customHeight="1" x14ac:dyDescent="0.3">
      <c r="A1402" s="226"/>
      <c r="B1402" s="227"/>
      <c r="C1402" s="265"/>
      <c r="D1402" s="266"/>
    </row>
    <row r="1403" spans="1:4" s="40" customFormat="1" ht="20.100000000000001" customHeight="1" x14ac:dyDescent="0.3">
      <c r="A1403" s="226"/>
      <c r="B1403" s="227"/>
      <c r="C1403" s="265"/>
      <c r="D1403" s="266"/>
    </row>
    <row r="1404" spans="1:4" s="40" customFormat="1" ht="20.100000000000001" customHeight="1" x14ac:dyDescent="0.3">
      <c r="A1404" s="226"/>
      <c r="B1404" s="227"/>
      <c r="C1404" s="265"/>
      <c r="D1404" s="266"/>
    </row>
    <row r="1405" spans="1:4" s="40" customFormat="1" ht="20.100000000000001" customHeight="1" x14ac:dyDescent="0.3">
      <c r="A1405" s="226"/>
      <c r="B1405" s="227"/>
      <c r="C1405" s="265"/>
      <c r="D1405" s="266"/>
    </row>
    <row r="1406" spans="1:4" s="40" customFormat="1" ht="20.100000000000001" customHeight="1" x14ac:dyDescent="0.3">
      <c r="A1406" s="226"/>
      <c r="B1406" s="227"/>
      <c r="C1406" s="265"/>
      <c r="D1406" s="266"/>
    </row>
    <row r="1407" spans="1:4" s="40" customFormat="1" ht="20.100000000000001" customHeight="1" x14ac:dyDescent="0.3">
      <c r="A1407" s="226"/>
      <c r="B1407" s="227"/>
      <c r="C1407" s="265"/>
      <c r="D1407" s="266"/>
    </row>
    <row r="1408" spans="1:4" s="40" customFormat="1" ht="20.100000000000001" customHeight="1" x14ac:dyDescent="0.3">
      <c r="A1408" s="226"/>
      <c r="B1408" s="227"/>
      <c r="C1408" s="265"/>
      <c r="D1408" s="266"/>
    </row>
    <row r="1409" spans="1:4" s="40" customFormat="1" ht="20.100000000000001" customHeight="1" x14ac:dyDescent="0.3">
      <c r="A1409" s="226"/>
      <c r="B1409" s="227"/>
      <c r="C1409" s="265"/>
      <c r="D1409" s="266"/>
    </row>
    <row r="1410" spans="1:4" s="40" customFormat="1" ht="20.100000000000001" customHeight="1" x14ac:dyDescent="0.3">
      <c r="A1410" s="226"/>
      <c r="B1410" s="227"/>
      <c r="C1410" s="265"/>
      <c r="D1410" s="266"/>
    </row>
    <row r="1411" spans="1:4" s="40" customFormat="1" ht="20.100000000000001" customHeight="1" x14ac:dyDescent="0.3">
      <c r="A1411" s="226"/>
      <c r="B1411" s="227"/>
      <c r="C1411" s="265"/>
      <c r="D1411" s="266"/>
    </row>
    <row r="1412" spans="1:4" s="40" customFormat="1" ht="20.100000000000001" customHeight="1" x14ac:dyDescent="0.3">
      <c r="A1412" s="226"/>
      <c r="B1412" s="227"/>
      <c r="C1412" s="265"/>
      <c r="D1412" s="266"/>
    </row>
    <row r="1413" spans="1:4" s="40" customFormat="1" ht="20.100000000000001" customHeight="1" x14ac:dyDescent="0.3">
      <c r="A1413" s="226"/>
      <c r="B1413" s="227"/>
      <c r="C1413" s="265"/>
      <c r="D1413" s="266"/>
    </row>
    <row r="1414" spans="1:4" s="40" customFormat="1" ht="20.100000000000001" customHeight="1" x14ac:dyDescent="0.3">
      <c r="A1414" s="226"/>
      <c r="B1414" s="227"/>
      <c r="C1414" s="265"/>
      <c r="D1414" s="266"/>
    </row>
    <row r="1415" spans="1:4" s="40" customFormat="1" ht="20.100000000000001" customHeight="1" x14ac:dyDescent="0.3">
      <c r="A1415" s="226"/>
      <c r="B1415" s="227"/>
      <c r="C1415" s="265"/>
      <c r="D1415" s="266"/>
    </row>
    <row r="1416" spans="1:4" s="40" customFormat="1" ht="20.100000000000001" customHeight="1" x14ac:dyDescent="0.3">
      <c r="A1416" s="226"/>
      <c r="B1416" s="227"/>
      <c r="C1416" s="265"/>
      <c r="D1416" s="266"/>
    </row>
    <row r="1417" spans="1:4" s="40" customFormat="1" ht="20.100000000000001" customHeight="1" x14ac:dyDescent="0.3">
      <c r="A1417" s="226"/>
      <c r="B1417" s="227"/>
      <c r="C1417" s="265"/>
      <c r="D1417" s="266"/>
    </row>
    <row r="1418" spans="1:4" s="40" customFormat="1" ht="20.100000000000001" customHeight="1" x14ac:dyDescent="0.3">
      <c r="A1418" s="226"/>
      <c r="B1418" s="227"/>
      <c r="C1418" s="265"/>
      <c r="D1418" s="266"/>
    </row>
    <row r="1419" spans="1:4" s="40" customFormat="1" ht="20.100000000000001" customHeight="1" x14ac:dyDescent="0.3">
      <c r="A1419" s="226"/>
      <c r="B1419" s="227"/>
      <c r="C1419" s="265"/>
      <c r="D1419" s="266"/>
    </row>
    <row r="1420" spans="1:4" s="40" customFormat="1" ht="20.100000000000001" customHeight="1" x14ac:dyDescent="0.3">
      <c r="A1420" s="226"/>
      <c r="B1420" s="227"/>
      <c r="C1420" s="265"/>
      <c r="D1420" s="266"/>
    </row>
    <row r="1421" spans="1:4" s="40" customFormat="1" ht="20.100000000000001" customHeight="1" x14ac:dyDescent="0.3">
      <c r="A1421" s="226"/>
      <c r="B1421" s="227"/>
      <c r="C1421" s="265"/>
      <c r="D1421" s="266"/>
    </row>
    <row r="1422" spans="1:4" s="40" customFormat="1" ht="20.100000000000001" customHeight="1" x14ac:dyDescent="0.3">
      <c r="A1422" s="226"/>
      <c r="B1422" s="227"/>
      <c r="C1422" s="265"/>
      <c r="D1422" s="266"/>
    </row>
    <row r="1423" spans="1:4" s="40" customFormat="1" ht="20.100000000000001" customHeight="1" x14ac:dyDescent="0.3">
      <c r="A1423" s="226"/>
      <c r="B1423" s="227"/>
      <c r="C1423" s="265"/>
      <c r="D1423" s="266"/>
    </row>
    <row r="1424" spans="1:4" s="40" customFormat="1" ht="20.100000000000001" customHeight="1" x14ac:dyDescent="0.3">
      <c r="A1424" s="226"/>
      <c r="B1424" s="227"/>
      <c r="C1424" s="265"/>
      <c r="D1424" s="266"/>
    </row>
    <row r="1425" spans="1:4" s="40" customFormat="1" ht="20.100000000000001" customHeight="1" x14ac:dyDescent="0.3">
      <c r="A1425" s="226"/>
      <c r="B1425" s="227"/>
      <c r="C1425" s="265"/>
      <c r="D1425" s="266"/>
    </row>
    <row r="1426" spans="1:4" s="40" customFormat="1" ht="20.100000000000001" customHeight="1" x14ac:dyDescent="0.3">
      <c r="A1426" s="226"/>
      <c r="B1426" s="227"/>
      <c r="C1426" s="265"/>
      <c r="D1426" s="266"/>
    </row>
    <row r="1427" spans="1:4" s="40" customFormat="1" ht="20.100000000000001" customHeight="1" x14ac:dyDescent="0.3">
      <c r="A1427" s="226"/>
      <c r="B1427" s="227"/>
      <c r="C1427" s="265"/>
      <c r="D1427" s="266"/>
    </row>
    <row r="1428" spans="1:4" s="40" customFormat="1" ht="20.100000000000001" customHeight="1" x14ac:dyDescent="0.3">
      <c r="A1428" s="226"/>
      <c r="B1428" s="227"/>
      <c r="C1428" s="265"/>
      <c r="D1428" s="266"/>
    </row>
    <row r="1429" spans="1:4" s="40" customFormat="1" ht="20.100000000000001" customHeight="1" x14ac:dyDescent="0.3">
      <c r="A1429" s="226"/>
      <c r="B1429" s="227"/>
      <c r="C1429" s="265"/>
      <c r="D1429" s="266"/>
    </row>
    <row r="1430" spans="1:4" s="40" customFormat="1" ht="20.100000000000001" customHeight="1" x14ac:dyDescent="0.3">
      <c r="A1430" s="226"/>
      <c r="B1430" s="227"/>
      <c r="C1430" s="265"/>
      <c r="D1430" s="266"/>
    </row>
    <row r="1431" spans="1:4" s="40" customFormat="1" ht="20.100000000000001" customHeight="1" x14ac:dyDescent="0.3">
      <c r="A1431" s="226"/>
      <c r="B1431" s="227"/>
      <c r="C1431" s="265"/>
      <c r="D1431" s="266"/>
    </row>
    <row r="1432" spans="1:4" s="40" customFormat="1" ht="20.100000000000001" customHeight="1" x14ac:dyDescent="0.3">
      <c r="A1432" s="226"/>
      <c r="B1432" s="227"/>
      <c r="C1432" s="265"/>
      <c r="D1432" s="266"/>
    </row>
    <row r="1433" spans="1:4" s="40" customFormat="1" ht="20.100000000000001" customHeight="1" x14ac:dyDescent="0.3">
      <c r="A1433" s="226"/>
      <c r="B1433" s="227"/>
      <c r="C1433" s="265"/>
      <c r="D1433" s="266"/>
    </row>
    <row r="1434" spans="1:4" s="40" customFormat="1" ht="20.100000000000001" customHeight="1" x14ac:dyDescent="0.3">
      <c r="A1434" s="226"/>
      <c r="B1434" s="227"/>
      <c r="C1434" s="265"/>
      <c r="D1434" s="266"/>
    </row>
    <row r="1435" spans="1:4" s="40" customFormat="1" ht="20.100000000000001" customHeight="1" x14ac:dyDescent="0.3">
      <c r="A1435" s="226"/>
      <c r="B1435" s="227"/>
      <c r="C1435" s="265"/>
      <c r="D1435" s="266"/>
    </row>
    <row r="1436" spans="1:4" s="40" customFormat="1" ht="20.100000000000001" customHeight="1" x14ac:dyDescent="0.3">
      <c r="A1436" s="226"/>
      <c r="B1436" s="227"/>
      <c r="C1436" s="265"/>
      <c r="D1436" s="266"/>
    </row>
    <row r="1437" spans="1:4" s="40" customFormat="1" ht="20.100000000000001" customHeight="1" x14ac:dyDescent="0.3">
      <c r="A1437" s="226"/>
      <c r="B1437" s="227"/>
      <c r="C1437" s="265"/>
      <c r="D1437" s="266"/>
    </row>
    <row r="1438" spans="1:4" s="40" customFormat="1" ht="20.100000000000001" customHeight="1" x14ac:dyDescent="0.3">
      <c r="A1438" s="226"/>
      <c r="B1438" s="227"/>
      <c r="C1438" s="265"/>
      <c r="D1438" s="266"/>
    </row>
    <row r="1439" spans="1:4" s="40" customFormat="1" ht="20.100000000000001" customHeight="1" x14ac:dyDescent="0.3">
      <c r="A1439" s="226"/>
      <c r="B1439" s="227"/>
      <c r="C1439" s="265"/>
      <c r="D1439" s="266"/>
    </row>
    <row r="1440" spans="1:4" s="40" customFormat="1" ht="20.100000000000001" customHeight="1" x14ac:dyDescent="0.3">
      <c r="A1440" s="226"/>
      <c r="B1440" s="227"/>
      <c r="C1440" s="265"/>
      <c r="D1440" s="266"/>
    </row>
    <row r="1441" spans="1:4" s="40" customFormat="1" ht="20.100000000000001" customHeight="1" x14ac:dyDescent="0.3">
      <c r="A1441" s="226"/>
      <c r="B1441" s="227"/>
      <c r="C1441" s="265"/>
      <c r="D1441" s="266"/>
    </row>
    <row r="1442" spans="1:4" s="40" customFormat="1" ht="20.100000000000001" customHeight="1" x14ac:dyDescent="0.3">
      <c r="A1442" s="226"/>
      <c r="B1442" s="227"/>
      <c r="C1442" s="265"/>
      <c r="D1442" s="266"/>
    </row>
    <row r="1443" spans="1:4" s="40" customFormat="1" ht="20.100000000000001" customHeight="1" x14ac:dyDescent="0.3">
      <c r="A1443" s="226"/>
      <c r="B1443" s="227"/>
      <c r="C1443" s="265"/>
      <c r="D1443" s="266"/>
    </row>
    <row r="1444" spans="1:4" s="40" customFormat="1" ht="20.100000000000001" customHeight="1" x14ac:dyDescent="0.3">
      <c r="A1444" s="226"/>
      <c r="B1444" s="227"/>
      <c r="C1444" s="265"/>
      <c r="D1444" s="266"/>
    </row>
    <row r="1445" spans="1:4" s="40" customFormat="1" ht="20.100000000000001" customHeight="1" x14ac:dyDescent="0.3">
      <c r="A1445" s="226"/>
      <c r="B1445" s="227"/>
      <c r="C1445" s="265"/>
      <c r="D1445" s="266"/>
    </row>
    <row r="1446" spans="1:4" s="40" customFormat="1" ht="20.100000000000001" customHeight="1" x14ac:dyDescent="0.3">
      <c r="A1446" s="226"/>
      <c r="B1446" s="227"/>
      <c r="C1446" s="265"/>
      <c r="D1446" s="266"/>
    </row>
    <row r="1447" spans="1:4" s="40" customFormat="1" ht="20.100000000000001" customHeight="1" x14ac:dyDescent="0.3">
      <c r="A1447" s="226"/>
      <c r="B1447" s="227"/>
      <c r="C1447" s="265"/>
      <c r="D1447" s="266"/>
    </row>
    <row r="1448" spans="1:4" s="40" customFormat="1" ht="20.100000000000001" customHeight="1" x14ac:dyDescent="0.3">
      <c r="A1448" s="226"/>
      <c r="B1448" s="227"/>
      <c r="C1448" s="265"/>
      <c r="D1448" s="266"/>
    </row>
    <row r="1449" spans="1:4" s="40" customFormat="1" ht="20.100000000000001" customHeight="1" x14ac:dyDescent="0.3">
      <c r="A1449" s="226"/>
      <c r="B1449" s="227"/>
      <c r="C1449" s="265"/>
      <c r="D1449" s="266"/>
    </row>
    <row r="1450" spans="1:4" s="40" customFormat="1" ht="20.100000000000001" customHeight="1" x14ac:dyDescent="0.3">
      <c r="A1450" s="226"/>
      <c r="B1450" s="227"/>
      <c r="C1450" s="265"/>
      <c r="D1450" s="266"/>
    </row>
    <row r="1451" spans="1:4" s="40" customFormat="1" ht="20.100000000000001" customHeight="1" x14ac:dyDescent="0.3">
      <c r="A1451" s="226"/>
      <c r="B1451" s="227"/>
      <c r="C1451" s="265"/>
      <c r="D1451" s="266"/>
    </row>
    <row r="1452" spans="1:4" s="40" customFormat="1" ht="20.100000000000001" customHeight="1" x14ac:dyDescent="0.3">
      <c r="A1452" s="226"/>
      <c r="B1452" s="227"/>
      <c r="C1452" s="265"/>
      <c r="D1452" s="266"/>
    </row>
    <row r="1453" spans="1:4" s="40" customFormat="1" ht="20.100000000000001" customHeight="1" x14ac:dyDescent="0.3">
      <c r="A1453" s="226"/>
      <c r="B1453" s="227"/>
      <c r="C1453" s="265"/>
      <c r="D1453" s="266"/>
    </row>
    <row r="1454" spans="1:4" s="40" customFormat="1" ht="20.100000000000001" customHeight="1" x14ac:dyDescent="0.3">
      <c r="A1454" s="226"/>
      <c r="B1454" s="227"/>
      <c r="C1454" s="265"/>
      <c r="D1454" s="266"/>
    </row>
    <row r="1455" spans="1:4" s="40" customFormat="1" ht="20.100000000000001" customHeight="1" x14ac:dyDescent="0.3">
      <c r="A1455" s="226"/>
      <c r="B1455" s="227"/>
      <c r="C1455" s="265"/>
      <c r="D1455" s="266"/>
    </row>
    <row r="1456" spans="1:4" s="40" customFormat="1" ht="20.100000000000001" customHeight="1" x14ac:dyDescent="0.3">
      <c r="A1456" s="226"/>
      <c r="B1456" s="227"/>
      <c r="C1456" s="265"/>
      <c r="D1456" s="266"/>
    </row>
    <row r="1457" spans="1:4" s="40" customFormat="1" ht="20.100000000000001" customHeight="1" x14ac:dyDescent="0.3">
      <c r="A1457" s="226"/>
      <c r="B1457" s="227"/>
      <c r="C1457" s="265"/>
      <c r="D1457" s="266"/>
    </row>
    <row r="1458" spans="1:4" s="40" customFormat="1" ht="20.100000000000001" customHeight="1" x14ac:dyDescent="0.3">
      <c r="A1458" s="226"/>
      <c r="B1458" s="227"/>
      <c r="C1458" s="265"/>
      <c r="D1458" s="266"/>
    </row>
    <row r="1459" spans="1:4" s="40" customFormat="1" ht="20.100000000000001" customHeight="1" x14ac:dyDescent="0.3">
      <c r="A1459" s="226"/>
      <c r="B1459" s="227"/>
      <c r="C1459" s="265"/>
      <c r="D1459" s="266"/>
    </row>
    <row r="1460" spans="1:4" s="40" customFormat="1" ht="20.100000000000001" customHeight="1" x14ac:dyDescent="0.3">
      <c r="A1460" s="226"/>
      <c r="B1460" s="227"/>
      <c r="C1460" s="265"/>
      <c r="D1460" s="266"/>
    </row>
    <row r="1461" spans="1:4" s="40" customFormat="1" ht="20.100000000000001" customHeight="1" x14ac:dyDescent="0.3">
      <c r="A1461" s="226"/>
      <c r="B1461" s="227"/>
      <c r="C1461" s="265"/>
      <c r="D1461" s="266"/>
    </row>
    <row r="1462" spans="1:4" s="40" customFormat="1" ht="20.100000000000001" customHeight="1" x14ac:dyDescent="0.3">
      <c r="A1462" s="226"/>
      <c r="B1462" s="227"/>
      <c r="C1462" s="265"/>
      <c r="D1462" s="266"/>
    </row>
    <row r="1463" spans="1:4" s="40" customFormat="1" ht="20.100000000000001" customHeight="1" x14ac:dyDescent="0.3">
      <c r="A1463" s="226"/>
      <c r="B1463" s="227"/>
      <c r="C1463" s="265"/>
      <c r="D1463" s="266"/>
    </row>
    <row r="1464" spans="1:4" s="40" customFormat="1" ht="20.100000000000001" customHeight="1" x14ac:dyDescent="0.3">
      <c r="A1464" s="226"/>
      <c r="B1464" s="227"/>
      <c r="C1464" s="265"/>
      <c r="D1464" s="266"/>
    </row>
    <row r="1465" spans="1:4" s="40" customFormat="1" ht="20.100000000000001" customHeight="1" x14ac:dyDescent="0.3">
      <c r="A1465" s="226"/>
      <c r="B1465" s="227"/>
      <c r="C1465" s="265"/>
      <c r="D1465" s="266"/>
    </row>
    <row r="1466" spans="1:4" s="40" customFormat="1" ht="20.100000000000001" customHeight="1" x14ac:dyDescent="0.3">
      <c r="A1466" s="226"/>
      <c r="B1466" s="227"/>
      <c r="C1466" s="265"/>
      <c r="D1466" s="266"/>
    </row>
    <row r="1467" spans="1:4" s="40" customFormat="1" ht="20.100000000000001" customHeight="1" x14ac:dyDescent="0.3">
      <c r="A1467" s="226"/>
      <c r="B1467" s="227"/>
      <c r="C1467" s="265"/>
      <c r="D1467" s="266"/>
    </row>
    <row r="1468" spans="1:4" s="40" customFormat="1" ht="20.100000000000001" customHeight="1" x14ac:dyDescent="0.3">
      <c r="A1468" s="226"/>
      <c r="B1468" s="227"/>
      <c r="C1468" s="265"/>
      <c r="D1468" s="266"/>
    </row>
    <row r="1469" spans="1:4" s="40" customFormat="1" ht="20.100000000000001" customHeight="1" x14ac:dyDescent="0.3">
      <c r="A1469" s="226"/>
      <c r="B1469" s="227"/>
      <c r="C1469" s="265"/>
      <c r="D1469" s="266"/>
    </row>
    <row r="1470" spans="1:4" s="40" customFormat="1" ht="20.100000000000001" customHeight="1" x14ac:dyDescent="0.3">
      <c r="A1470" s="226"/>
      <c r="B1470" s="227"/>
      <c r="C1470" s="265"/>
      <c r="D1470" s="266"/>
    </row>
    <row r="1471" spans="1:4" s="40" customFormat="1" ht="20.100000000000001" customHeight="1" x14ac:dyDescent="0.3">
      <c r="A1471" s="226"/>
      <c r="B1471" s="227"/>
      <c r="C1471" s="265"/>
      <c r="D1471" s="266"/>
    </row>
    <row r="1472" spans="1:4" s="40" customFormat="1" ht="20.100000000000001" customHeight="1" x14ac:dyDescent="0.3">
      <c r="A1472" s="226"/>
      <c r="B1472" s="227"/>
      <c r="C1472" s="265"/>
      <c r="D1472" s="266"/>
    </row>
    <row r="1473" spans="1:4" s="40" customFormat="1" ht="20.100000000000001" customHeight="1" x14ac:dyDescent="0.3">
      <c r="A1473" s="226"/>
      <c r="B1473" s="227"/>
      <c r="C1473" s="265"/>
      <c r="D1473" s="266"/>
    </row>
    <row r="1474" spans="1:4" s="40" customFormat="1" ht="20.100000000000001" customHeight="1" x14ac:dyDescent="0.3">
      <c r="A1474" s="226"/>
      <c r="B1474" s="227"/>
      <c r="C1474" s="265"/>
      <c r="D1474" s="266"/>
    </row>
    <row r="1475" spans="1:4" s="40" customFormat="1" ht="20.100000000000001" customHeight="1" x14ac:dyDescent="0.3">
      <c r="A1475" s="226"/>
      <c r="B1475" s="227"/>
      <c r="C1475" s="265"/>
      <c r="D1475" s="266"/>
    </row>
    <row r="1476" spans="1:4" s="40" customFormat="1" ht="20.100000000000001" customHeight="1" x14ac:dyDescent="0.3">
      <c r="A1476" s="226"/>
      <c r="B1476" s="227"/>
      <c r="C1476" s="265"/>
      <c r="D1476" s="266"/>
    </row>
    <row r="1477" spans="1:4" s="40" customFormat="1" ht="20.100000000000001" customHeight="1" x14ac:dyDescent="0.3">
      <c r="A1477" s="226"/>
      <c r="B1477" s="227"/>
      <c r="C1477" s="265"/>
      <c r="D1477" s="266"/>
    </row>
    <row r="1478" spans="1:4" s="40" customFormat="1" ht="20.100000000000001" customHeight="1" x14ac:dyDescent="0.3">
      <c r="A1478" s="226"/>
      <c r="B1478" s="227"/>
      <c r="C1478" s="265"/>
      <c r="D1478" s="266"/>
    </row>
    <row r="1479" spans="1:4" s="40" customFormat="1" ht="20.100000000000001" customHeight="1" x14ac:dyDescent="0.3">
      <c r="A1479" s="226"/>
      <c r="B1479" s="227"/>
      <c r="C1479" s="265"/>
      <c r="D1479" s="266"/>
    </row>
    <row r="1480" spans="1:4" s="40" customFormat="1" ht="20.100000000000001" customHeight="1" x14ac:dyDescent="0.3">
      <c r="A1480" s="226"/>
      <c r="B1480" s="227"/>
      <c r="C1480" s="265"/>
      <c r="D1480" s="266"/>
    </row>
    <row r="1481" spans="1:4" s="40" customFormat="1" ht="20.100000000000001" customHeight="1" x14ac:dyDescent="0.3">
      <c r="A1481" s="226"/>
      <c r="B1481" s="227"/>
      <c r="C1481" s="265"/>
      <c r="D1481" s="266"/>
    </row>
    <row r="1482" spans="1:4" s="40" customFormat="1" ht="20.100000000000001" customHeight="1" x14ac:dyDescent="0.3">
      <c r="A1482" s="226"/>
      <c r="B1482" s="227"/>
      <c r="C1482" s="265"/>
      <c r="D1482" s="266"/>
    </row>
    <row r="1483" spans="1:4" s="40" customFormat="1" ht="20.100000000000001" customHeight="1" x14ac:dyDescent="0.3">
      <c r="A1483" s="226"/>
      <c r="B1483" s="227"/>
      <c r="C1483" s="265"/>
      <c r="D1483" s="266"/>
    </row>
    <row r="1484" spans="1:4" s="40" customFormat="1" ht="20.100000000000001" customHeight="1" x14ac:dyDescent="0.3">
      <c r="A1484" s="226"/>
      <c r="B1484" s="227"/>
      <c r="C1484" s="265"/>
      <c r="D1484" s="266"/>
    </row>
    <row r="1485" spans="1:4" s="40" customFormat="1" ht="20.100000000000001" customHeight="1" x14ac:dyDescent="0.3">
      <c r="A1485" s="226"/>
      <c r="B1485" s="227"/>
      <c r="C1485" s="265"/>
      <c r="D1485" s="266"/>
    </row>
    <row r="1486" spans="1:4" s="40" customFormat="1" ht="20.100000000000001" customHeight="1" x14ac:dyDescent="0.3">
      <c r="A1486" s="226"/>
      <c r="B1486" s="227"/>
      <c r="C1486" s="265"/>
      <c r="D1486" s="266"/>
    </row>
    <row r="1487" spans="1:4" s="40" customFormat="1" ht="20.100000000000001" customHeight="1" x14ac:dyDescent="0.3">
      <c r="A1487" s="226"/>
      <c r="B1487" s="227"/>
      <c r="C1487" s="265"/>
      <c r="D1487" s="266"/>
    </row>
    <row r="1488" spans="1:4" s="40" customFormat="1" ht="20.100000000000001" customHeight="1" x14ac:dyDescent="0.3">
      <c r="A1488" s="226"/>
      <c r="B1488" s="227"/>
      <c r="C1488" s="265"/>
      <c r="D1488" s="266"/>
    </row>
    <row r="1489" spans="1:4" s="40" customFormat="1" ht="20.100000000000001" customHeight="1" x14ac:dyDescent="0.3">
      <c r="A1489" s="226"/>
      <c r="B1489" s="227"/>
      <c r="C1489" s="265"/>
      <c r="D1489" s="266"/>
    </row>
    <row r="1490" spans="1:4" s="40" customFormat="1" ht="20.100000000000001" customHeight="1" x14ac:dyDescent="0.3">
      <c r="A1490" s="226"/>
      <c r="B1490" s="227"/>
      <c r="C1490" s="265"/>
      <c r="D1490" s="266"/>
    </row>
    <row r="1491" spans="1:4" s="40" customFormat="1" ht="20.100000000000001" customHeight="1" x14ac:dyDescent="0.3">
      <c r="A1491" s="226"/>
      <c r="B1491" s="227"/>
      <c r="C1491" s="265"/>
      <c r="D1491" s="266"/>
    </row>
    <row r="1492" spans="1:4" s="40" customFormat="1" ht="20.100000000000001" customHeight="1" x14ac:dyDescent="0.3">
      <c r="A1492" s="226"/>
      <c r="B1492" s="227"/>
      <c r="C1492" s="265"/>
      <c r="D1492" s="266"/>
    </row>
    <row r="1493" spans="1:4" s="40" customFormat="1" ht="20.100000000000001" customHeight="1" x14ac:dyDescent="0.3">
      <c r="A1493" s="226"/>
      <c r="B1493" s="227"/>
      <c r="C1493" s="265"/>
      <c r="D1493" s="266"/>
    </row>
    <row r="1494" spans="1:4" s="40" customFormat="1" ht="20.100000000000001" customHeight="1" x14ac:dyDescent="0.3">
      <c r="A1494" s="226"/>
      <c r="B1494" s="227"/>
      <c r="C1494" s="265"/>
      <c r="D1494" s="266"/>
    </row>
    <row r="1495" spans="1:4" s="40" customFormat="1" ht="20.100000000000001" customHeight="1" x14ac:dyDescent="0.3">
      <c r="A1495" s="226"/>
      <c r="B1495" s="227"/>
      <c r="C1495" s="265"/>
      <c r="D1495" s="266"/>
    </row>
    <row r="1496" spans="1:4" s="40" customFormat="1" ht="20.100000000000001" customHeight="1" x14ac:dyDescent="0.3">
      <c r="A1496" s="226"/>
      <c r="B1496" s="227"/>
      <c r="C1496" s="265"/>
      <c r="D1496" s="266"/>
    </row>
    <row r="1497" spans="1:4" s="40" customFormat="1" ht="20.100000000000001" customHeight="1" x14ac:dyDescent="0.3">
      <c r="A1497" s="226"/>
      <c r="B1497" s="227"/>
      <c r="C1497" s="265"/>
      <c r="D1497" s="266"/>
    </row>
    <row r="1498" spans="1:4" s="40" customFormat="1" ht="20.100000000000001" customHeight="1" x14ac:dyDescent="0.3">
      <c r="A1498" s="226"/>
      <c r="B1498" s="227"/>
      <c r="C1498" s="265"/>
      <c r="D1498" s="266"/>
    </row>
    <row r="1499" spans="1:4" s="40" customFormat="1" ht="20.100000000000001" customHeight="1" x14ac:dyDescent="0.3">
      <c r="A1499" s="226"/>
      <c r="B1499" s="227"/>
      <c r="C1499" s="265"/>
      <c r="D1499" s="266"/>
    </row>
    <row r="1500" spans="1:4" s="40" customFormat="1" ht="20.100000000000001" customHeight="1" x14ac:dyDescent="0.3">
      <c r="A1500" s="226"/>
      <c r="B1500" s="227"/>
      <c r="C1500" s="265"/>
      <c r="D1500" s="266"/>
    </row>
    <row r="1501" spans="1:4" s="40" customFormat="1" ht="20.100000000000001" customHeight="1" x14ac:dyDescent="0.3">
      <c r="A1501" s="226"/>
      <c r="B1501" s="227"/>
      <c r="C1501" s="265"/>
      <c r="D1501" s="266"/>
    </row>
    <row r="1502" spans="1:4" s="40" customFormat="1" ht="20.100000000000001" customHeight="1" x14ac:dyDescent="0.3">
      <c r="A1502" s="226"/>
      <c r="B1502" s="227"/>
      <c r="C1502" s="265"/>
      <c r="D1502" s="266"/>
    </row>
    <row r="1503" spans="1:4" s="40" customFormat="1" ht="20.100000000000001" customHeight="1" x14ac:dyDescent="0.3">
      <c r="A1503" s="226"/>
      <c r="B1503" s="227"/>
      <c r="C1503" s="265"/>
      <c r="D1503" s="266"/>
    </row>
    <row r="1504" spans="1:4" s="40" customFormat="1" ht="20.100000000000001" customHeight="1" x14ac:dyDescent="0.3">
      <c r="A1504" s="226"/>
      <c r="B1504" s="227"/>
      <c r="C1504" s="265"/>
      <c r="D1504" s="266"/>
    </row>
    <row r="1505" spans="1:4" s="40" customFormat="1" ht="20.100000000000001" customHeight="1" x14ac:dyDescent="0.3">
      <c r="A1505" s="226"/>
      <c r="B1505" s="227"/>
      <c r="C1505" s="265"/>
      <c r="D1505" s="266"/>
    </row>
    <row r="1506" spans="1:4" s="40" customFormat="1" ht="20.100000000000001" customHeight="1" x14ac:dyDescent="0.3">
      <c r="A1506" s="226"/>
      <c r="B1506" s="227"/>
      <c r="C1506" s="265"/>
      <c r="D1506" s="266"/>
    </row>
    <row r="1507" spans="1:4" s="40" customFormat="1" ht="20.100000000000001" customHeight="1" x14ac:dyDescent="0.3">
      <c r="A1507" s="226"/>
      <c r="B1507" s="227"/>
      <c r="C1507" s="265"/>
      <c r="D1507" s="266"/>
    </row>
    <row r="1508" spans="1:4" s="40" customFormat="1" ht="20.100000000000001" customHeight="1" x14ac:dyDescent="0.3">
      <c r="A1508" s="226"/>
      <c r="B1508" s="227"/>
      <c r="C1508" s="265"/>
      <c r="D1508" s="266"/>
    </row>
    <row r="1509" spans="1:4" s="40" customFormat="1" ht="20.100000000000001" customHeight="1" x14ac:dyDescent="0.3">
      <c r="A1509" s="226"/>
      <c r="B1509" s="227"/>
      <c r="C1509" s="265"/>
      <c r="D1509" s="266"/>
    </row>
    <row r="1510" spans="1:4" s="40" customFormat="1" ht="20.100000000000001" customHeight="1" x14ac:dyDescent="0.3">
      <c r="A1510" s="226"/>
      <c r="B1510" s="227"/>
      <c r="C1510" s="265"/>
      <c r="D1510" s="266"/>
    </row>
    <row r="1511" spans="1:4" s="40" customFormat="1" ht="20.100000000000001" customHeight="1" x14ac:dyDescent="0.3">
      <c r="A1511" s="226"/>
      <c r="B1511" s="227"/>
      <c r="C1511" s="265"/>
      <c r="D1511" s="266"/>
    </row>
    <row r="1512" spans="1:4" s="40" customFormat="1" ht="20.100000000000001" customHeight="1" x14ac:dyDescent="0.3">
      <c r="A1512" s="226"/>
      <c r="B1512" s="227"/>
      <c r="C1512" s="265"/>
      <c r="D1512" s="266"/>
    </row>
    <row r="1513" spans="1:4" s="40" customFormat="1" ht="20.100000000000001" customHeight="1" x14ac:dyDescent="0.3">
      <c r="A1513" s="226"/>
      <c r="B1513" s="227"/>
      <c r="C1513" s="265"/>
      <c r="D1513" s="266"/>
    </row>
    <row r="1514" spans="1:4" s="40" customFormat="1" ht="20.100000000000001" customHeight="1" x14ac:dyDescent="0.3">
      <c r="A1514" s="226"/>
      <c r="B1514" s="227"/>
      <c r="C1514" s="265"/>
      <c r="D1514" s="266"/>
    </row>
    <row r="1515" spans="1:4" s="40" customFormat="1" ht="20.100000000000001" customHeight="1" x14ac:dyDescent="0.3">
      <c r="A1515" s="226"/>
      <c r="B1515" s="227"/>
      <c r="C1515" s="265"/>
      <c r="D1515" s="266"/>
    </row>
    <row r="1516" spans="1:4" s="40" customFormat="1" ht="20.100000000000001" customHeight="1" x14ac:dyDescent="0.3">
      <c r="A1516" s="226"/>
      <c r="B1516" s="227"/>
      <c r="C1516" s="265"/>
      <c r="D1516" s="266"/>
    </row>
    <row r="1517" spans="1:4" s="40" customFormat="1" ht="20.100000000000001" customHeight="1" x14ac:dyDescent="0.3">
      <c r="A1517" s="226"/>
      <c r="B1517" s="227"/>
      <c r="C1517" s="265"/>
      <c r="D1517" s="266"/>
    </row>
    <row r="1518" spans="1:4" s="40" customFormat="1" ht="20.100000000000001" customHeight="1" x14ac:dyDescent="0.3">
      <c r="A1518" s="226"/>
      <c r="B1518" s="227"/>
      <c r="C1518" s="265"/>
      <c r="D1518" s="266"/>
    </row>
    <row r="1519" spans="1:4" s="40" customFormat="1" ht="20.100000000000001" customHeight="1" x14ac:dyDescent="0.3">
      <c r="A1519" s="226"/>
      <c r="B1519" s="227"/>
      <c r="C1519" s="265"/>
      <c r="D1519" s="266"/>
    </row>
    <row r="1520" spans="1:4" s="40" customFormat="1" ht="20.100000000000001" customHeight="1" x14ac:dyDescent="0.3">
      <c r="A1520" s="226"/>
      <c r="B1520" s="227"/>
      <c r="C1520" s="265"/>
      <c r="D1520" s="266"/>
    </row>
    <row r="1521" spans="1:4" s="40" customFormat="1" ht="20.100000000000001" customHeight="1" x14ac:dyDescent="0.3">
      <c r="A1521" s="226"/>
      <c r="B1521" s="227"/>
      <c r="C1521" s="265"/>
      <c r="D1521" s="266"/>
    </row>
    <row r="1522" spans="1:4" s="40" customFormat="1" ht="20.100000000000001" customHeight="1" x14ac:dyDescent="0.3">
      <c r="A1522" s="226"/>
      <c r="B1522" s="227"/>
      <c r="C1522" s="265"/>
      <c r="D1522" s="266"/>
    </row>
    <row r="1523" spans="1:4" s="40" customFormat="1" ht="20.100000000000001" customHeight="1" x14ac:dyDescent="0.3">
      <c r="A1523" s="226"/>
      <c r="B1523" s="227"/>
      <c r="C1523" s="265"/>
      <c r="D1523" s="266"/>
    </row>
    <row r="1524" spans="1:4" s="40" customFormat="1" ht="20.100000000000001" customHeight="1" x14ac:dyDescent="0.3">
      <c r="A1524" s="226"/>
      <c r="B1524" s="227"/>
      <c r="C1524" s="265"/>
      <c r="D1524" s="266"/>
    </row>
    <row r="1525" spans="1:4" s="40" customFormat="1" ht="20.100000000000001" customHeight="1" x14ac:dyDescent="0.3">
      <c r="A1525" s="226"/>
      <c r="B1525" s="227"/>
      <c r="C1525" s="265"/>
      <c r="D1525" s="266"/>
    </row>
    <row r="1526" spans="1:4" s="40" customFormat="1" ht="20.100000000000001" customHeight="1" x14ac:dyDescent="0.3">
      <c r="A1526" s="226"/>
      <c r="B1526" s="227"/>
      <c r="C1526" s="265"/>
      <c r="D1526" s="266"/>
    </row>
    <row r="1527" spans="1:4" s="40" customFormat="1" ht="20.100000000000001" customHeight="1" x14ac:dyDescent="0.3">
      <c r="A1527" s="226"/>
      <c r="B1527" s="227"/>
      <c r="C1527" s="265"/>
      <c r="D1527" s="266"/>
    </row>
    <row r="1528" spans="1:4" s="40" customFormat="1" ht="20.100000000000001" customHeight="1" x14ac:dyDescent="0.3">
      <c r="A1528" s="226"/>
      <c r="B1528" s="227"/>
      <c r="C1528" s="265"/>
      <c r="D1528" s="266"/>
    </row>
    <row r="1529" spans="1:4" s="40" customFormat="1" ht="20.100000000000001" customHeight="1" x14ac:dyDescent="0.3">
      <c r="A1529" s="226"/>
      <c r="B1529" s="227"/>
      <c r="C1529" s="265"/>
      <c r="D1529" s="266"/>
    </row>
    <row r="1530" spans="1:4" s="40" customFormat="1" ht="20.100000000000001" customHeight="1" x14ac:dyDescent="0.3">
      <c r="A1530" s="226"/>
      <c r="B1530" s="227"/>
      <c r="C1530" s="265"/>
      <c r="D1530" s="266"/>
    </row>
    <row r="1531" spans="1:4" s="40" customFormat="1" ht="20.100000000000001" customHeight="1" x14ac:dyDescent="0.3">
      <c r="A1531" s="226"/>
      <c r="B1531" s="227"/>
      <c r="C1531" s="265"/>
      <c r="D1531" s="266"/>
    </row>
    <row r="1532" spans="1:4" s="40" customFormat="1" ht="20.100000000000001" customHeight="1" x14ac:dyDescent="0.3">
      <c r="A1532" s="226"/>
      <c r="B1532" s="227"/>
      <c r="C1532" s="265"/>
      <c r="D1532" s="266"/>
    </row>
    <row r="1533" spans="1:4" s="40" customFormat="1" ht="20.100000000000001" customHeight="1" x14ac:dyDescent="0.3">
      <c r="A1533" s="226"/>
      <c r="B1533" s="227"/>
      <c r="C1533" s="265"/>
      <c r="D1533" s="266"/>
    </row>
    <row r="1534" spans="1:4" s="40" customFormat="1" ht="20.100000000000001" customHeight="1" x14ac:dyDescent="0.3">
      <c r="A1534" s="226"/>
      <c r="B1534" s="227"/>
      <c r="C1534" s="265"/>
      <c r="D1534" s="266"/>
    </row>
    <row r="1535" spans="1:4" s="40" customFormat="1" ht="20.100000000000001" customHeight="1" x14ac:dyDescent="0.3">
      <c r="A1535" s="226"/>
      <c r="B1535" s="227"/>
      <c r="C1535" s="265"/>
      <c r="D1535" s="266"/>
    </row>
    <row r="1536" spans="1:4" s="40" customFormat="1" ht="20.100000000000001" customHeight="1" x14ac:dyDescent="0.3">
      <c r="A1536" s="226"/>
      <c r="B1536" s="227"/>
      <c r="C1536" s="265"/>
      <c r="D1536" s="266"/>
    </row>
    <row r="1537" spans="1:4" s="40" customFormat="1" ht="20.100000000000001" customHeight="1" x14ac:dyDescent="0.3">
      <c r="A1537" s="226"/>
      <c r="B1537" s="227"/>
      <c r="C1537" s="265"/>
      <c r="D1537" s="266"/>
    </row>
    <row r="1538" spans="1:4" s="40" customFormat="1" ht="20.100000000000001" customHeight="1" x14ac:dyDescent="0.3">
      <c r="A1538" s="226"/>
      <c r="B1538" s="227"/>
      <c r="C1538" s="265"/>
      <c r="D1538" s="266"/>
    </row>
    <row r="1539" spans="1:4" s="40" customFormat="1" ht="20.100000000000001" customHeight="1" x14ac:dyDescent="0.3">
      <c r="A1539" s="226"/>
      <c r="B1539" s="227"/>
      <c r="C1539" s="265"/>
      <c r="D1539" s="266"/>
    </row>
    <row r="1540" spans="1:4" s="40" customFormat="1" ht="20.100000000000001" customHeight="1" x14ac:dyDescent="0.3">
      <c r="A1540" s="226"/>
      <c r="B1540" s="227"/>
      <c r="C1540" s="265"/>
      <c r="D1540" s="266"/>
    </row>
    <row r="1541" spans="1:4" s="40" customFormat="1" ht="20.100000000000001" customHeight="1" x14ac:dyDescent="0.3">
      <c r="A1541" s="226"/>
      <c r="B1541" s="227"/>
      <c r="C1541" s="265"/>
      <c r="D1541" s="266"/>
    </row>
    <row r="1542" spans="1:4" s="40" customFormat="1" ht="20.100000000000001" customHeight="1" x14ac:dyDescent="0.3">
      <c r="A1542" s="226"/>
      <c r="B1542" s="227"/>
      <c r="C1542" s="265"/>
      <c r="D1542" s="266"/>
    </row>
    <row r="1543" spans="1:4" s="40" customFormat="1" ht="20.100000000000001" customHeight="1" x14ac:dyDescent="0.3">
      <c r="A1543" s="226"/>
      <c r="B1543" s="227"/>
      <c r="C1543" s="265"/>
      <c r="D1543" s="266"/>
    </row>
    <row r="1544" spans="1:4" s="40" customFormat="1" ht="20.100000000000001" customHeight="1" x14ac:dyDescent="0.3">
      <c r="A1544" s="226"/>
      <c r="B1544" s="227"/>
      <c r="C1544" s="265"/>
      <c r="D1544" s="266"/>
    </row>
    <row r="1545" spans="1:4" s="40" customFormat="1" ht="20.100000000000001" customHeight="1" x14ac:dyDescent="0.3">
      <c r="A1545" s="226"/>
      <c r="B1545" s="227"/>
      <c r="C1545" s="265"/>
      <c r="D1545" s="266"/>
    </row>
    <row r="1546" spans="1:4" s="40" customFormat="1" ht="20.100000000000001" customHeight="1" x14ac:dyDescent="0.3">
      <c r="A1546" s="226"/>
      <c r="B1546" s="227"/>
      <c r="C1546" s="265"/>
      <c r="D1546" s="266"/>
    </row>
    <row r="1547" spans="1:4" s="40" customFormat="1" ht="20.100000000000001" customHeight="1" x14ac:dyDescent="0.3">
      <c r="A1547" s="226"/>
      <c r="B1547" s="227"/>
      <c r="C1547" s="265"/>
      <c r="D1547" s="266"/>
    </row>
    <row r="1548" spans="1:4" s="40" customFormat="1" ht="20.100000000000001" customHeight="1" x14ac:dyDescent="0.3">
      <c r="A1548" s="226"/>
      <c r="B1548" s="227"/>
      <c r="C1548" s="265"/>
      <c r="D1548" s="266"/>
    </row>
    <row r="1549" spans="1:4" s="40" customFormat="1" ht="20.100000000000001" customHeight="1" x14ac:dyDescent="0.3">
      <c r="A1549" s="226"/>
      <c r="B1549" s="227"/>
      <c r="C1549" s="265"/>
      <c r="D1549" s="266"/>
    </row>
    <row r="1550" spans="1:4" s="40" customFormat="1" ht="20.100000000000001" customHeight="1" x14ac:dyDescent="0.3">
      <c r="A1550" s="226"/>
      <c r="B1550" s="227"/>
      <c r="C1550" s="265"/>
      <c r="D1550" s="266"/>
    </row>
    <row r="1551" spans="1:4" s="40" customFormat="1" ht="20.100000000000001" customHeight="1" x14ac:dyDescent="0.3">
      <c r="A1551" s="226"/>
      <c r="B1551" s="227"/>
      <c r="C1551" s="265"/>
      <c r="D1551" s="266"/>
    </row>
    <row r="1552" spans="1:4" s="40" customFormat="1" ht="20.100000000000001" customHeight="1" x14ac:dyDescent="0.3">
      <c r="A1552" s="226"/>
      <c r="B1552" s="227"/>
      <c r="C1552" s="265"/>
      <c r="D1552" s="266"/>
    </row>
    <row r="1553" spans="1:4" s="40" customFormat="1" ht="20.100000000000001" customHeight="1" x14ac:dyDescent="0.3">
      <c r="A1553" s="226"/>
      <c r="B1553" s="227"/>
      <c r="C1553" s="265"/>
      <c r="D1553" s="266"/>
    </row>
    <row r="1554" spans="1:4" s="40" customFormat="1" ht="20.100000000000001" customHeight="1" x14ac:dyDescent="0.3">
      <c r="A1554" s="226"/>
      <c r="B1554" s="227"/>
      <c r="C1554" s="265"/>
      <c r="D1554" s="266"/>
    </row>
    <row r="1555" spans="1:4" s="40" customFormat="1" ht="20.100000000000001" customHeight="1" x14ac:dyDescent="0.3">
      <c r="A1555" s="226"/>
      <c r="B1555" s="227"/>
      <c r="C1555" s="265"/>
      <c r="D1555" s="266"/>
    </row>
    <row r="1556" spans="1:4" s="40" customFormat="1" ht="20.100000000000001" customHeight="1" x14ac:dyDescent="0.3">
      <c r="A1556" s="226"/>
      <c r="B1556" s="227"/>
      <c r="C1556" s="265"/>
      <c r="D1556" s="266"/>
    </row>
    <row r="1557" spans="1:4" s="40" customFormat="1" ht="20.100000000000001" customHeight="1" x14ac:dyDescent="0.3">
      <c r="A1557" s="226"/>
      <c r="B1557" s="227"/>
      <c r="C1557" s="265"/>
      <c r="D1557" s="266"/>
    </row>
    <row r="1558" spans="1:4" s="40" customFormat="1" ht="20.100000000000001" customHeight="1" x14ac:dyDescent="0.3">
      <c r="A1558" s="226"/>
      <c r="B1558" s="227"/>
      <c r="C1558" s="265"/>
      <c r="D1558" s="266"/>
    </row>
    <row r="1559" spans="1:4" s="40" customFormat="1" ht="20.100000000000001" customHeight="1" x14ac:dyDescent="0.3">
      <c r="A1559" s="226"/>
      <c r="B1559" s="227"/>
      <c r="C1559" s="265"/>
      <c r="D1559" s="266"/>
    </row>
    <row r="1560" spans="1:4" s="40" customFormat="1" ht="20.100000000000001" customHeight="1" x14ac:dyDescent="0.3">
      <c r="A1560" s="226"/>
      <c r="B1560" s="227"/>
      <c r="C1560" s="265"/>
      <c r="D1560" s="266"/>
    </row>
    <row r="1561" spans="1:4" s="40" customFormat="1" ht="20.100000000000001" customHeight="1" x14ac:dyDescent="0.3">
      <c r="A1561" s="226"/>
      <c r="B1561" s="227"/>
      <c r="C1561" s="265"/>
      <c r="D1561" s="266"/>
    </row>
    <row r="1562" spans="1:4" s="40" customFormat="1" ht="20.100000000000001" customHeight="1" x14ac:dyDescent="0.3">
      <c r="A1562" s="226"/>
      <c r="B1562" s="227"/>
      <c r="C1562" s="265"/>
      <c r="D1562" s="266"/>
    </row>
    <row r="1563" spans="1:4" s="40" customFormat="1" ht="20.100000000000001" customHeight="1" x14ac:dyDescent="0.3">
      <c r="A1563" s="226"/>
      <c r="B1563" s="227"/>
      <c r="C1563" s="265"/>
      <c r="D1563" s="266"/>
    </row>
    <row r="1564" spans="1:4" s="40" customFormat="1" ht="20.100000000000001" customHeight="1" x14ac:dyDescent="0.3">
      <c r="A1564" s="226"/>
      <c r="B1564" s="227"/>
      <c r="C1564" s="265"/>
      <c r="D1564" s="266"/>
    </row>
    <row r="1565" spans="1:4" s="40" customFormat="1" ht="20.100000000000001" customHeight="1" x14ac:dyDescent="0.3">
      <c r="A1565" s="226"/>
      <c r="B1565" s="227"/>
      <c r="C1565" s="265"/>
      <c r="D1565" s="266"/>
    </row>
    <row r="1566" spans="1:4" s="40" customFormat="1" ht="20.100000000000001" customHeight="1" x14ac:dyDescent="0.3">
      <c r="A1566" s="226"/>
      <c r="B1566" s="227"/>
      <c r="C1566" s="265"/>
      <c r="D1566" s="266"/>
    </row>
    <row r="1567" spans="1:4" s="40" customFormat="1" ht="20.100000000000001" customHeight="1" x14ac:dyDescent="0.3">
      <c r="A1567" s="226"/>
      <c r="B1567" s="227"/>
      <c r="C1567" s="265"/>
      <c r="D1567" s="266"/>
    </row>
    <row r="1568" spans="1:4" s="40" customFormat="1" ht="20.100000000000001" customHeight="1" x14ac:dyDescent="0.3">
      <c r="A1568" s="226"/>
      <c r="B1568" s="227"/>
      <c r="C1568" s="265"/>
      <c r="D1568" s="266"/>
    </row>
    <row r="1569" spans="1:4" s="40" customFormat="1" ht="20.100000000000001" customHeight="1" x14ac:dyDescent="0.3">
      <c r="A1569" s="226"/>
      <c r="B1569" s="227"/>
      <c r="C1569" s="265"/>
      <c r="D1569" s="266"/>
    </row>
    <row r="1570" spans="1:4" s="40" customFormat="1" ht="20.100000000000001" customHeight="1" x14ac:dyDescent="0.3">
      <c r="A1570" s="226"/>
      <c r="B1570" s="227"/>
      <c r="C1570" s="265"/>
      <c r="D1570" s="266"/>
    </row>
    <row r="1571" spans="1:4" s="40" customFormat="1" ht="20.100000000000001" customHeight="1" x14ac:dyDescent="0.3">
      <c r="A1571" s="226"/>
      <c r="B1571" s="227"/>
      <c r="C1571" s="265"/>
      <c r="D1571" s="266"/>
    </row>
    <row r="1572" spans="1:4" s="40" customFormat="1" ht="20.100000000000001" customHeight="1" x14ac:dyDescent="0.3">
      <c r="A1572" s="226"/>
      <c r="B1572" s="227"/>
      <c r="C1572" s="265"/>
      <c r="D1572" s="266"/>
    </row>
    <row r="1573" spans="1:4" s="40" customFormat="1" ht="20.100000000000001" customHeight="1" x14ac:dyDescent="0.3">
      <c r="A1573" s="226"/>
      <c r="B1573" s="227"/>
      <c r="C1573" s="265"/>
      <c r="D1573" s="266"/>
    </row>
    <row r="1574" spans="1:4" s="40" customFormat="1" ht="20.100000000000001" customHeight="1" x14ac:dyDescent="0.3">
      <c r="A1574" s="226"/>
      <c r="B1574" s="227"/>
      <c r="C1574" s="265"/>
      <c r="D1574" s="266"/>
    </row>
    <row r="1575" spans="1:4" s="40" customFormat="1" ht="20.100000000000001" customHeight="1" x14ac:dyDescent="0.3">
      <c r="A1575" s="226"/>
      <c r="B1575" s="227"/>
      <c r="C1575" s="265"/>
      <c r="D1575" s="266"/>
    </row>
    <row r="1576" spans="1:4" s="40" customFormat="1" ht="20.100000000000001" customHeight="1" x14ac:dyDescent="0.3">
      <c r="A1576" s="226"/>
      <c r="B1576" s="227"/>
      <c r="C1576" s="265"/>
      <c r="D1576" s="266"/>
    </row>
    <row r="1577" spans="1:4" s="40" customFormat="1" ht="20.100000000000001" customHeight="1" x14ac:dyDescent="0.3">
      <c r="A1577" s="226"/>
      <c r="B1577" s="227"/>
      <c r="C1577" s="265"/>
      <c r="D1577" s="266"/>
    </row>
    <row r="1578" spans="1:4" s="40" customFormat="1" ht="20.100000000000001" customHeight="1" x14ac:dyDescent="0.3">
      <c r="A1578" s="226"/>
      <c r="B1578" s="227"/>
      <c r="C1578" s="265"/>
      <c r="D1578" s="266"/>
    </row>
    <row r="1579" spans="1:4" s="40" customFormat="1" ht="20.100000000000001" customHeight="1" x14ac:dyDescent="0.3">
      <c r="A1579" s="226"/>
      <c r="B1579" s="227"/>
      <c r="C1579" s="265"/>
      <c r="D1579" s="266"/>
    </row>
    <row r="1580" spans="1:4" s="40" customFormat="1" ht="20.100000000000001" customHeight="1" x14ac:dyDescent="0.3">
      <c r="A1580" s="226"/>
      <c r="B1580" s="227"/>
      <c r="C1580" s="265"/>
      <c r="D1580" s="266"/>
    </row>
    <row r="1581" spans="1:4" s="40" customFormat="1" ht="20.100000000000001" customHeight="1" x14ac:dyDescent="0.3">
      <c r="A1581" s="226"/>
      <c r="B1581" s="227"/>
      <c r="C1581" s="265"/>
      <c r="D1581" s="266"/>
    </row>
    <row r="1582" spans="1:4" s="40" customFormat="1" ht="20.100000000000001" customHeight="1" x14ac:dyDescent="0.3">
      <c r="A1582" s="226"/>
      <c r="B1582" s="227"/>
      <c r="C1582" s="265"/>
      <c r="D1582" s="266"/>
    </row>
    <row r="1583" spans="1:4" s="40" customFormat="1" ht="20.100000000000001" customHeight="1" x14ac:dyDescent="0.3">
      <c r="A1583" s="226"/>
      <c r="B1583" s="227"/>
      <c r="C1583" s="265"/>
      <c r="D1583" s="266"/>
    </row>
    <row r="1584" spans="1:4" s="40" customFormat="1" ht="20.100000000000001" customHeight="1" x14ac:dyDescent="0.3">
      <c r="A1584" s="226"/>
      <c r="B1584" s="227"/>
      <c r="C1584" s="265"/>
      <c r="D1584" s="266"/>
    </row>
    <row r="1585" spans="1:4" s="40" customFormat="1" ht="20.100000000000001" customHeight="1" x14ac:dyDescent="0.3">
      <c r="A1585" s="226"/>
      <c r="B1585" s="227"/>
      <c r="C1585" s="265"/>
      <c r="D1585" s="266"/>
    </row>
    <row r="1586" spans="1:4" s="40" customFormat="1" ht="20.100000000000001" customHeight="1" x14ac:dyDescent="0.3">
      <c r="A1586" s="226"/>
      <c r="B1586" s="227"/>
      <c r="C1586" s="265"/>
      <c r="D1586" s="266"/>
    </row>
    <row r="1587" spans="1:4" s="40" customFormat="1" ht="20.100000000000001" customHeight="1" x14ac:dyDescent="0.3">
      <c r="A1587" s="226"/>
      <c r="B1587" s="227"/>
      <c r="C1587" s="265"/>
      <c r="D1587" s="266"/>
    </row>
    <row r="1588" spans="1:4" s="40" customFormat="1" ht="20.100000000000001" customHeight="1" x14ac:dyDescent="0.3">
      <c r="A1588" s="226"/>
      <c r="B1588" s="227"/>
      <c r="C1588" s="265"/>
      <c r="D1588" s="266"/>
    </row>
    <row r="1589" spans="1:4" s="40" customFormat="1" ht="20.100000000000001" customHeight="1" x14ac:dyDescent="0.3">
      <c r="A1589" s="226"/>
      <c r="B1589" s="227"/>
      <c r="C1589" s="265"/>
      <c r="D1589" s="266"/>
    </row>
    <row r="1590" spans="1:4" s="40" customFormat="1" ht="20.100000000000001" customHeight="1" x14ac:dyDescent="0.3">
      <c r="A1590" s="226"/>
      <c r="B1590" s="227"/>
      <c r="C1590" s="265"/>
      <c r="D1590" s="266"/>
    </row>
    <row r="1591" spans="1:4" s="40" customFormat="1" ht="20.100000000000001" customHeight="1" x14ac:dyDescent="0.3">
      <c r="A1591" s="226"/>
      <c r="B1591" s="227"/>
      <c r="C1591" s="265"/>
      <c r="D1591" s="266"/>
    </row>
    <row r="1592" spans="1:4" s="40" customFormat="1" ht="20.100000000000001" customHeight="1" x14ac:dyDescent="0.3">
      <c r="A1592" s="226"/>
      <c r="B1592" s="227"/>
      <c r="C1592" s="265"/>
      <c r="D1592" s="266"/>
    </row>
    <row r="1593" spans="1:4" s="40" customFormat="1" ht="20.100000000000001" customHeight="1" x14ac:dyDescent="0.3">
      <c r="A1593" s="226"/>
      <c r="B1593" s="227"/>
      <c r="C1593" s="265"/>
      <c r="D1593" s="266"/>
    </row>
    <row r="1594" spans="1:4" s="40" customFormat="1" ht="20.100000000000001" customHeight="1" x14ac:dyDescent="0.3">
      <c r="A1594" s="226"/>
      <c r="B1594" s="227"/>
      <c r="C1594" s="265"/>
      <c r="D1594" s="266"/>
    </row>
    <row r="1595" spans="1:4" s="40" customFormat="1" ht="20.100000000000001" customHeight="1" x14ac:dyDescent="0.3">
      <c r="A1595" s="226"/>
      <c r="B1595" s="227"/>
      <c r="C1595" s="265"/>
      <c r="D1595" s="266"/>
    </row>
    <row r="1596" spans="1:4" s="40" customFormat="1" ht="20.100000000000001" customHeight="1" x14ac:dyDescent="0.3">
      <c r="A1596" s="226"/>
      <c r="B1596" s="227"/>
      <c r="C1596" s="265"/>
      <c r="D1596" s="266"/>
    </row>
    <row r="1597" spans="1:4" s="40" customFormat="1" ht="20.100000000000001" customHeight="1" x14ac:dyDescent="0.3">
      <c r="A1597" s="226"/>
      <c r="B1597" s="227"/>
      <c r="C1597" s="265"/>
      <c r="D1597" s="266"/>
    </row>
    <row r="1598" spans="1:4" s="40" customFormat="1" ht="20.100000000000001" customHeight="1" x14ac:dyDescent="0.3">
      <c r="A1598" s="226"/>
      <c r="B1598" s="227"/>
      <c r="C1598" s="265"/>
      <c r="D1598" s="266"/>
    </row>
    <row r="1599" spans="1:4" s="40" customFormat="1" ht="20.100000000000001" customHeight="1" x14ac:dyDescent="0.3">
      <c r="A1599" s="226"/>
      <c r="B1599" s="227"/>
      <c r="C1599" s="265"/>
      <c r="D1599" s="266"/>
    </row>
    <row r="1600" spans="1:4" s="40" customFormat="1" ht="20.100000000000001" customHeight="1" x14ac:dyDescent="0.3">
      <c r="A1600" s="226"/>
      <c r="B1600" s="227"/>
      <c r="C1600" s="265"/>
      <c r="D1600" s="266"/>
    </row>
    <row r="1601" spans="1:4" s="40" customFormat="1" ht="20.100000000000001" customHeight="1" x14ac:dyDescent="0.3">
      <c r="A1601" s="226"/>
      <c r="B1601" s="227"/>
      <c r="C1601" s="265"/>
      <c r="D1601" s="266"/>
    </row>
    <row r="1602" spans="1:4" s="40" customFormat="1" ht="20.100000000000001" customHeight="1" x14ac:dyDescent="0.3">
      <c r="A1602" s="226"/>
      <c r="B1602" s="227"/>
      <c r="C1602" s="265"/>
      <c r="D1602" s="266"/>
    </row>
    <row r="1603" spans="1:4" s="40" customFormat="1" ht="20.100000000000001" customHeight="1" x14ac:dyDescent="0.3">
      <c r="A1603" s="226"/>
      <c r="B1603" s="227"/>
      <c r="C1603" s="265"/>
      <c r="D1603" s="266"/>
    </row>
    <row r="1604" spans="1:4" s="40" customFormat="1" ht="20.100000000000001" customHeight="1" x14ac:dyDescent="0.3">
      <c r="A1604" s="226"/>
      <c r="B1604" s="227"/>
      <c r="C1604" s="265"/>
      <c r="D1604" s="266"/>
    </row>
    <row r="1605" spans="1:4" s="40" customFormat="1" ht="20.100000000000001" customHeight="1" x14ac:dyDescent="0.3">
      <c r="A1605" s="226"/>
      <c r="B1605" s="227"/>
      <c r="C1605" s="265"/>
      <c r="D1605" s="266"/>
    </row>
    <row r="1606" spans="1:4" s="40" customFormat="1" ht="20.100000000000001" customHeight="1" x14ac:dyDescent="0.3">
      <c r="A1606" s="226"/>
      <c r="B1606" s="227"/>
      <c r="C1606" s="265"/>
      <c r="D1606" s="266"/>
    </row>
    <row r="1607" spans="1:4" s="40" customFormat="1" ht="20.100000000000001" customHeight="1" x14ac:dyDescent="0.3">
      <c r="A1607" s="226"/>
      <c r="B1607" s="227"/>
      <c r="C1607" s="265"/>
      <c r="D1607" s="266"/>
    </row>
    <row r="1608" spans="1:4" s="40" customFormat="1" ht="20.100000000000001" customHeight="1" x14ac:dyDescent="0.3">
      <c r="A1608" s="226"/>
      <c r="B1608" s="227"/>
      <c r="C1608" s="265"/>
      <c r="D1608" s="266"/>
    </row>
    <row r="1609" spans="1:4" s="40" customFormat="1" ht="20.100000000000001" customHeight="1" x14ac:dyDescent="0.3">
      <c r="A1609" s="226"/>
      <c r="B1609" s="227"/>
      <c r="C1609" s="265"/>
      <c r="D1609" s="266"/>
    </row>
    <row r="1610" spans="1:4" s="40" customFormat="1" ht="20.100000000000001" customHeight="1" x14ac:dyDescent="0.3">
      <c r="A1610" s="226"/>
      <c r="B1610" s="227"/>
      <c r="C1610" s="265"/>
      <c r="D1610" s="266"/>
    </row>
    <row r="1611" spans="1:4" s="40" customFormat="1" ht="20.100000000000001" customHeight="1" x14ac:dyDescent="0.3">
      <c r="A1611" s="226"/>
      <c r="B1611" s="227"/>
      <c r="C1611" s="265"/>
      <c r="D1611" s="266"/>
    </row>
    <row r="1612" spans="1:4" s="40" customFormat="1" ht="20.100000000000001" customHeight="1" x14ac:dyDescent="0.3">
      <c r="A1612" s="226"/>
      <c r="B1612" s="227"/>
      <c r="C1612" s="265"/>
      <c r="D1612" s="266"/>
    </row>
    <row r="1613" spans="1:4" s="40" customFormat="1" ht="20.100000000000001" customHeight="1" x14ac:dyDescent="0.3">
      <c r="A1613" s="226"/>
      <c r="B1613" s="227"/>
      <c r="C1613" s="265"/>
      <c r="D1613" s="266"/>
    </row>
    <row r="1614" spans="1:4" s="40" customFormat="1" ht="20.100000000000001" customHeight="1" x14ac:dyDescent="0.3">
      <c r="A1614" s="226"/>
      <c r="B1614" s="227"/>
      <c r="C1614" s="265"/>
      <c r="D1614" s="266"/>
    </row>
    <row r="1615" spans="1:4" s="40" customFormat="1" ht="20.100000000000001" customHeight="1" x14ac:dyDescent="0.3">
      <c r="A1615" s="226"/>
      <c r="B1615" s="227"/>
      <c r="C1615" s="265"/>
      <c r="D1615" s="266"/>
    </row>
    <row r="1616" spans="1:4" s="40" customFormat="1" ht="20.100000000000001" customHeight="1" x14ac:dyDescent="0.3">
      <c r="A1616" s="226"/>
      <c r="B1616" s="227"/>
      <c r="C1616" s="265"/>
      <c r="D1616" s="266"/>
    </row>
    <row r="1617" spans="1:4" s="40" customFormat="1" ht="20.100000000000001" customHeight="1" x14ac:dyDescent="0.3">
      <c r="A1617" s="226"/>
      <c r="B1617" s="227"/>
      <c r="C1617" s="265"/>
      <c r="D1617" s="266"/>
    </row>
    <row r="1618" spans="1:4" s="40" customFormat="1" ht="20.100000000000001" customHeight="1" x14ac:dyDescent="0.3">
      <c r="A1618" s="226"/>
      <c r="B1618" s="227"/>
      <c r="C1618" s="265"/>
      <c r="D1618" s="266"/>
    </row>
    <row r="1619" spans="1:4" s="40" customFormat="1" ht="20.100000000000001" customHeight="1" x14ac:dyDescent="0.3">
      <c r="A1619" s="226"/>
      <c r="B1619" s="227"/>
      <c r="C1619" s="265"/>
      <c r="D1619" s="266"/>
    </row>
    <row r="1620" spans="1:4" s="40" customFormat="1" ht="20.100000000000001" customHeight="1" x14ac:dyDescent="0.3">
      <c r="A1620" s="226"/>
      <c r="B1620" s="227"/>
      <c r="C1620" s="265"/>
      <c r="D1620" s="266"/>
    </row>
    <row r="1621" spans="1:4" s="40" customFormat="1" ht="20.100000000000001" customHeight="1" x14ac:dyDescent="0.3">
      <c r="A1621" s="226"/>
      <c r="B1621" s="227"/>
      <c r="C1621" s="265"/>
      <c r="D1621" s="266"/>
    </row>
    <row r="1622" spans="1:4" s="40" customFormat="1" ht="20.100000000000001" customHeight="1" x14ac:dyDescent="0.3">
      <c r="A1622" s="226"/>
      <c r="B1622" s="227"/>
      <c r="C1622" s="265"/>
      <c r="D1622" s="266"/>
    </row>
    <row r="1623" spans="1:4" s="40" customFormat="1" ht="20.100000000000001" customHeight="1" x14ac:dyDescent="0.3">
      <c r="A1623" s="226"/>
      <c r="B1623" s="227"/>
      <c r="C1623" s="265"/>
      <c r="D1623" s="266"/>
    </row>
    <row r="1624" spans="1:4" s="40" customFormat="1" ht="20.100000000000001" customHeight="1" x14ac:dyDescent="0.3">
      <c r="A1624" s="226"/>
      <c r="B1624" s="227"/>
      <c r="C1624" s="265"/>
      <c r="D1624" s="266"/>
    </row>
    <row r="1625" spans="1:4" s="40" customFormat="1" ht="20.100000000000001" customHeight="1" x14ac:dyDescent="0.3">
      <c r="A1625" s="226"/>
      <c r="B1625" s="227"/>
      <c r="C1625" s="265"/>
      <c r="D1625" s="266"/>
    </row>
    <row r="1626" spans="1:4" s="40" customFormat="1" ht="20.100000000000001" customHeight="1" x14ac:dyDescent="0.3">
      <c r="A1626" s="226"/>
      <c r="B1626" s="227"/>
      <c r="C1626" s="265"/>
      <c r="D1626" s="266"/>
    </row>
    <row r="1627" spans="1:4" s="40" customFormat="1" ht="20.100000000000001" customHeight="1" x14ac:dyDescent="0.3">
      <c r="A1627" s="226"/>
      <c r="B1627" s="227"/>
      <c r="C1627" s="265"/>
      <c r="D1627" s="266"/>
    </row>
    <row r="1628" spans="1:4" s="40" customFormat="1" ht="20.100000000000001" customHeight="1" x14ac:dyDescent="0.3">
      <c r="A1628" s="226"/>
      <c r="B1628" s="227"/>
      <c r="C1628" s="265"/>
      <c r="D1628" s="266"/>
    </row>
    <row r="1629" spans="1:4" s="40" customFormat="1" ht="20.100000000000001" customHeight="1" x14ac:dyDescent="0.3">
      <c r="A1629" s="226"/>
      <c r="B1629" s="227"/>
      <c r="C1629" s="265"/>
      <c r="D1629" s="266"/>
    </row>
    <row r="1630" spans="1:4" s="40" customFormat="1" ht="20.100000000000001" customHeight="1" x14ac:dyDescent="0.3">
      <c r="A1630" s="226"/>
      <c r="B1630" s="227"/>
      <c r="C1630" s="265"/>
      <c r="D1630" s="266"/>
    </row>
    <row r="1631" spans="1:4" s="40" customFormat="1" ht="20.100000000000001" customHeight="1" x14ac:dyDescent="0.3">
      <c r="A1631" s="226"/>
      <c r="B1631" s="227"/>
      <c r="C1631" s="265"/>
      <c r="D1631" s="266"/>
    </row>
    <row r="1632" spans="1:4" s="40" customFormat="1" ht="20.100000000000001" customHeight="1" x14ac:dyDescent="0.3">
      <c r="A1632" s="226"/>
      <c r="B1632" s="227"/>
      <c r="C1632" s="265"/>
      <c r="D1632" s="266"/>
    </row>
    <row r="1633" spans="1:4" s="40" customFormat="1" ht="20.100000000000001" customHeight="1" x14ac:dyDescent="0.3">
      <c r="A1633" s="226"/>
      <c r="B1633" s="227"/>
      <c r="C1633" s="265"/>
      <c r="D1633" s="266"/>
    </row>
    <row r="1634" spans="1:4" s="40" customFormat="1" ht="20.100000000000001" customHeight="1" x14ac:dyDescent="0.3">
      <c r="A1634" s="226"/>
      <c r="B1634" s="227"/>
      <c r="C1634" s="265"/>
      <c r="D1634" s="266"/>
    </row>
    <row r="1635" spans="1:4" s="40" customFormat="1" ht="20.100000000000001" customHeight="1" x14ac:dyDescent="0.3">
      <c r="A1635" s="226"/>
      <c r="B1635" s="227"/>
      <c r="C1635" s="265"/>
      <c r="D1635" s="266"/>
    </row>
    <row r="1636" spans="1:4" s="40" customFormat="1" ht="20.100000000000001" customHeight="1" x14ac:dyDescent="0.3">
      <c r="A1636" s="226"/>
      <c r="B1636" s="227"/>
      <c r="C1636" s="265"/>
      <c r="D1636" s="266"/>
    </row>
    <row r="1637" spans="1:4" s="40" customFormat="1" ht="20.100000000000001" customHeight="1" x14ac:dyDescent="0.3">
      <c r="A1637" s="226"/>
      <c r="B1637" s="227"/>
      <c r="C1637" s="265"/>
      <c r="D1637" s="266"/>
    </row>
    <row r="1638" spans="1:4" s="40" customFormat="1" ht="20.100000000000001" customHeight="1" x14ac:dyDescent="0.3">
      <c r="A1638" s="226"/>
      <c r="B1638" s="227"/>
      <c r="C1638" s="265"/>
      <c r="D1638" s="266"/>
    </row>
    <row r="1639" spans="1:4" s="40" customFormat="1" ht="20.100000000000001" customHeight="1" x14ac:dyDescent="0.3">
      <c r="A1639" s="226"/>
      <c r="B1639" s="227"/>
      <c r="C1639" s="265"/>
      <c r="D1639" s="266"/>
    </row>
    <row r="1640" spans="1:4" s="40" customFormat="1" ht="20.100000000000001" customHeight="1" x14ac:dyDescent="0.3">
      <c r="A1640" s="226"/>
      <c r="B1640" s="227"/>
      <c r="C1640" s="265"/>
      <c r="D1640" s="266"/>
    </row>
    <row r="1641" spans="1:4" s="40" customFormat="1" ht="20.100000000000001" customHeight="1" x14ac:dyDescent="0.3">
      <c r="A1641" s="226"/>
      <c r="B1641" s="227"/>
      <c r="C1641" s="265"/>
      <c r="D1641" s="266"/>
    </row>
    <row r="1642" spans="1:4" s="40" customFormat="1" ht="20.100000000000001" customHeight="1" x14ac:dyDescent="0.3">
      <c r="A1642" s="226"/>
      <c r="B1642" s="227"/>
      <c r="C1642" s="265"/>
      <c r="D1642" s="266"/>
    </row>
    <row r="1643" spans="1:4" s="40" customFormat="1" ht="20.100000000000001" customHeight="1" x14ac:dyDescent="0.3">
      <c r="A1643" s="226"/>
      <c r="B1643" s="227"/>
      <c r="C1643" s="265"/>
      <c r="D1643" s="266"/>
    </row>
    <row r="1644" spans="1:4" s="40" customFormat="1" ht="20.100000000000001" customHeight="1" x14ac:dyDescent="0.3">
      <c r="A1644" s="226"/>
      <c r="B1644" s="227"/>
      <c r="C1644" s="265"/>
      <c r="D1644" s="266"/>
    </row>
    <row r="1645" spans="1:4" s="40" customFormat="1" ht="20.100000000000001" customHeight="1" x14ac:dyDescent="0.3">
      <c r="A1645" s="226"/>
      <c r="B1645" s="227"/>
      <c r="C1645" s="265"/>
      <c r="D1645" s="266"/>
    </row>
    <row r="1646" spans="1:4" s="40" customFormat="1" ht="20.100000000000001" customHeight="1" x14ac:dyDescent="0.3">
      <c r="A1646" s="226"/>
      <c r="B1646" s="227"/>
      <c r="C1646" s="265"/>
      <c r="D1646" s="266"/>
    </row>
    <row r="1647" spans="1:4" s="40" customFormat="1" ht="20.100000000000001" customHeight="1" x14ac:dyDescent="0.3">
      <c r="A1647" s="226"/>
      <c r="B1647" s="227"/>
      <c r="C1647" s="265"/>
      <c r="D1647" s="266"/>
    </row>
    <row r="1648" spans="1:4" s="40" customFormat="1" ht="20.100000000000001" customHeight="1" x14ac:dyDescent="0.3">
      <c r="A1648" s="226"/>
      <c r="B1648" s="227"/>
      <c r="C1648" s="265"/>
      <c r="D1648" s="266"/>
    </row>
    <row r="1649" spans="1:4" s="40" customFormat="1" ht="20.100000000000001" customHeight="1" x14ac:dyDescent="0.3">
      <c r="A1649" s="226"/>
      <c r="B1649" s="227"/>
      <c r="C1649" s="265"/>
      <c r="D1649" s="266"/>
    </row>
    <row r="1650" spans="1:4" s="40" customFormat="1" ht="20.100000000000001" customHeight="1" x14ac:dyDescent="0.3">
      <c r="A1650" s="226"/>
      <c r="B1650" s="227"/>
      <c r="C1650" s="265"/>
      <c r="D1650" s="266"/>
    </row>
    <row r="1651" spans="1:4" s="40" customFormat="1" ht="20.100000000000001" customHeight="1" x14ac:dyDescent="0.3">
      <c r="A1651" s="226"/>
      <c r="B1651" s="227"/>
      <c r="C1651" s="265"/>
      <c r="D1651" s="266"/>
    </row>
    <row r="1652" spans="1:4" s="40" customFormat="1" ht="20.100000000000001" customHeight="1" x14ac:dyDescent="0.3">
      <c r="A1652" s="226"/>
      <c r="B1652" s="227"/>
      <c r="C1652" s="265"/>
      <c r="D1652" s="266"/>
    </row>
    <row r="1653" spans="1:4" s="40" customFormat="1" ht="20.100000000000001" customHeight="1" x14ac:dyDescent="0.3">
      <c r="A1653" s="226"/>
      <c r="B1653" s="227"/>
      <c r="C1653" s="265"/>
      <c r="D1653" s="266"/>
    </row>
    <row r="1654" spans="1:4" s="40" customFormat="1" ht="20.100000000000001" customHeight="1" x14ac:dyDescent="0.3">
      <c r="A1654" s="226"/>
      <c r="B1654" s="227"/>
      <c r="C1654" s="265"/>
      <c r="D1654" s="266"/>
    </row>
    <row r="1655" spans="1:4" s="40" customFormat="1" ht="20.100000000000001" customHeight="1" x14ac:dyDescent="0.3">
      <c r="A1655" s="226"/>
      <c r="B1655" s="227"/>
      <c r="C1655" s="265"/>
      <c r="D1655" s="266"/>
    </row>
    <row r="1656" spans="1:4" s="40" customFormat="1" ht="20.100000000000001" customHeight="1" x14ac:dyDescent="0.3">
      <c r="A1656" s="226"/>
      <c r="B1656" s="227"/>
      <c r="C1656" s="265"/>
      <c r="D1656" s="266"/>
    </row>
    <row r="1657" spans="1:4" s="40" customFormat="1" ht="20.100000000000001" customHeight="1" x14ac:dyDescent="0.3">
      <c r="A1657" s="226"/>
      <c r="B1657" s="227"/>
      <c r="C1657" s="265"/>
      <c r="D1657" s="266"/>
    </row>
    <row r="1658" spans="1:4" s="40" customFormat="1" ht="20.100000000000001" customHeight="1" x14ac:dyDescent="0.3">
      <c r="A1658" s="226"/>
      <c r="B1658" s="227"/>
      <c r="C1658" s="265"/>
      <c r="D1658" s="266"/>
    </row>
    <row r="1659" spans="1:4" s="40" customFormat="1" ht="20.100000000000001" customHeight="1" x14ac:dyDescent="0.3">
      <c r="A1659" s="226"/>
      <c r="B1659" s="227"/>
      <c r="C1659" s="265"/>
      <c r="D1659" s="266"/>
    </row>
    <row r="1660" spans="1:4" s="40" customFormat="1" ht="20.100000000000001" customHeight="1" x14ac:dyDescent="0.3">
      <c r="A1660" s="226"/>
      <c r="B1660" s="227"/>
      <c r="C1660" s="265"/>
      <c r="D1660" s="266"/>
    </row>
    <row r="1661" spans="1:4" s="40" customFormat="1" ht="20.100000000000001" customHeight="1" x14ac:dyDescent="0.3">
      <c r="A1661" s="226"/>
      <c r="B1661" s="227"/>
      <c r="C1661" s="265"/>
      <c r="D1661" s="266"/>
    </row>
    <row r="1662" spans="1:4" s="40" customFormat="1" ht="20.100000000000001" customHeight="1" x14ac:dyDescent="0.3">
      <c r="A1662" s="226"/>
      <c r="B1662" s="227"/>
      <c r="C1662" s="265"/>
      <c r="D1662" s="266"/>
    </row>
    <row r="1663" spans="1:4" s="40" customFormat="1" ht="20.100000000000001" customHeight="1" x14ac:dyDescent="0.3">
      <c r="A1663" s="226"/>
      <c r="B1663" s="227"/>
      <c r="C1663" s="265"/>
      <c r="D1663" s="266"/>
    </row>
    <row r="1664" spans="1:4" s="40" customFormat="1" ht="20.100000000000001" customHeight="1" x14ac:dyDescent="0.3">
      <c r="A1664" s="226"/>
      <c r="B1664" s="227"/>
      <c r="C1664" s="265"/>
      <c r="D1664" s="266"/>
    </row>
    <row r="1665" spans="1:4" s="40" customFormat="1" ht="20.100000000000001" customHeight="1" x14ac:dyDescent="0.3">
      <c r="A1665" s="226"/>
      <c r="B1665" s="227"/>
      <c r="C1665" s="265"/>
      <c r="D1665" s="266"/>
    </row>
    <row r="1666" spans="1:4" s="40" customFormat="1" ht="20.100000000000001" customHeight="1" x14ac:dyDescent="0.3">
      <c r="A1666" s="226"/>
      <c r="B1666" s="227"/>
      <c r="C1666" s="265"/>
      <c r="D1666" s="266"/>
    </row>
    <row r="1667" spans="1:4" s="40" customFormat="1" ht="20.100000000000001" customHeight="1" x14ac:dyDescent="0.3">
      <c r="A1667" s="226"/>
      <c r="B1667" s="227"/>
      <c r="C1667" s="265"/>
      <c r="D1667" s="266"/>
    </row>
    <row r="1668" spans="1:4" s="40" customFormat="1" ht="20.100000000000001" customHeight="1" x14ac:dyDescent="0.3">
      <c r="A1668" s="226"/>
      <c r="B1668" s="227"/>
      <c r="C1668" s="265"/>
      <c r="D1668" s="266"/>
    </row>
    <row r="1669" spans="1:4" s="40" customFormat="1" ht="20.100000000000001" customHeight="1" x14ac:dyDescent="0.3">
      <c r="A1669" s="226"/>
      <c r="B1669" s="227"/>
      <c r="C1669" s="265"/>
      <c r="D1669" s="266"/>
    </row>
    <row r="1670" spans="1:4" s="40" customFormat="1" ht="20.100000000000001" customHeight="1" x14ac:dyDescent="0.3">
      <c r="A1670" s="226"/>
      <c r="B1670" s="227"/>
      <c r="C1670" s="265"/>
      <c r="D1670" s="266"/>
    </row>
    <row r="1671" spans="1:4" s="40" customFormat="1" ht="20.100000000000001" customHeight="1" x14ac:dyDescent="0.3">
      <c r="A1671" s="226"/>
      <c r="B1671" s="227"/>
      <c r="C1671" s="265"/>
      <c r="D1671" s="266"/>
    </row>
    <row r="1672" spans="1:4" s="40" customFormat="1" ht="20.100000000000001" customHeight="1" x14ac:dyDescent="0.3">
      <c r="A1672" s="226"/>
      <c r="B1672" s="227"/>
      <c r="C1672" s="265"/>
      <c r="D1672" s="266"/>
    </row>
    <row r="1673" spans="1:4" s="40" customFormat="1" ht="20.100000000000001" customHeight="1" x14ac:dyDescent="0.3">
      <c r="A1673" s="226"/>
      <c r="B1673" s="227"/>
      <c r="C1673" s="265"/>
      <c r="D1673" s="266"/>
    </row>
    <row r="1674" spans="1:4" s="40" customFormat="1" ht="20.100000000000001" customHeight="1" x14ac:dyDescent="0.3">
      <c r="A1674" s="226"/>
      <c r="B1674" s="227"/>
      <c r="C1674" s="265"/>
      <c r="D1674" s="266"/>
    </row>
    <row r="1675" spans="1:4" s="40" customFormat="1" ht="20.100000000000001" customHeight="1" x14ac:dyDescent="0.3">
      <c r="A1675" s="226"/>
      <c r="B1675" s="227"/>
      <c r="C1675" s="265"/>
      <c r="D1675" s="266"/>
    </row>
    <row r="1676" spans="1:4" s="40" customFormat="1" ht="20.100000000000001" customHeight="1" x14ac:dyDescent="0.3">
      <c r="A1676" s="226"/>
      <c r="B1676" s="227"/>
      <c r="C1676" s="265"/>
      <c r="D1676" s="266"/>
    </row>
    <row r="1677" spans="1:4" s="40" customFormat="1" ht="20.100000000000001" customHeight="1" x14ac:dyDescent="0.3">
      <c r="A1677" s="226"/>
      <c r="B1677" s="227"/>
      <c r="C1677" s="265"/>
      <c r="D1677" s="266"/>
    </row>
    <row r="1678" spans="1:4" s="40" customFormat="1" ht="20.100000000000001" customHeight="1" x14ac:dyDescent="0.3">
      <c r="A1678" s="226"/>
      <c r="B1678" s="227"/>
      <c r="C1678" s="265"/>
      <c r="D1678" s="266"/>
    </row>
    <row r="1679" spans="1:4" s="40" customFormat="1" ht="20.100000000000001" customHeight="1" x14ac:dyDescent="0.3">
      <c r="A1679" s="226"/>
      <c r="B1679" s="227"/>
      <c r="C1679" s="265"/>
      <c r="D1679" s="266"/>
    </row>
    <row r="1680" spans="1:4" s="40" customFormat="1" ht="20.100000000000001" customHeight="1" x14ac:dyDescent="0.3">
      <c r="A1680" s="226"/>
      <c r="B1680" s="227"/>
      <c r="C1680" s="265"/>
      <c r="D1680" s="266"/>
    </row>
    <row r="1681" spans="1:4" s="40" customFormat="1" ht="20.100000000000001" customHeight="1" x14ac:dyDescent="0.3">
      <c r="A1681" s="226"/>
      <c r="B1681" s="227"/>
      <c r="C1681" s="265"/>
      <c r="D1681" s="266"/>
    </row>
    <row r="1682" spans="1:4" s="40" customFormat="1" ht="20.100000000000001" customHeight="1" x14ac:dyDescent="0.3">
      <c r="A1682" s="226"/>
      <c r="B1682" s="227"/>
      <c r="C1682" s="265"/>
      <c r="D1682" s="266"/>
    </row>
    <row r="1683" spans="1:4" s="40" customFormat="1" ht="20.100000000000001" customHeight="1" x14ac:dyDescent="0.3">
      <c r="A1683" s="226"/>
      <c r="B1683" s="227"/>
      <c r="C1683" s="265"/>
      <c r="D1683" s="266"/>
    </row>
    <row r="1684" spans="1:4" s="40" customFormat="1" ht="20.100000000000001" customHeight="1" x14ac:dyDescent="0.3">
      <c r="A1684" s="226"/>
      <c r="B1684" s="227"/>
      <c r="C1684" s="265"/>
      <c r="D1684" s="266"/>
    </row>
    <row r="1685" spans="1:4" s="40" customFormat="1" ht="20.100000000000001" customHeight="1" x14ac:dyDescent="0.3">
      <c r="A1685" s="226"/>
      <c r="B1685" s="227"/>
      <c r="C1685" s="265"/>
      <c r="D1685" s="266"/>
    </row>
    <row r="1686" spans="1:4" s="40" customFormat="1" ht="20.100000000000001" customHeight="1" x14ac:dyDescent="0.3">
      <c r="A1686" s="226"/>
      <c r="B1686" s="227"/>
      <c r="C1686" s="265"/>
      <c r="D1686" s="266"/>
    </row>
    <row r="1687" spans="1:4" s="40" customFormat="1" ht="20.100000000000001" customHeight="1" x14ac:dyDescent="0.3">
      <c r="A1687" s="226"/>
      <c r="B1687" s="227"/>
      <c r="C1687" s="265"/>
      <c r="D1687" s="266"/>
    </row>
    <row r="1688" spans="1:4" s="40" customFormat="1" ht="20.100000000000001" customHeight="1" x14ac:dyDescent="0.3">
      <c r="A1688" s="226"/>
      <c r="B1688" s="227"/>
      <c r="C1688" s="265"/>
      <c r="D1688" s="266"/>
    </row>
    <row r="1689" spans="1:4" s="40" customFormat="1" ht="20.100000000000001" customHeight="1" x14ac:dyDescent="0.3">
      <c r="A1689" s="226"/>
      <c r="B1689" s="227"/>
      <c r="C1689" s="265"/>
      <c r="D1689" s="266"/>
    </row>
    <row r="1690" spans="1:4" s="40" customFormat="1" ht="20.100000000000001" customHeight="1" x14ac:dyDescent="0.3">
      <c r="A1690" s="226"/>
      <c r="B1690" s="227"/>
      <c r="C1690" s="265"/>
      <c r="D1690" s="266"/>
    </row>
    <row r="1691" spans="1:4" s="40" customFormat="1" ht="20.100000000000001" customHeight="1" x14ac:dyDescent="0.3">
      <c r="A1691" s="226"/>
      <c r="B1691" s="227"/>
      <c r="C1691" s="265"/>
      <c r="D1691" s="266"/>
    </row>
    <row r="1692" spans="1:4" s="40" customFormat="1" ht="20.100000000000001" customHeight="1" x14ac:dyDescent="0.3">
      <c r="A1692" s="226"/>
      <c r="B1692" s="227"/>
      <c r="C1692" s="265"/>
      <c r="D1692" s="266"/>
    </row>
    <row r="1693" spans="1:4" s="40" customFormat="1" ht="20.100000000000001" customHeight="1" x14ac:dyDescent="0.3">
      <c r="A1693" s="226"/>
      <c r="B1693" s="227"/>
      <c r="C1693" s="265"/>
      <c r="D1693" s="266"/>
    </row>
    <row r="1694" spans="1:4" s="40" customFormat="1" ht="20.100000000000001" customHeight="1" x14ac:dyDescent="0.3">
      <c r="A1694" s="226"/>
      <c r="B1694" s="227"/>
      <c r="C1694" s="265"/>
      <c r="D1694" s="266"/>
    </row>
    <row r="1695" spans="1:4" s="40" customFormat="1" ht="20.100000000000001" customHeight="1" x14ac:dyDescent="0.3">
      <c r="A1695" s="226"/>
      <c r="B1695" s="227"/>
      <c r="C1695" s="265"/>
      <c r="D1695" s="266"/>
    </row>
    <row r="1696" spans="1:4" s="40" customFormat="1" ht="20.100000000000001" customHeight="1" x14ac:dyDescent="0.3">
      <c r="A1696" s="226"/>
      <c r="B1696" s="227"/>
      <c r="C1696" s="265"/>
      <c r="D1696" s="266"/>
    </row>
    <row r="1697" spans="1:4" s="40" customFormat="1" ht="20.100000000000001" customHeight="1" x14ac:dyDescent="0.3">
      <c r="A1697" s="226"/>
      <c r="B1697" s="227"/>
      <c r="C1697" s="265"/>
      <c r="D1697" s="266"/>
    </row>
    <row r="1698" spans="1:4" s="40" customFormat="1" ht="20.100000000000001" customHeight="1" x14ac:dyDescent="0.3">
      <c r="A1698" s="226"/>
      <c r="B1698" s="227"/>
      <c r="C1698" s="265"/>
      <c r="D1698" s="266"/>
    </row>
    <row r="1699" spans="1:4" s="40" customFormat="1" ht="20.100000000000001" customHeight="1" x14ac:dyDescent="0.3">
      <c r="A1699" s="226"/>
      <c r="B1699" s="227"/>
      <c r="C1699" s="265"/>
      <c r="D1699" s="266"/>
    </row>
    <row r="1700" spans="1:4" s="40" customFormat="1" ht="20.100000000000001" customHeight="1" x14ac:dyDescent="0.3">
      <c r="A1700" s="226"/>
      <c r="B1700" s="227"/>
      <c r="C1700" s="265"/>
      <c r="D1700" s="266"/>
    </row>
    <row r="1701" spans="1:4" s="40" customFormat="1" ht="20.100000000000001" customHeight="1" x14ac:dyDescent="0.3">
      <c r="A1701" s="226"/>
      <c r="B1701" s="227"/>
      <c r="C1701" s="265"/>
      <c r="D1701" s="266"/>
    </row>
    <row r="1702" spans="1:4" s="40" customFormat="1" ht="20.100000000000001" customHeight="1" x14ac:dyDescent="0.3">
      <c r="A1702" s="226"/>
      <c r="B1702" s="227"/>
      <c r="C1702" s="265"/>
      <c r="D1702" s="266"/>
    </row>
    <row r="1703" spans="1:4" s="40" customFormat="1" ht="20.100000000000001" customHeight="1" x14ac:dyDescent="0.3">
      <c r="A1703" s="226"/>
      <c r="B1703" s="227"/>
      <c r="C1703" s="265"/>
      <c r="D1703" s="266"/>
    </row>
    <row r="1704" spans="1:4" s="40" customFormat="1" ht="20.100000000000001" customHeight="1" x14ac:dyDescent="0.3">
      <c r="A1704" s="226"/>
      <c r="B1704" s="227"/>
      <c r="C1704" s="265"/>
      <c r="D1704" s="266"/>
    </row>
    <row r="1705" spans="1:4" s="40" customFormat="1" ht="20.100000000000001" customHeight="1" x14ac:dyDescent="0.3">
      <c r="A1705" s="226"/>
      <c r="B1705" s="227"/>
      <c r="C1705" s="265"/>
      <c r="D1705" s="266"/>
    </row>
    <row r="1706" spans="1:4" s="40" customFormat="1" ht="20.100000000000001" customHeight="1" x14ac:dyDescent="0.3">
      <c r="A1706" s="226"/>
      <c r="B1706" s="227"/>
      <c r="C1706" s="265"/>
      <c r="D1706" s="266"/>
    </row>
    <row r="1707" spans="1:4" s="40" customFormat="1" ht="20.100000000000001" customHeight="1" x14ac:dyDescent="0.3">
      <c r="A1707" s="226"/>
      <c r="B1707" s="227"/>
      <c r="C1707" s="265"/>
      <c r="D1707" s="266"/>
    </row>
    <row r="1708" spans="1:4" s="40" customFormat="1" ht="20.100000000000001" customHeight="1" x14ac:dyDescent="0.3">
      <c r="A1708" s="226"/>
      <c r="B1708" s="227"/>
      <c r="C1708" s="265"/>
      <c r="D1708" s="266"/>
    </row>
    <row r="1709" spans="1:4" s="40" customFormat="1" ht="20.100000000000001" customHeight="1" x14ac:dyDescent="0.3">
      <c r="A1709" s="226"/>
      <c r="B1709" s="227"/>
      <c r="C1709" s="265"/>
      <c r="D1709" s="266"/>
    </row>
    <row r="1710" spans="1:4" s="40" customFormat="1" ht="20.100000000000001" customHeight="1" x14ac:dyDescent="0.3">
      <c r="A1710" s="226"/>
      <c r="B1710" s="227"/>
      <c r="C1710" s="265"/>
      <c r="D1710" s="266"/>
    </row>
    <row r="1711" spans="1:4" s="40" customFormat="1" ht="20.100000000000001" customHeight="1" x14ac:dyDescent="0.3">
      <c r="A1711" s="226"/>
      <c r="B1711" s="227"/>
      <c r="C1711" s="265"/>
      <c r="D1711" s="266"/>
    </row>
    <row r="1712" spans="1:4" s="40" customFormat="1" ht="20.100000000000001" customHeight="1" x14ac:dyDescent="0.3">
      <c r="A1712" s="226"/>
      <c r="B1712" s="227"/>
      <c r="C1712" s="265"/>
      <c r="D1712" s="266"/>
    </row>
    <row r="1713" spans="1:4" s="40" customFormat="1" ht="20.100000000000001" customHeight="1" x14ac:dyDescent="0.3">
      <c r="A1713" s="226"/>
      <c r="B1713" s="227"/>
      <c r="C1713" s="265"/>
      <c r="D1713" s="266"/>
    </row>
    <row r="1714" spans="1:4" s="40" customFormat="1" ht="20.100000000000001" customHeight="1" x14ac:dyDescent="0.3">
      <c r="A1714" s="226"/>
      <c r="B1714" s="227"/>
      <c r="C1714" s="265"/>
      <c r="D1714" s="266"/>
    </row>
    <row r="1715" spans="1:4" s="40" customFormat="1" ht="20.100000000000001" customHeight="1" x14ac:dyDescent="0.3">
      <c r="A1715" s="226"/>
      <c r="B1715" s="227"/>
      <c r="C1715" s="265"/>
      <c r="D1715" s="266"/>
    </row>
    <row r="1716" spans="1:4" s="40" customFormat="1" ht="20.100000000000001" customHeight="1" x14ac:dyDescent="0.3">
      <c r="A1716" s="226"/>
      <c r="B1716" s="227"/>
      <c r="C1716" s="265"/>
      <c r="D1716" s="266"/>
    </row>
    <row r="1717" spans="1:4" s="40" customFormat="1" ht="20.100000000000001" customHeight="1" x14ac:dyDescent="0.3">
      <c r="A1717" s="226"/>
      <c r="B1717" s="227"/>
      <c r="C1717" s="265"/>
      <c r="D1717" s="266"/>
    </row>
    <row r="1718" spans="1:4" s="40" customFormat="1" ht="20.100000000000001" customHeight="1" x14ac:dyDescent="0.3">
      <c r="A1718" s="226"/>
      <c r="B1718" s="227"/>
      <c r="C1718" s="265"/>
      <c r="D1718" s="266"/>
    </row>
    <row r="1719" spans="1:4" s="40" customFormat="1" ht="20.100000000000001" customHeight="1" x14ac:dyDescent="0.3">
      <c r="A1719" s="226"/>
      <c r="B1719" s="227"/>
      <c r="C1719" s="265"/>
      <c r="D1719" s="266"/>
    </row>
    <row r="1720" spans="1:4" s="40" customFormat="1" ht="20.100000000000001" customHeight="1" x14ac:dyDescent="0.3">
      <c r="A1720" s="226"/>
      <c r="B1720" s="227"/>
      <c r="C1720" s="265"/>
      <c r="D1720" s="266"/>
    </row>
    <row r="1721" spans="1:4" s="40" customFormat="1" ht="20.100000000000001" customHeight="1" x14ac:dyDescent="0.3">
      <c r="A1721" s="226"/>
      <c r="B1721" s="227"/>
      <c r="C1721" s="265"/>
      <c r="D1721" s="266"/>
    </row>
    <row r="1722" spans="1:4" s="40" customFormat="1" ht="20.100000000000001" customHeight="1" x14ac:dyDescent="0.3">
      <c r="A1722" s="226"/>
      <c r="B1722" s="227"/>
      <c r="C1722" s="265"/>
      <c r="D1722" s="266"/>
    </row>
    <row r="1723" spans="1:4" s="40" customFormat="1" ht="20.100000000000001" customHeight="1" x14ac:dyDescent="0.3">
      <c r="A1723" s="226"/>
      <c r="B1723" s="227"/>
      <c r="C1723" s="265"/>
      <c r="D1723" s="266"/>
    </row>
    <row r="1724" spans="1:4" s="40" customFormat="1" ht="20.100000000000001" customHeight="1" x14ac:dyDescent="0.3">
      <c r="A1724" s="226"/>
      <c r="B1724" s="227"/>
      <c r="C1724" s="265"/>
      <c r="D1724" s="266"/>
    </row>
    <row r="1725" spans="1:4" s="40" customFormat="1" ht="20.100000000000001" customHeight="1" x14ac:dyDescent="0.3">
      <c r="A1725" s="226"/>
      <c r="B1725" s="227"/>
      <c r="C1725" s="265"/>
      <c r="D1725" s="266"/>
    </row>
    <row r="1726" spans="1:4" s="40" customFormat="1" ht="20.100000000000001" customHeight="1" x14ac:dyDescent="0.3">
      <c r="A1726" s="226"/>
      <c r="B1726" s="227"/>
      <c r="C1726" s="265"/>
      <c r="D1726" s="266"/>
    </row>
    <row r="1727" spans="1:4" s="40" customFormat="1" ht="20.100000000000001" customHeight="1" x14ac:dyDescent="0.3">
      <c r="A1727" s="226"/>
      <c r="B1727" s="227"/>
      <c r="C1727" s="265"/>
      <c r="D1727" s="266"/>
    </row>
    <row r="1728" spans="1:4" s="40" customFormat="1" ht="20.100000000000001" customHeight="1" x14ac:dyDescent="0.3">
      <c r="A1728" s="226"/>
      <c r="B1728" s="227"/>
      <c r="C1728" s="265"/>
      <c r="D1728" s="266"/>
    </row>
    <row r="1729" spans="1:4" s="40" customFormat="1" ht="20.100000000000001" customHeight="1" x14ac:dyDescent="0.3">
      <c r="A1729" s="226"/>
      <c r="B1729" s="227"/>
      <c r="C1729" s="265"/>
      <c r="D1729" s="266"/>
    </row>
    <row r="1730" spans="1:4" s="40" customFormat="1" ht="20.100000000000001" customHeight="1" x14ac:dyDescent="0.3">
      <c r="A1730" s="226"/>
      <c r="B1730" s="227"/>
      <c r="C1730" s="265"/>
      <c r="D1730" s="266"/>
    </row>
    <row r="1731" spans="1:4" s="40" customFormat="1" ht="20.100000000000001" customHeight="1" x14ac:dyDescent="0.3">
      <c r="A1731" s="226"/>
      <c r="B1731" s="227"/>
      <c r="C1731" s="265"/>
      <c r="D1731" s="266"/>
    </row>
    <row r="1732" spans="1:4" s="40" customFormat="1" ht="20.100000000000001" customHeight="1" x14ac:dyDescent="0.3">
      <c r="A1732" s="226"/>
      <c r="B1732" s="227"/>
      <c r="C1732" s="265"/>
      <c r="D1732" s="266"/>
    </row>
    <row r="1733" spans="1:4" s="40" customFormat="1" ht="20.100000000000001" customHeight="1" x14ac:dyDescent="0.3">
      <c r="A1733" s="226"/>
      <c r="B1733" s="227"/>
      <c r="C1733" s="265"/>
      <c r="D1733" s="266"/>
    </row>
    <row r="1734" spans="1:4" s="40" customFormat="1" ht="20.100000000000001" customHeight="1" x14ac:dyDescent="0.3">
      <c r="A1734" s="226"/>
      <c r="B1734" s="227"/>
      <c r="C1734" s="265"/>
      <c r="D1734" s="266"/>
    </row>
    <row r="1735" spans="1:4" s="40" customFormat="1" ht="20.100000000000001" customHeight="1" x14ac:dyDescent="0.3">
      <c r="A1735" s="226"/>
      <c r="B1735" s="227"/>
      <c r="C1735" s="265"/>
      <c r="D1735" s="266"/>
    </row>
    <row r="1736" spans="1:4" s="40" customFormat="1" ht="20.100000000000001" customHeight="1" x14ac:dyDescent="0.3">
      <c r="A1736" s="226"/>
      <c r="B1736" s="227"/>
      <c r="C1736" s="265"/>
      <c r="D1736" s="266"/>
    </row>
    <row r="1737" spans="1:4" s="40" customFormat="1" ht="20.100000000000001" customHeight="1" x14ac:dyDescent="0.3">
      <c r="A1737" s="226"/>
      <c r="B1737" s="227"/>
      <c r="C1737" s="265"/>
      <c r="D1737" s="266"/>
    </row>
    <row r="1738" spans="1:4" s="40" customFormat="1" ht="20.100000000000001" customHeight="1" x14ac:dyDescent="0.3">
      <c r="A1738" s="226"/>
      <c r="B1738" s="227"/>
      <c r="C1738" s="265"/>
      <c r="D1738" s="266"/>
    </row>
    <row r="1739" spans="1:4" s="40" customFormat="1" ht="20.100000000000001" customHeight="1" x14ac:dyDescent="0.3">
      <c r="A1739" s="226"/>
      <c r="B1739" s="227"/>
      <c r="C1739" s="265"/>
      <c r="D1739" s="266"/>
    </row>
    <row r="1740" spans="1:4" s="40" customFormat="1" ht="20.100000000000001" customHeight="1" x14ac:dyDescent="0.3">
      <c r="A1740" s="226"/>
      <c r="B1740" s="227"/>
      <c r="C1740" s="265"/>
      <c r="D1740" s="266"/>
    </row>
    <row r="1741" spans="1:4" s="40" customFormat="1" ht="20.100000000000001" customHeight="1" x14ac:dyDescent="0.3">
      <c r="A1741" s="226"/>
      <c r="B1741" s="227"/>
      <c r="C1741" s="265"/>
      <c r="D1741" s="266"/>
    </row>
    <row r="1742" spans="1:4" s="40" customFormat="1" ht="20.100000000000001" customHeight="1" x14ac:dyDescent="0.3">
      <c r="A1742" s="226"/>
      <c r="B1742" s="227"/>
      <c r="C1742" s="265"/>
      <c r="D1742" s="266"/>
    </row>
    <row r="1743" spans="1:4" s="40" customFormat="1" ht="20.100000000000001" customHeight="1" x14ac:dyDescent="0.3">
      <c r="A1743" s="226"/>
      <c r="B1743" s="227"/>
      <c r="C1743" s="265"/>
      <c r="D1743" s="266"/>
    </row>
    <row r="1744" spans="1:4" s="40" customFormat="1" ht="20.100000000000001" customHeight="1" x14ac:dyDescent="0.3">
      <c r="A1744" s="226"/>
      <c r="B1744" s="227"/>
      <c r="C1744" s="265"/>
      <c r="D1744" s="266"/>
    </row>
    <row r="1745" spans="1:4" s="40" customFormat="1" ht="20.100000000000001" customHeight="1" x14ac:dyDescent="0.3">
      <c r="A1745" s="226"/>
      <c r="B1745" s="227"/>
      <c r="C1745" s="265"/>
      <c r="D1745" s="266"/>
    </row>
    <row r="1746" spans="1:4" s="40" customFormat="1" ht="20.100000000000001" customHeight="1" x14ac:dyDescent="0.3">
      <c r="A1746" s="226"/>
      <c r="B1746" s="227"/>
      <c r="C1746" s="265"/>
      <c r="D1746" s="266"/>
    </row>
    <row r="1747" spans="1:4" s="40" customFormat="1" ht="20.100000000000001" customHeight="1" x14ac:dyDescent="0.3">
      <c r="A1747" s="226"/>
      <c r="B1747" s="227"/>
      <c r="C1747" s="265"/>
      <c r="D1747" s="266"/>
    </row>
    <row r="1748" spans="1:4" s="40" customFormat="1" ht="20.100000000000001" customHeight="1" x14ac:dyDescent="0.3">
      <c r="A1748" s="226"/>
      <c r="B1748" s="227"/>
      <c r="C1748" s="265"/>
      <c r="D1748" s="266"/>
    </row>
    <row r="1749" spans="1:4" s="40" customFormat="1" ht="20.100000000000001" customHeight="1" x14ac:dyDescent="0.3">
      <c r="A1749" s="226"/>
      <c r="B1749" s="227"/>
      <c r="C1749" s="265"/>
      <c r="D1749" s="266"/>
    </row>
    <row r="1750" spans="1:4" s="40" customFormat="1" ht="20.100000000000001" customHeight="1" x14ac:dyDescent="0.3">
      <c r="A1750" s="226"/>
      <c r="B1750" s="227"/>
      <c r="C1750" s="265"/>
      <c r="D1750" s="266"/>
    </row>
    <row r="1751" spans="1:4" s="40" customFormat="1" ht="20.100000000000001" customHeight="1" x14ac:dyDescent="0.3">
      <c r="A1751" s="226"/>
      <c r="B1751" s="227"/>
      <c r="C1751" s="265"/>
      <c r="D1751" s="266"/>
    </row>
    <row r="1752" spans="1:4" s="40" customFormat="1" ht="20.100000000000001" customHeight="1" x14ac:dyDescent="0.3">
      <c r="A1752" s="226"/>
      <c r="B1752" s="227"/>
      <c r="C1752" s="265"/>
      <c r="D1752" s="266"/>
    </row>
    <row r="1753" spans="1:4" s="40" customFormat="1" ht="20.100000000000001" customHeight="1" x14ac:dyDescent="0.3">
      <c r="A1753" s="226"/>
      <c r="B1753" s="227"/>
      <c r="C1753" s="265"/>
      <c r="D1753" s="266"/>
    </row>
    <row r="1754" spans="1:4" s="40" customFormat="1" ht="20.100000000000001" customHeight="1" x14ac:dyDescent="0.3">
      <c r="A1754" s="226"/>
      <c r="B1754" s="227"/>
      <c r="C1754" s="265"/>
      <c r="D1754" s="266"/>
    </row>
    <row r="1755" spans="1:4" s="40" customFormat="1" ht="20.100000000000001" customHeight="1" x14ac:dyDescent="0.3">
      <c r="A1755" s="226"/>
      <c r="B1755" s="227"/>
      <c r="C1755" s="265"/>
      <c r="D1755" s="266"/>
    </row>
    <row r="1756" spans="1:4" s="40" customFormat="1" ht="20.100000000000001" customHeight="1" x14ac:dyDescent="0.3">
      <c r="A1756" s="226"/>
      <c r="B1756" s="227"/>
      <c r="C1756" s="265"/>
      <c r="D1756" s="266"/>
    </row>
    <row r="1757" spans="1:4" s="40" customFormat="1" ht="20.100000000000001" customHeight="1" x14ac:dyDescent="0.3">
      <c r="A1757" s="226"/>
      <c r="B1757" s="227"/>
      <c r="C1757" s="265"/>
      <c r="D1757" s="266"/>
    </row>
    <row r="1758" spans="1:4" s="40" customFormat="1" ht="20.100000000000001" customHeight="1" x14ac:dyDescent="0.3">
      <c r="A1758" s="226"/>
      <c r="B1758" s="227"/>
      <c r="C1758" s="265"/>
      <c r="D1758" s="266"/>
    </row>
    <row r="1759" spans="1:4" s="40" customFormat="1" ht="20.100000000000001" customHeight="1" x14ac:dyDescent="0.3">
      <c r="A1759" s="226"/>
      <c r="B1759" s="227"/>
      <c r="C1759" s="265"/>
      <c r="D1759" s="266"/>
    </row>
    <row r="1760" spans="1:4" s="40" customFormat="1" ht="20.100000000000001" customHeight="1" x14ac:dyDescent="0.3">
      <c r="A1760" s="226"/>
      <c r="B1760" s="227"/>
      <c r="C1760" s="265"/>
      <c r="D1760" s="266"/>
    </row>
    <row r="1761" spans="1:4" s="40" customFormat="1" ht="20.100000000000001" customHeight="1" x14ac:dyDescent="0.3">
      <c r="A1761" s="226"/>
      <c r="B1761" s="227"/>
      <c r="C1761" s="265"/>
      <c r="D1761" s="266"/>
    </row>
    <row r="1762" spans="1:4" s="40" customFormat="1" ht="20.100000000000001" customHeight="1" x14ac:dyDescent="0.3">
      <c r="A1762" s="226"/>
      <c r="B1762" s="227"/>
      <c r="C1762" s="265"/>
      <c r="D1762" s="266"/>
    </row>
    <row r="1763" spans="1:4" s="40" customFormat="1" ht="20.100000000000001" customHeight="1" x14ac:dyDescent="0.3">
      <c r="A1763" s="226"/>
      <c r="B1763" s="227"/>
      <c r="C1763" s="265"/>
      <c r="D1763" s="266"/>
    </row>
    <row r="1764" spans="1:4" s="40" customFormat="1" ht="20.100000000000001" customHeight="1" x14ac:dyDescent="0.3">
      <c r="A1764" s="226"/>
      <c r="B1764" s="227"/>
      <c r="C1764" s="265"/>
      <c r="D1764" s="266"/>
    </row>
    <row r="1765" spans="1:4" s="40" customFormat="1" ht="20.100000000000001" customHeight="1" x14ac:dyDescent="0.3">
      <c r="A1765" s="226"/>
      <c r="B1765" s="227"/>
      <c r="C1765" s="265"/>
      <c r="D1765" s="266"/>
    </row>
    <row r="1766" spans="1:4" s="40" customFormat="1" ht="20.100000000000001" customHeight="1" x14ac:dyDescent="0.3">
      <c r="A1766" s="226"/>
      <c r="B1766" s="227"/>
      <c r="C1766" s="265"/>
      <c r="D1766" s="266"/>
    </row>
    <row r="1767" spans="1:4" s="40" customFormat="1" ht="20.100000000000001" customHeight="1" x14ac:dyDescent="0.3">
      <c r="A1767" s="226"/>
      <c r="B1767" s="227"/>
      <c r="C1767" s="265"/>
      <c r="D1767" s="266"/>
    </row>
    <row r="1768" spans="1:4" s="40" customFormat="1" ht="20.100000000000001" customHeight="1" x14ac:dyDescent="0.3">
      <c r="A1768" s="226"/>
      <c r="B1768" s="227"/>
      <c r="C1768" s="265"/>
      <c r="D1768" s="266"/>
    </row>
    <row r="1769" spans="1:4" s="40" customFormat="1" ht="20.100000000000001" customHeight="1" x14ac:dyDescent="0.3">
      <c r="A1769" s="226"/>
      <c r="B1769" s="227"/>
      <c r="C1769" s="265"/>
      <c r="D1769" s="266"/>
    </row>
    <row r="1770" spans="1:4" s="40" customFormat="1" ht="20.100000000000001" customHeight="1" x14ac:dyDescent="0.3">
      <c r="A1770" s="226"/>
      <c r="B1770" s="227"/>
      <c r="C1770" s="265"/>
      <c r="D1770" s="266"/>
    </row>
    <row r="1771" spans="1:4" s="40" customFormat="1" ht="20.100000000000001" customHeight="1" x14ac:dyDescent="0.3">
      <c r="A1771" s="226"/>
      <c r="B1771" s="227"/>
      <c r="C1771" s="265"/>
      <c r="D1771" s="266"/>
    </row>
    <row r="1772" spans="1:4" s="40" customFormat="1" ht="20.100000000000001" customHeight="1" x14ac:dyDescent="0.3">
      <c r="A1772" s="226"/>
      <c r="B1772" s="227"/>
      <c r="C1772" s="265"/>
      <c r="D1772" s="266"/>
    </row>
    <row r="1773" spans="1:4" s="40" customFormat="1" ht="20.100000000000001" customHeight="1" x14ac:dyDescent="0.3">
      <c r="A1773" s="226"/>
      <c r="B1773" s="227"/>
      <c r="C1773" s="265"/>
      <c r="D1773" s="266"/>
    </row>
    <row r="1774" spans="1:4" s="40" customFormat="1" ht="20.100000000000001" customHeight="1" x14ac:dyDescent="0.3">
      <c r="A1774" s="226"/>
      <c r="B1774" s="227"/>
      <c r="C1774" s="265"/>
      <c r="D1774" s="266"/>
    </row>
    <row r="1775" spans="1:4" s="40" customFormat="1" ht="20.100000000000001" customHeight="1" x14ac:dyDescent="0.3">
      <c r="A1775" s="226"/>
      <c r="B1775" s="227"/>
      <c r="C1775" s="265"/>
      <c r="D1775" s="266"/>
    </row>
    <row r="1776" spans="1:4" s="40" customFormat="1" ht="20.100000000000001" customHeight="1" x14ac:dyDescent="0.3">
      <c r="A1776" s="226"/>
      <c r="B1776" s="227"/>
      <c r="C1776" s="265"/>
      <c r="D1776" s="266"/>
    </row>
    <row r="1777" spans="1:4" s="40" customFormat="1" ht="20.100000000000001" customHeight="1" x14ac:dyDescent="0.3">
      <c r="A1777" s="226"/>
      <c r="B1777" s="227"/>
      <c r="C1777" s="265"/>
      <c r="D1777" s="266"/>
    </row>
    <row r="1778" spans="1:4" s="40" customFormat="1" ht="20.100000000000001" customHeight="1" x14ac:dyDescent="0.3">
      <c r="A1778" s="226"/>
      <c r="B1778" s="227"/>
      <c r="C1778" s="265"/>
      <c r="D1778" s="266"/>
    </row>
    <row r="1779" spans="1:4" s="40" customFormat="1" ht="20.100000000000001" customHeight="1" x14ac:dyDescent="0.3">
      <c r="A1779" s="226"/>
      <c r="B1779" s="227"/>
      <c r="C1779" s="265"/>
      <c r="D1779" s="266"/>
    </row>
    <row r="1780" spans="1:4" s="40" customFormat="1" ht="20.100000000000001" customHeight="1" x14ac:dyDescent="0.3">
      <c r="A1780" s="226"/>
      <c r="B1780" s="227"/>
      <c r="C1780" s="265"/>
      <c r="D1780" s="266"/>
    </row>
    <row r="1781" spans="1:4" s="40" customFormat="1" ht="20.100000000000001" customHeight="1" x14ac:dyDescent="0.3">
      <c r="A1781" s="226"/>
      <c r="B1781" s="227"/>
      <c r="C1781" s="265"/>
      <c r="D1781" s="266"/>
    </row>
    <row r="1782" spans="1:4" s="40" customFormat="1" ht="20.100000000000001" customHeight="1" x14ac:dyDescent="0.3">
      <c r="A1782" s="226"/>
      <c r="B1782" s="227"/>
      <c r="C1782" s="265"/>
      <c r="D1782" s="266"/>
    </row>
    <row r="1783" spans="1:4" s="40" customFormat="1" ht="20.100000000000001" customHeight="1" x14ac:dyDescent="0.3">
      <c r="A1783" s="226"/>
      <c r="B1783" s="227"/>
      <c r="C1783" s="265"/>
      <c r="D1783" s="266"/>
    </row>
    <row r="1784" spans="1:4" s="40" customFormat="1" ht="20.100000000000001" customHeight="1" x14ac:dyDescent="0.3">
      <c r="A1784" s="226"/>
      <c r="B1784" s="227"/>
      <c r="C1784" s="265"/>
      <c r="D1784" s="266"/>
    </row>
    <row r="1785" spans="1:4" s="40" customFormat="1" ht="20.100000000000001" customHeight="1" x14ac:dyDescent="0.3">
      <c r="A1785" s="226"/>
      <c r="B1785" s="227"/>
      <c r="C1785" s="265"/>
      <c r="D1785" s="266"/>
    </row>
    <row r="1786" spans="1:4" s="40" customFormat="1" ht="20.100000000000001" customHeight="1" x14ac:dyDescent="0.3">
      <c r="A1786" s="226"/>
      <c r="B1786" s="227"/>
      <c r="C1786" s="265"/>
      <c r="D1786" s="266"/>
    </row>
    <row r="1787" spans="1:4" s="40" customFormat="1" ht="20.100000000000001" customHeight="1" x14ac:dyDescent="0.3">
      <c r="A1787" s="226"/>
      <c r="B1787" s="227"/>
      <c r="C1787" s="265"/>
      <c r="D1787" s="266"/>
    </row>
    <row r="1788" spans="1:4" s="40" customFormat="1" ht="20.100000000000001" customHeight="1" x14ac:dyDescent="0.3">
      <c r="A1788" s="226"/>
      <c r="B1788" s="227"/>
      <c r="C1788" s="265"/>
      <c r="D1788" s="266"/>
    </row>
    <row r="1789" spans="1:4" s="40" customFormat="1" ht="20.100000000000001" customHeight="1" x14ac:dyDescent="0.3">
      <c r="A1789" s="226"/>
      <c r="B1789" s="227"/>
      <c r="C1789" s="265"/>
      <c r="D1789" s="266"/>
    </row>
    <row r="1790" spans="1:4" s="40" customFormat="1" ht="20.100000000000001" customHeight="1" x14ac:dyDescent="0.3">
      <c r="A1790" s="226"/>
      <c r="B1790" s="227"/>
      <c r="C1790" s="265"/>
      <c r="D1790" s="266"/>
    </row>
    <row r="1791" spans="1:4" s="40" customFormat="1" ht="20.100000000000001" customHeight="1" x14ac:dyDescent="0.3">
      <c r="A1791" s="226"/>
      <c r="B1791" s="227"/>
      <c r="C1791" s="265"/>
      <c r="D1791" s="266"/>
    </row>
    <row r="1792" spans="1:4" s="40" customFormat="1" ht="20.100000000000001" customHeight="1" x14ac:dyDescent="0.3">
      <c r="A1792" s="226"/>
      <c r="B1792" s="227"/>
      <c r="C1792" s="265"/>
      <c r="D1792" s="266"/>
    </row>
    <row r="1793" spans="1:4" s="40" customFormat="1" ht="20.100000000000001" customHeight="1" x14ac:dyDescent="0.3">
      <c r="A1793" s="226"/>
      <c r="B1793" s="227"/>
      <c r="C1793" s="265"/>
      <c r="D1793" s="266"/>
    </row>
    <row r="1794" spans="1:4" s="40" customFormat="1" ht="20.100000000000001" customHeight="1" x14ac:dyDescent="0.3">
      <c r="A1794" s="226"/>
      <c r="B1794" s="227"/>
      <c r="C1794" s="265"/>
      <c r="D1794" s="266"/>
    </row>
    <row r="1795" spans="1:4" s="40" customFormat="1" ht="20.100000000000001" customHeight="1" x14ac:dyDescent="0.3">
      <c r="A1795" s="226"/>
      <c r="B1795" s="227"/>
      <c r="C1795" s="265"/>
      <c r="D1795" s="266"/>
    </row>
    <row r="1796" spans="1:4" s="40" customFormat="1" ht="20.100000000000001" customHeight="1" x14ac:dyDescent="0.3">
      <c r="A1796" s="226"/>
      <c r="B1796" s="227"/>
      <c r="C1796" s="265"/>
      <c r="D1796" s="266"/>
    </row>
    <row r="1797" spans="1:4" s="40" customFormat="1" ht="20.100000000000001" customHeight="1" x14ac:dyDescent="0.3">
      <c r="A1797" s="226"/>
      <c r="B1797" s="227"/>
      <c r="C1797" s="265"/>
      <c r="D1797" s="266"/>
    </row>
    <row r="1798" spans="1:4" s="40" customFormat="1" ht="20.100000000000001" customHeight="1" x14ac:dyDescent="0.3">
      <c r="A1798" s="226"/>
      <c r="B1798" s="227"/>
      <c r="C1798" s="265"/>
      <c r="D1798" s="266"/>
    </row>
    <row r="1799" spans="1:4" s="40" customFormat="1" ht="20.100000000000001" customHeight="1" x14ac:dyDescent="0.3">
      <c r="A1799" s="226"/>
      <c r="B1799" s="227"/>
      <c r="C1799" s="265"/>
      <c r="D1799" s="266"/>
    </row>
    <row r="1800" spans="1:4" s="40" customFormat="1" ht="20.100000000000001" customHeight="1" x14ac:dyDescent="0.3">
      <c r="A1800" s="226"/>
      <c r="B1800" s="227"/>
      <c r="C1800" s="265"/>
      <c r="D1800" s="266"/>
    </row>
    <row r="1801" spans="1:4" s="40" customFormat="1" ht="20.100000000000001" customHeight="1" x14ac:dyDescent="0.3">
      <c r="A1801" s="226"/>
      <c r="B1801" s="227"/>
      <c r="C1801" s="265"/>
      <c r="D1801" s="266"/>
    </row>
    <row r="1802" spans="1:4" s="40" customFormat="1" ht="20.100000000000001" customHeight="1" x14ac:dyDescent="0.3">
      <c r="A1802" s="226"/>
      <c r="B1802" s="227"/>
      <c r="C1802" s="265"/>
      <c r="D1802" s="266"/>
    </row>
    <row r="1803" spans="1:4" s="40" customFormat="1" ht="20.100000000000001" customHeight="1" x14ac:dyDescent="0.3">
      <c r="A1803" s="226"/>
      <c r="B1803" s="227"/>
      <c r="C1803" s="265"/>
      <c r="D1803" s="266"/>
    </row>
    <row r="1804" spans="1:4" s="40" customFormat="1" ht="20.100000000000001" customHeight="1" x14ac:dyDescent="0.3">
      <c r="A1804" s="226"/>
      <c r="B1804" s="227"/>
      <c r="C1804" s="265"/>
      <c r="D1804" s="266"/>
    </row>
    <row r="1805" spans="1:4" s="40" customFormat="1" ht="20.100000000000001" customHeight="1" x14ac:dyDescent="0.3">
      <c r="A1805" s="226"/>
      <c r="B1805" s="227"/>
      <c r="C1805" s="265"/>
      <c r="D1805" s="266"/>
    </row>
    <row r="1806" spans="1:4" s="40" customFormat="1" ht="20.100000000000001" customHeight="1" x14ac:dyDescent="0.3">
      <c r="A1806" s="226"/>
      <c r="B1806" s="227"/>
      <c r="C1806" s="265"/>
      <c r="D1806" s="266"/>
    </row>
    <row r="1807" spans="1:4" s="40" customFormat="1" ht="20.100000000000001" customHeight="1" x14ac:dyDescent="0.3">
      <c r="A1807" s="226"/>
      <c r="B1807" s="227"/>
      <c r="C1807" s="265"/>
      <c r="D1807" s="266"/>
    </row>
    <row r="1808" spans="1:4" s="40" customFormat="1" ht="20.100000000000001" customHeight="1" x14ac:dyDescent="0.3">
      <c r="A1808" s="226"/>
      <c r="B1808" s="227"/>
      <c r="C1808" s="265"/>
      <c r="D1808" s="266"/>
    </row>
    <row r="1809" spans="1:4" s="40" customFormat="1" ht="20.100000000000001" customHeight="1" x14ac:dyDescent="0.3">
      <c r="A1809" s="226"/>
      <c r="B1809" s="227"/>
      <c r="C1809" s="265"/>
      <c r="D1809" s="266"/>
    </row>
    <row r="1810" spans="1:4" s="40" customFormat="1" ht="20.100000000000001" customHeight="1" x14ac:dyDescent="0.3">
      <c r="A1810" s="226"/>
      <c r="B1810" s="227"/>
      <c r="C1810" s="265"/>
      <c r="D1810" s="266"/>
    </row>
    <row r="1811" spans="1:4" s="40" customFormat="1" ht="20.100000000000001" customHeight="1" x14ac:dyDescent="0.3">
      <c r="A1811" s="226"/>
      <c r="B1811" s="227"/>
      <c r="C1811" s="265"/>
      <c r="D1811" s="266"/>
    </row>
    <row r="1812" spans="1:4" s="40" customFormat="1" ht="20.100000000000001" customHeight="1" x14ac:dyDescent="0.3">
      <c r="A1812" s="226"/>
      <c r="B1812" s="227"/>
      <c r="C1812" s="265"/>
      <c r="D1812" s="266"/>
    </row>
    <row r="1813" spans="1:4" s="40" customFormat="1" ht="20.100000000000001" customHeight="1" x14ac:dyDescent="0.3">
      <c r="A1813" s="226"/>
      <c r="B1813" s="227"/>
      <c r="C1813" s="265"/>
      <c r="D1813" s="266"/>
    </row>
    <row r="1814" spans="1:4" s="40" customFormat="1" ht="20.100000000000001" customHeight="1" x14ac:dyDescent="0.3">
      <c r="A1814" s="226"/>
      <c r="B1814" s="227"/>
      <c r="C1814" s="265"/>
      <c r="D1814" s="266"/>
    </row>
    <row r="1815" spans="1:4" s="40" customFormat="1" ht="20.100000000000001" customHeight="1" x14ac:dyDescent="0.3">
      <c r="A1815" s="226"/>
      <c r="B1815" s="227"/>
      <c r="C1815" s="265"/>
      <c r="D1815" s="266"/>
    </row>
    <row r="1816" spans="1:4" s="40" customFormat="1" ht="20.100000000000001" customHeight="1" x14ac:dyDescent="0.3">
      <c r="A1816" s="226"/>
      <c r="B1816" s="227"/>
      <c r="C1816" s="265"/>
      <c r="D1816" s="266"/>
    </row>
    <row r="1817" spans="1:4" s="40" customFormat="1" ht="20.100000000000001" customHeight="1" x14ac:dyDescent="0.3">
      <c r="A1817" s="226"/>
      <c r="B1817" s="227"/>
      <c r="C1817" s="265"/>
      <c r="D1817" s="266"/>
    </row>
    <row r="1818" spans="1:4" s="40" customFormat="1" ht="20.100000000000001" customHeight="1" x14ac:dyDescent="0.3">
      <c r="A1818" s="226"/>
      <c r="B1818" s="227"/>
      <c r="C1818" s="265"/>
      <c r="D1818" s="266"/>
    </row>
    <row r="1819" spans="1:4" s="40" customFormat="1" ht="20.100000000000001" customHeight="1" x14ac:dyDescent="0.3">
      <c r="A1819" s="226"/>
      <c r="B1819" s="227"/>
      <c r="C1819" s="265"/>
      <c r="D1819" s="266"/>
    </row>
    <row r="1820" spans="1:4" s="40" customFormat="1" ht="20.100000000000001" customHeight="1" x14ac:dyDescent="0.3">
      <c r="A1820" s="226"/>
      <c r="B1820" s="227"/>
      <c r="C1820" s="265"/>
      <c r="D1820" s="266"/>
    </row>
    <row r="1821" spans="1:4" s="40" customFormat="1" ht="20.100000000000001" customHeight="1" x14ac:dyDescent="0.3">
      <c r="A1821" s="226"/>
      <c r="B1821" s="227"/>
      <c r="C1821" s="265"/>
      <c r="D1821" s="266"/>
    </row>
    <row r="1822" spans="1:4" s="40" customFormat="1" ht="20.100000000000001" customHeight="1" x14ac:dyDescent="0.3">
      <c r="A1822" s="226"/>
      <c r="B1822" s="227"/>
      <c r="C1822" s="265"/>
      <c r="D1822" s="266"/>
    </row>
    <row r="1823" spans="1:4" s="40" customFormat="1" ht="20.100000000000001" customHeight="1" x14ac:dyDescent="0.3">
      <c r="A1823" s="226"/>
      <c r="B1823" s="227"/>
      <c r="C1823" s="265"/>
      <c r="D1823" s="266"/>
    </row>
    <row r="1824" spans="1:4" s="40" customFormat="1" ht="20.100000000000001" customHeight="1" x14ac:dyDescent="0.3">
      <c r="A1824" s="226"/>
      <c r="B1824" s="227"/>
      <c r="C1824" s="265"/>
      <c r="D1824" s="266"/>
    </row>
    <row r="1825" spans="1:4" s="40" customFormat="1" ht="20.100000000000001" customHeight="1" x14ac:dyDescent="0.3">
      <c r="A1825" s="226"/>
      <c r="B1825" s="227"/>
      <c r="C1825" s="265"/>
      <c r="D1825" s="266"/>
    </row>
    <row r="1826" spans="1:4" s="40" customFormat="1" ht="20.100000000000001" customHeight="1" x14ac:dyDescent="0.3">
      <c r="A1826" s="226"/>
      <c r="B1826" s="227"/>
      <c r="C1826" s="265"/>
      <c r="D1826" s="266"/>
    </row>
    <row r="1827" spans="1:4" s="40" customFormat="1" ht="20.100000000000001" customHeight="1" x14ac:dyDescent="0.3">
      <c r="A1827" s="226"/>
      <c r="B1827" s="227"/>
      <c r="C1827" s="265"/>
      <c r="D1827" s="266"/>
    </row>
    <row r="1828" spans="1:4" s="40" customFormat="1" ht="20.100000000000001" customHeight="1" x14ac:dyDescent="0.3">
      <c r="A1828" s="226"/>
      <c r="B1828" s="227"/>
      <c r="C1828" s="265"/>
      <c r="D1828" s="266"/>
    </row>
    <row r="1829" spans="1:4" s="40" customFormat="1" ht="20.100000000000001" customHeight="1" x14ac:dyDescent="0.3">
      <c r="A1829" s="226"/>
      <c r="B1829" s="227"/>
      <c r="C1829" s="265"/>
      <c r="D1829" s="266"/>
    </row>
    <row r="1830" spans="1:4" s="40" customFormat="1" ht="20.100000000000001" customHeight="1" x14ac:dyDescent="0.3">
      <c r="A1830" s="226"/>
      <c r="B1830" s="227"/>
      <c r="C1830" s="265"/>
      <c r="D1830" s="266"/>
    </row>
    <row r="1831" spans="1:4" s="40" customFormat="1" ht="20.100000000000001" customHeight="1" x14ac:dyDescent="0.3">
      <c r="A1831" s="226"/>
      <c r="B1831" s="227"/>
      <c r="C1831" s="265"/>
      <c r="D1831" s="266"/>
    </row>
    <row r="1832" spans="1:4" s="40" customFormat="1" ht="20.100000000000001" customHeight="1" x14ac:dyDescent="0.3">
      <c r="A1832" s="226"/>
      <c r="B1832" s="227"/>
      <c r="C1832" s="265"/>
      <c r="D1832" s="266"/>
    </row>
    <row r="1833" spans="1:4" s="40" customFormat="1" ht="20.100000000000001" customHeight="1" x14ac:dyDescent="0.3">
      <c r="A1833" s="226"/>
      <c r="B1833" s="227"/>
      <c r="C1833" s="265"/>
      <c r="D1833" s="266"/>
    </row>
    <row r="1834" spans="1:4" s="40" customFormat="1" ht="20.100000000000001" customHeight="1" x14ac:dyDescent="0.3">
      <c r="A1834" s="226"/>
      <c r="B1834" s="227"/>
      <c r="C1834" s="265"/>
      <c r="D1834" s="266"/>
    </row>
    <row r="1835" spans="1:4" s="40" customFormat="1" ht="20.100000000000001" customHeight="1" x14ac:dyDescent="0.3">
      <c r="A1835" s="226"/>
      <c r="B1835" s="227"/>
      <c r="C1835" s="265"/>
      <c r="D1835" s="266"/>
    </row>
    <row r="1836" spans="1:4" s="40" customFormat="1" ht="20.100000000000001" customHeight="1" x14ac:dyDescent="0.3">
      <c r="A1836" s="226"/>
      <c r="B1836" s="227"/>
      <c r="C1836" s="265"/>
      <c r="D1836" s="266"/>
    </row>
    <row r="1837" spans="1:4" s="40" customFormat="1" ht="20.100000000000001" customHeight="1" x14ac:dyDescent="0.3">
      <c r="A1837" s="226"/>
      <c r="B1837" s="227"/>
      <c r="C1837" s="265"/>
      <c r="D1837" s="266"/>
    </row>
    <row r="1838" spans="1:4" s="40" customFormat="1" ht="20.100000000000001" customHeight="1" x14ac:dyDescent="0.3">
      <c r="A1838" s="226"/>
      <c r="B1838" s="227"/>
      <c r="C1838" s="265"/>
      <c r="D1838" s="266"/>
    </row>
    <row r="1839" spans="1:4" s="40" customFormat="1" ht="20.100000000000001" customHeight="1" x14ac:dyDescent="0.3">
      <c r="A1839" s="226"/>
      <c r="B1839" s="227"/>
      <c r="C1839" s="265"/>
      <c r="D1839" s="266"/>
    </row>
    <row r="1840" spans="1:4" s="40" customFormat="1" ht="20.100000000000001" customHeight="1" x14ac:dyDescent="0.3">
      <c r="A1840" s="226"/>
      <c r="B1840" s="227"/>
      <c r="C1840" s="265"/>
      <c r="D1840" s="266"/>
    </row>
    <row r="1841" spans="1:4" s="40" customFormat="1" ht="20.100000000000001" customHeight="1" x14ac:dyDescent="0.3">
      <c r="A1841" s="226"/>
      <c r="B1841" s="227"/>
      <c r="C1841" s="265"/>
      <c r="D1841" s="266"/>
    </row>
    <row r="1842" spans="1:4" s="40" customFormat="1" ht="20.100000000000001" customHeight="1" x14ac:dyDescent="0.3">
      <c r="A1842" s="226"/>
      <c r="B1842" s="227"/>
      <c r="C1842" s="265"/>
      <c r="D1842" s="266"/>
    </row>
    <row r="1843" spans="1:4" s="40" customFormat="1" ht="20.100000000000001" customHeight="1" x14ac:dyDescent="0.3">
      <c r="A1843" s="226"/>
      <c r="B1843" s="227"/>
      <c r="C1843" s="265"/>
      <c r="D1843" s="266"/>
    </row>
    <row r="1844" spans="1:4" s="40" customFormat="1" ht="20.100000000000001" customHeight="1" x14ac:dyDescent="0.3">
      <c r="A1844" s="226"/>
      <c r="B1844" s="227"/>
      <c r="C1844" s="265"/>
      <c r="D1844" s="266"/>
    </row>
    <row r="1845" spans="1:4" s="40" customFormat="1" ht="20.100000000000001" customHeight="1" x14ac:dyDescent="0.3">
      <c r="A1845" s="226"/>
      <c r="B1845" s="227"/>
      <c r="C1845" s="265"/>
      <c r="D1845" s="266"/>
    </row>
    <row r="1846" spans="1:4" s="40" customFormat="1" ht="20.100000000000001" customHeight="1" x14ac:dyDescent="0.3">
      <c r="A1846" s="226"/>
      <c r="B1846" s="227"/>
      <c r="C1846" s="265"/>
      <c r="D1846" s="266"/>
    </row>
    <row r="1847" spans="1:4" s="40" customFormat="1" ht="20.100000000000001" customHeight="1" x14ac:dyDescent="0.3">
      <c r="A1847" s="226"/>
      <c r="B1847" s="227"/>
      <c r="C1847" s="265"/>
      <c r="D1847" s="266"/>
    </row>
    <row r="1848" spans="1:4" s="40" customFormat="1" ht="20.100000000000001" customHeight="1" x14ac:dyDescent="0.3">
      <c r="A1848" s="226"/>
      <c r="B1848" s="227"/>
      <c r="C1848" s="265"/>
      <c r="D1848" s="266"/>
    </row>
    <row r="1849" spans="1:4" s="40" customFormat="1" ht="20.100000000000001" customHeight="1" x14ac:dyDescent="0.3">
      <c r="A1849" s="226"/>
      <c r="B1849" s="227"/>
      <c r="C1849" s="265"/>
      <c r="D1849" s="266"/>
    </row>
    <row r="1850" spans="1:4" s="40" customFormat="1" ht="20.100000000000001" customHeight="1" x14ac:dyDescent="0.3">
      <c r="A1850" s="226"/>
      <c r="B1850" s="227"/>
      <c r="C1850" s="265"/>
      <c r="D1850" s="266"/>
    </row>
    <row r="1851" spans="1:4" s="40" customFormat="1" ht="20.100000000000001" customHeight="1" x14ac:dyDescent="0.3">
      <c r="A1851" s="226"/>
      <c r="B1851" s="227"/>
      <c r="C1851" s="265"/>
      <c r="D1851" s="266"/>
    </row>
    <row r="1852" spans="1:4" s="40" customFormat="1" ht="20.100000000000001" customHeight="1" x14ac:dyDescent="0.3">
      <c r="A1852" s="226"/>
      <c r="B1852" s="227"/>
      <c r="C1852" s="265"/>
      <c r="D1852" s="266"/>
    </row>
    <row r="1853" spans="1:4" s="40" customFormat="1" ht="20.100000000000001" customHeight="1" x14ac:dyDescent="0.3">
      <c r="A1853" s="226"/>
      <c r="B1853" s="227"/>
      <c r="C1853" s="265"/>
      <c r="D1853" s="266"/>
    </row>
    <row r="1854" spans="1:4" s="40" customFormat="1" ht="20.100000000000001" customHeight="1" x14ac:dyDescent="0.3">
      <c r="A1854" s="226"/>
      <c r="B1854" s="227"/>
      <c r="C1854" s="265"/>
      <c r="D1854" s="266"/>
    </row>
    <row r="1855" spans="1:4" s="40" customFormat="1" ht="20.100000000000001" customHeight="1" x14ac:dyDescent="0.3">
      <c r="A1855" s="226"/>
      <c r="B1855" s="227"/>
      <c r="C1855" s="265"/>
      <c r="D1855" s="266"/>
    </row>
    <row r="1856" spans="1:4" s="40" customFormat="1" ht="20.100000000000001" customHeight="1" x14ac:dyDescent="0.3">
      <c r="A1856" s="226"/>
      <c r="B1856" s="227"/>
      <c r="C1856" s="265"/>
      <c r="D1856" s="266"/>
    </row>
    <row r="1857" spans="1:4" s="40" customFormat="1" ht="20.100000000000001" customHeight="1" x14ac:dyDescent="0.3">
      <c r="A1857" s="226"/>
      <c r="B1857" s="227"/>
      <c r="C1857" s="265"/>
      <c r="D1857" s="266"/>
    </row>
    <row r="1858" spans="1:4" s="40" customFormat="1" ht="20.100000000000001" customHeight="1" x14ac:dyDescent="0.3">
      <c r="A1858" s="226"/>
      <c r="B1858" s="227"/>
      <c r="C1858" s="265"/>
      <c r="D1858" s="266"/>
    </row>
    <row r="1859" spans="1:4" s="40" customFormat="1" ht="20.100000000000001" customHeight="1" x14ac:dyDescent="0.3">
      <c r="A1859" s="226"/>
      <c r="B1859" s="227"/>
      <c r="C1859" s="265"/>
      <c r="D1859" s="266"/>
    </row>
    <row r="1860" spans="1:4" s="40" customFormat="1" ht="20.100000000000001" customHeight="1" x14ac:dyDescent="0.3">
      <c r="A1860" s="226"/>
      <c r="B1860" s="227"/>
      <c r="C1860" s="265"/>
      <c r="D1860" s="266"/>
    </row>
    <row r="1861" spans="1:4" s="40" customFormat="1" ht="20.100000000000001" customHeight="1" x14ac:dyDescent="0.3">
      <c r="A1861" s="226"/>
      <c r="B1861" s="227"/>
      <c r="C1861" s="265"/>
      <c r="D1861" s="266"/>
    </row>
    <row r="1862" spans="1:4" s="40" customFormat="1" ht="20.100000000000001" customHeight="1" x14ac:dyDescent="0.3">
      <c r="A1862" s="226"/>
      <c r="B1862" s="227"/>
      <c r="C1862" s="265"/>
      <c r="D1862" s="266"/>
    </row>
    <row r="1863" spans="1:4" s="40" customFormat="1" ht="20.100000000000001" customHeight="1" x14ac:dyDescent="0.3">
      <c r="A1863" s="226"/>
      <c r="B1863" s="227"/>
      <c r="C1863" s="265"/>
      <c r="D1863" s="266"/>
    </row>
    <row r="1864" spans="1:4" s="40" customFormat="1" ht="20.100000000000001" customHeight="1" x14ac:dyDescent="0.3">
      <c r="A1864" s="226"/>
      <c r="B1864" s="227"/>
      <c r="C1864" s="265"/>
      <c r="D1864" s="266"/>
    </row>
    <row r="1865" spans="1:4" s="40" customFormat="1" ht="20.100000000000001" customHeight="1" x14ac:dyDescent="0.3">
      <c r="A1865" s="226"/>
      <c r="B1865" s="227"/>
      <c r="C1865" s="265"/>
      <c r="D1865" s="266"/>
    </row>
    <row r="1866" spans="1:4" s="40" customFormat="1" ht="20.100000000000001" customHeight="1" x14ac:dyDescent="0.3">
      <c r="A1866" s="226"/>
      <c r="B1866" s="227"/>
      <c r="C1866" s="265"/>
      <c r="D1866" s="266"/>
    </row>
    <row r="1867" spans="1:4" s="40" customFormat="1" ht="20.100000000000001" customHeight="1" x14ac:dyDescent="0.3">
      <c r="A1867" s="226"/>
      <c r="B1867" s="227"/>
      <c r="C1867" s="265"/>
      <c r="D1867" s="266"/>
    </row>
    <row r="1868" spans="1:4" s="40" customFormat="1" ht="20.100000000000001" customHeight="1" x14ac:dyDescent="0.3">
      <c r="A1868" s="226"/>
      <c r="B1868" s="227"/>
      <c r="C1868" s="265"/>
      <c r="D1868" s="266"/>
    </row>
    <row r="1869" spans="1:4" s="40" customFormat="1" ht="20.100000000000001" customHeight="1" x14ac:dyDescent="0.3">
      <c r="A1869" s="226"/>
      <c r="B1869" s="227"/>
      <c r="C1869" s="265"/>
      <c r="D1869" s="266"/>
    </row>
    <row r="1870" spans="1:4" s="40" customFormat="1" ht="20.100000000000001" customHeight="1" x14ac:dyDescent="0.3">
      <c r="A1870" s="226"/>
      <c r="B1870" s="227"/>
      <c r="C1870" s="265"/>
      <c r="D1870" s="266"/>
    </row>
    <row r="1871" spans="1:4" s="40" customFormat="1" ht="20.100000000000001" customHeight="1" x14ac:dyDescent="0.3">
      <c r="A1871" s="226"/>
      <c r="B1871" s="227"/>
      <c r="C1871" s="265"/>
      <c r="D1871" s="266"/>
    </row>
    <row r="1872" spans="1:4" s="40" customFormat="1" ht="20.100000000000001" customHeight="1" x14ac:dyDescent="0.3">
      <c r="A1872" s="226"/>
      <c r="B1872" s="227"/>
      <c r="C1872" s="265"/>
      <c r="D1872" s="266"/>
    </row>
    <row r="1873" spans="1:4" s="40" customFormat="1" ht="20.100000000000001" customHeight="1" x14ac:dyDescent="0.3">
      <c r="A1873" s="226"/>
      <c r="B1873" s="227"/>
      <c r="C1873" s="265"/>
      <c r="D1873" s="266"/>
    </row>
    <row r="1874" spans="1:4" s="40" customFormat="1" ht="20.100000000000001" customHeight="1" x14ac:dyDescent="0.3">
      <c r="A1874" s="226"/>
      <c r="B1874" s="227"/>
      <c r="C1874" s="265"/>
      <c r="D1874" s="266"/>
    </row>
    <row r="1875" spans="1:4" s="40" customFormat="1" ht="20.100000000000001" customHeight="1" x14ac:dyDescent="0.3">
      <c r="A1875" s="226"/>
      <c r="B1875" s="227"/>
      <c r="C1875" s="265"/>
      <c r="D1875" s="266"/>
    </row>
    <row r="1876" spans="1:4" s="40" customFormat="1" ht="20.100000000000001" customHeight="1" x14ac:dyDescent="0.3">
      <c r="A1876" s="226"/>
      <c r="B1876" s="227"/>
      <c r="C1876" s="265"/>
      <c r="D1876" s="266"/>
    </row>
    <row r="1877" spans="1:4" s="40" customFormat="1" ht="20.100000000000001" customHeight="1" x14ac:dyDescent="0.3">
      <c r="A1877" s="226"/>
      <c r="B1877" s="227"/>
      <c r="C1877" s="265"/>
      <c r="D1877" s="266"/>
    </row>
    <row r="1878" spans="1:4" s="40" customFormat="1" ht="20.100000000000001" customHeight="1" x14ac:dyDescent="0.3">
      <c r="A1878" s="226"/>
      <c r="B1878" s="227"/>
      <c r="C1878" s="265"/>
      <c r="D1878" s="266"/>
    </row>
    <row r="1879" spans="1:4" s="40" customFormat="1" ht="20.100000000000001" customHeight="1" x14ac:dyDescent="0.3">
      <c r="A1879" s="226"/>
      <c r="B1879" s="227"/>
      <c r="C1879" s="265"/>
      <c r="D1879" s="266"/>
    </row>
    <row r="1880" spans="1:4" s="40" customFormat="1" ht="20.100000000000001" customHeight="1" x14ac:dyDescent="0.3">
      <c r="A1880" s="226"/>
      <c r="B1880" s="227"/>
      <c r="C1880" s="265"/>
      <c r="D1880" s="266"/>
    </row>
    <row r="1881" spans="1:4" s="40" customFormat="1" ht="20.100000000000001" customHeight="1" x14ac:dyDescent="0.3">
      <c r="A1881" s="226"/>
      <c r="B1881" s="227"/>
      <c r="C1881" s="265"/>
      <c r="D1881" s="266"/>
    </row>
    <row r="1882" spans="1:4" s="40" customFormat="1" ht="20.100000000000001" customHeight="1" x14ac:dyDescent="0.3">
      <c r="A1882" s="226"/>
      <c r="B1882" s="227"/>
      <c r="C1882" s="265"/>
      <c r="D1882" s="266"/>
    </row>
    <row r="1883" spans="1:4" s="40" customFormat="1" ht="20.100000000000001" customHeight="1" x14ac:dyDescent="0.3">
      <c r="A1883" s="226"/>
      <c r="B1883" s="227"/>
      <c r="C1883" s="265"/>
      <c r="D1883" s="266"/>
    </row>
    <row r="1884" spans="1:4" s="40" customFormat="1" ht="20.100000000000001" customHeight="1" x14ac:dyDescent="0.3">
      <c r="A1884" s="226"/>
      <c r="B1884" s="227"/>
      <c r="C1884" s="265"/>
      <c r="D1884" s="268"/>
    </row>
    <row r="1885" spans="1:4" s="40" customFormat="1" ht="20.100000000000001" customHeight="1" x14ac:dyDescent="0.3">
      <c r="A1885" s="226"/>
      <c r="B1885" s="227"/>
      <c r="C1885" s="265"/>
      <c r="D1885" s="269"/>
    </row>
    <row r="1886" spans="1:4" s="40" customFormat="1" ht="20.100000000000001" customHeight="1" x14ac:dyDescent="0.3">
      <c r="A1886" s="226"/>
      <c r="B1886" s="227"/>
      <c r="C1886" s="265"/>
      <c r="D1886" s="269"/>
    </row>
    <row r="1887" spans="1:4" s="40" customFormat="1" ht="20.100000000000001" customHeight="1" x14ac:dyDescent="0.3">
      <c r="A1887" s="226"/>
      <c r="B1887" s="227"/>
      <c r="C1887" s="265"/>
      <c r="D1887" s="269"/>
    </row>
    <row r="1888" spans="1:4" s="40" customFormat="1" ht="20.100000000000001" customHeight="1" x14ac:dyDescent="0.3">
      <c r="A1888" s="226"/>
      <c r="B1888" s="227"/>
      <c r="C1888" s="265"/>
      <c r="D1888" s="269"/>
    </row>
    <row r="1889" spans="1:4" s="40" customFormat="1" ht="20.100000000000001" customHeight="1" x14ac:dyDescent="0.3">
      <c r="A1889" s="226"/>
      <c r="B1889" s="227"/>
      <c r="C1889" s="265"/>
      <c r="D1889" s="269"/>
    </row>
    <row r="1890" spans="1:4" s="40" customFormat="1" ht="20.100000000000001" customHeight="1" x14ac:dyDescent="0.3">
      <c r="A1890" s="226"/>
      <c r="B1890" s="227"/>
      <c r="C1890" s="265"/>
      <c r="D1890" s="269"/>
    </row>
    <row r="1891" spans="1:4" s="40" customFormat="1" ht="20.100000000000001" customHeight="1" x14ac:dyDescent="0.3">
      <c r="A1891" s="226"/>
      <c r="B1891" s="227"/>
      <c r="C1891" s="265"/>
      <c r="D1891" s="269"/>
    </row>
    <row r="1892" spans="1:4" s="40" customFormat="1" ht="20.100000000000001" customHeight="1" x14ac:dyDescent="0.3">
      <c r="A1892" s="226"/>
      <c r="B1892" s="227"/>
      <c r="C1892" s="265"/>
      <c r="D1892" s="269"/>
    </row>
    <row r="1893" spans="1:4" s="40" customFormat="1" ht="20.100000000000001" customHeight="1" x14ac:dyDescent="0.3">
      <c r="A1893" s="226"/>
      <c r="B1893" s="227"/>
      <c r="C1893" s="265"/>
      <c r="D1893" s="269"/>
    </row>
    <row r="1894" spans="1:4" s="40" customFormat="1" ht="20.100000000000001" customHeight="1" x14ac:dyDescent="0.3">
      <c r="A1894" s="226"/>
      <c r="B1894" s="227"/>
      <c r="C1894" s="265"/>
      <c r="D1894" s="269"/>
    </row>
    <row r="1895" spans="1:4" s="40" customFormat="1" ht="20.100000000000001" customHeight="1" x14ac:dyDescent="0.3">
      <c r="A1895" s="226"/>
      <c r="B1895" s="227"/>
      <c r="C1895" s="265"/>
      <c r="D1895" s="269"/>
    </row>
    <row r="1896" spans="1:4" s="40" customFormat="1" ht="20.100000000000001" customHeight="1" x14ac:dyDescent="0.3">
      <c r="A1896" s="226"/>
      <c r="B1896" s="227"/>
      <c r="C1896" s="265"/>
      <c r="D1896" s="269"/>
    </row>
    <row r="1897" spans="1:4" s="40" customFormat="1" ht="20.100000000000001" customHeight="1" x14ac:dyDescent="0.3">
      <c r="A1897" s="226"/>
      <c r="B1897" s="227"/>
      <c r="C1897" s="265"/>
      <c r="D1897" s="269"/>
    </row>
    <row r="1898" spans="1:4" s="40" customFormat="1" ht="20.100000000000001" customHeight="1" x14ac:dyDescent="0.3">
      <c r="A1898" s="226"/>
      <c r="B1898" s="227"/>
      <c r="C1898" s="265"/>
      <c r="D1898" s="270"/>
    </row>
    <row r="1899" spans="1:4" s="40" customFormat="1" ht="20.100000000000001" customHeight="1" x14ac:dyDescent="0.3">
      <c r="A1899" s="226"/>
      <c r="B1899" s="227"/>
      <c r="C1899" s="265"/>
      <c r="D1899" s="270"/>
    </row>
    <row r="1900" spans="1:4" s="40" customFormat="1" ht="20.100000000000001" customHeight="1" x14ac:dyDescent="0.3">
      <c r="A1900" s="226"/>
      <c r="B1900" s="227"/>
      <c r="C1900" s="265"/>
      <c r="D1900" s="270"/>
    </row>
    <row r="1901" spans="1:4" s="40" customFormat="1" ht="20.100000000000001" customHeight="1" x14ac:dyDescent="0.3">
      <c r="A1901" s="226"/>
      <c r="B1901" s="227"/>
      <c r="C1901" s="265"/>
      <c r="D1901" s="270"/>
    </row>
    <row r="1902" spans="1:4" s="40" customFormat="1" ht="20.100000000000001" customHeight="1" x14ac:dyDescent="0.3">
      <c r="A1902" s="226"/>
      <c r="B1902" s="227"/>
      <c r="C1902" s="265"/>
      <c r="D1902" s="271"/>
    </row>
    <row r="1903" spans="1:4" s="40" customFormat="1" ht="20.100000000000001" customHeight="1" x14ac:dyDescent="0.3">
      <c r="A1903" s="226"/>
      <c r="B1903" s="227"/>
      <c r="C1903" s="265"/>
      <c r="D1903" s="271"/>
    </row>
    <row r="1904" spans="1:4" s="40" customFormat="1" ht="20.100000000000001" customHeight="1" x14ac:dyDescent="0.3">
      <c r="A1904" s="226"/>
      <c r="B1904" s="227"/>
      <c r="C1904" s="265"/>
      <c r="D1904" s="271"/>
    </row>
    <row r="1905" spans="1:4" s="40" customFormat="1" ht="20.100000000000001" customHeight="1" x14ac:dyDescent="0.3">
      <c r="A1905" s="230"/>
      <c r="B1905" s="227"/>
      <c r="C1905" s="265"/>
      <c r="D1905" s="229"/>
    </row>
    <row r="1906" spans="1:4" s="40" customFormat="1" ht="20.100000000000001" customHeight="1" x14ac:dyDescent="0.3">
      <c r="A1906" s="230"/>
      <c r="B1906" s="227"/>
      <c r="C1906" s="265"/>
      <c r="D1906" s="228"/>
    </row>
    <row r="1907" spans="1:4" s="40" customFormat="1" ht="20.100000000000001" customHeight="1" x14ac:dyDescent="0.3">
      <c r="A1907" s="230"/>
      <c r="B1907" s="227"/>
      <c r="C1907" s="265"/>
      <c r="D1907" s="229"/>
    </row>
    <row r="1908" spans="1:4" s="40" customFormat="1" ht="20.100000000000001" customHeight="1" x14ac:dyDescent="0.3">
      <c r="A1908" s="230"/>
      <c r="B1908" s="227"/>
      <c r="C1908" s="265"/>
      <c r="D1908" s="229"/>
    </row>
    <row r="1909" spans="1:4" s="40" customFormat="1" ht="20.100000000000001" customHeight="1" x14ac:dyDescent="0.3">
      <c r="A1909" s="230"/>
      <c r="B1909" s="227"/>
      <c r="C1909" s="265"/>
      <c r="D1909" s="272"/>
    </row>
    <row r="1910" spans="1:4" s="40" customFormat="1" ht="20.100000000000001" customHeight="1" x14ac:dyDescent="0.3">
      <c r="A1910" s="230"/>
      <c r="B1910" s="227"/>
      <c r="C1910" s="265"/>
      <c r="D1910" s="273"/>
    </row>
    <row r="1911" spans="1:4" s="40" customFormat="1" ht="20.100000000000001" customHeight="1" x14ac:dyDescent="0.3">
      <c r="A1911" s="230"/>
      <c r="B1911" s="227"/>
      <c r="C1911" s="265"/>
      <c r="D1911" s="273"/>
    </row>
    <row r="1912" spans="1:4" s="40" customFormat="1" ht="20.100000000000001" customHeight="1" x14ac:dyDescent="0.3">
      <c r="A1912" s="230"/>
      <c r="B1912" s="227"/>
      <c r="C1912" s="265"/>
      <c r="D1912" s="273"/>
    </row>
    <row r="1913" spans="1:4" s="40" customFormat="1" ht="20.100000000000001" customHeight="1" x14ac:dyDescent="0.3">
      <c r="A1913" s="230"/>
      <c r="B1913" s="227"/>
      <c r="C1913" s="265"/>
      <c r="D1913" s="273"/>
    </row>
    <row r="1914" spans="1:4" s="40" customFormat="1" ht="20.100000000000001" customHeight="1" x14ac:dyDescent="0.3">
      <c r="A1914" s="230"/>
      <c r="B1914" s="227"/>
      <c r="C1914" s="265"/>
      <c r="D1914" s="273"/>
    </row>
    <row r="1915" spans="1:4" s="40" customFormat="1" ht="20.100000000000001" customHeight="1" x14ac:dyDescent="0.3">
      <c r="A1915" s="230"/>
      <c r="B1915" s="227"/>
      <c r="C1915" s="265"/>
      <c r="D1915" s="273"/>
    </row>
    <row r="1916" spans="1:4" s="40" customFormat="1" ht="20.100000000000001" customHeight="1" x14ac:dyDescent="0.3">
      <c r="A1916" s="230"/>
      <c r="B1916" s="227"/>
      <c r="C1916" s="265"/>
      <c r="D1916" s="273"/>
    </row>
    <row r="1917" spans="1:4" s="40" customFormat="1" ht="20.100000000000001" customHeight="1" x14ac:dyDescent="0.3">
      <c r="A1917" s="230"/>
      <c r="B1917" s="227"/>
      <c r="C1917" s="265"/>
      <c r="D1917" s="273"/>
    </row>
    <row r="1918" spans="1:4" s="40" customFormat="1" ht="20.100000000000001" customHeight="1" x14ac:dyDescent="0.3">
      <c r="A1918" s="230"/>
      <c r="B1918" s="227"/>
      <c r="C1918" s="265"/>
      <c r="D1918" s="273"/>
    </row>
    <row r="1919" spans="1:4" s="40" customFormat="1" ht="20.100000000000001" customHeight="1" x14ac:dyDescent="0.3">
      <c r="A1919" s="230"/>
      <c r="B1919" s="227"/>
      <c r="C1919" s="265"/>
      <c r="D1919" s="273"/>
    </row>
    <row r="1920" spans="1:4" s="40" customFormat="1" ht="20.100000000000001" customHeight="1" x14ac:dyDescent="0.3">
      <c r="A1920" s="230"/>
      <c r="B1920" s="227"/>
      <c r="C1920" s="265"/>
      <c r="D1920" s="273"/>
    </row>
    <row r="1921" spans="1:4" s="40" customFormat="1" ht="20.100000000000001" customHeight="1" x14ac:dyDescent="0.3">
      <c r="A1921" s="230"/>
      <c r="B1921" s="227"/>
      <c r="C1921" s="265"/>
      <c r="D1921" s="273"/>
    </row>
    <row r="1922" spans="1:4" s="40" customFormat="1" ht="20.100000000000001" customHeight="1" x14ac:dyDescent="0.3">
      <c r="A1922" s="230"/>
      <c r="B1922" s="227"/>
      <c r="C1922" s="265"/>
      <c r="D1922" s="273"/>
    </row>
    <row r="1923" spans="1:4" s="40" customFormat="1" ht="20.100000000000001" customHeight="1" x14ac:dyDescent="0.3">
      <c r="A1923" s="230"/>
      <c r="B1923" s="227"/>
      <c r="C1923" s="265"/>
      <c r="D1923" s="273"/>
    </row>
    <row r="1924" spans="1:4" s="40" customFormat="1" ht="20.100000000000001" customHeight="1" x14ac:dyDescent="0.3">
      <c r="A1924" s="230"/>
      <c r="B1924" s="227"/>
      <c r="C1924" s="265"/>
      <c r="D1924" s="273"/>
    </row>
    <row r="1925" spans="1:4" s="40" customFormat="1" ht="20.100000000000001" customHeight="1" x14ac:dyDescent="0.3">
      <c r="A1925" s="230"/>
      <c r="B1925" s="227"/>
      <c r="C1925" s="265"/>
      <c r="D1925" s="273"/>
    </row>
    <row r="1926" spans="1:4" s="40" customFormat="1" ht="20.100000000000001" customHeight="1" x14ac:dyDescent="0.3">
      <c r="A1926" s="230"/>
      <c r="B1926" s="227"/>
      <c r="C1926" s="265"/>
      <c r="D1926" s="273"/>
    </row>
    <row r="1927" spans="1:4" s="40" customFormat="1" ht="20.100000000000001" customHeight="1" x14ac:dyDescent="0.3">
      <c r="A1927" s="230"/>
      <c r="B1927" s="227"/>
      <c r="C1927" s="265"/>
      <c r="D1927" s="273"/>
    </row>
    <row r="1928" spans="1:4" s="40" customFormat="1" ht="20.100000000000001" customHeight="1" x14ac:dyDescent="0.3">
      <c r="A1928" s="230"/>
      <c r="B1928" s="227"/>
      <c r="C1928" s="265"/>
      <c r="D1928" s="273"/>
    </row>
    <row r="1929" spans="1:4" s="40" customFormat="1" ht="20.100000000000001" customHeight="1" x14ac:dyDescent="0.3">
      <c r="A1929" s="230"/>
      <c r="B1929" s="227"/>
      <c r="C1929" s="265"/>
      <c r="D1929" s="273"/>
    </row>
    <row r="1930" spans="1:4" s="40" customFormat="1" ht="20.100000000000001" customHeight="1" x14ac:dyDescent="0.3">
      <c r="A1930" s="230"/>
      <c r="B1930" s="227"/>
      <c r="C1930" s="265"/>
      <c r="D1930" s="274"/>
    </row>
    <row r="1931" spans="1:4" s="40" customFormat="1" ht="20.100000000000001" customHeight="1" x14ac:dyDescent="0.3">
      <c r="A1931" s="230"/>
      <c r="B1931" s="227"/>
      <c r="C1931" s="265"/>
      <c r="D1931" s="275"/>
    </row>
    <row r="1932" spans="1:4" s="40" customFormat="1" ht="20.100000000000001" customHeight="1" x14ac:dyDescent="0.3">
      <c r="A1932" s="230"/>
      <c r="B1932" s="227"/>
      <c r="C1932" s="265"/>
      <c r="D1932" s="275"/>
    </row>
    <row r="1933" spans="1:4" s="40" customFormat="1" ht="20.100000000000001" customHeight="1" x14ac:dyDescent="0.3">
      <c r="A1933" s="230"/>
      <c r="B1933" s="227"/>
      <c r="C1933" s="265"/>
      <c r="D1933" s="275"/>
    </row>
    <row r="1934" spans="1:4" s="40" customFormat="1" ht="20.100000000000001" customHeight="1" x14ac:dyDescent="0.3">
      <c r="A1934" s="230"/>
      <c r="B1934" s="227"/>
      <c r="C1934" s="265"/>
      <c r="D1934" s="275"/>
    </row>
    <row r="1935" spans="1:4" s="40" customFormat="1" ht="20.100000000000001" customHeight="1" x14ac:dyDescent="0.3">
      <c r="A1935" s="230"/>
      <c r="B1935" s="227"/>
      <c r="C1935" s="265"/>
      <c r="D1935" s="275"/>
    </row>
    <row r="1936" spans="1:4" s="40" customFormat="1" ht="20.100000000000001" customHeight="1" x14ac:dyDescent="0.3">
      <c r="A1936" s="230"/>
      <c r="B1936" s="227"/>
      <c r="C1936" s="265"/>
      <c r="D1936" s="275"/>
    </row>
    <row r="1937" spans="1:4" s="40" customFormat="1" ht="20.100000000000001" customHeight="1" x14ac:dyDescent="0.3">
      <c r="A1937" s="230"/>
      <c r="B1937" s="227"/>
      <c r="C1937" s="265"/>
      <c r="D1937" s="275"/>
    </row>
    <row r="1938" spans="1:4" s="40" customFormat="1" ht="20.100000000000001" customHeight="1" x14ac:dyDescent="0.3">
      <c r="A1938" s="230"/>
      <c r="B1938" s="227"/>
      <c r="C1938" s="265"/>
      <c r="D1938" s="275"/>
    </row>
    <row r="1939" spans="1:4" s="40" customFormat="1" ht="20.100000000000001" customHeight="1" x14ac:dyDescent="0.3">
      <c r="A1939" s="230"/>
      <c r="B1939" s="227"/>
      <c r="C1939" s="265"/>
      <c r="D1939" s="276"/>
    </row>
    <row r="1940" spans="1:4" s="40" customFormat="1" ht="20.100000000000001" customHeight="1" x14ac:dyDescent="0.3">
      <c r="A1940" s="267"/>
      <c r="B1940" s="227"/>
      <c r="C1940" s="265"/>
      <c r="D1940" s="273"/>
    </row>
    <row r="1941" spans="1:4" s="40" customFormat="1" ht="20.100000000000001" customHeight="1" x14ac:dyDescent="0.3">
      <c r="A1941" s="230"/>
      <c r="B1941" s="227"/>
      <c r="C1941" s="265"/>
      <c r="D1941" s="277"/>
    </row>
    <row r="1942" spans="1:4" s="40" customFormat="1" ht="20.100000000000001" customHeight="1" x14ac:dyDescent="0.3">
      <c r="A1942" s="230"/>
      <c r="B1942" s="227"/>
      <c r="C1942" s="265"/>
      <c r="D1942" s="278"/>
    </row>
    <row r="1943" spans="1:4" s="40" customFormat="1" ht="20.100000000000001" customHeight="1" x14ac:dyDescent="0.3">
      <c r="A1943" s="230"/>
      <c r="B1943" s="227"/>
      <c r="C1943" s="265"/>
      <c r="D1943" s="278"/>
    </row>
    <row r="1944" spans="1:4" s="40" customFormat="1" ht="20.100000000000001" customHeight="1" x14ac:dyDescent="0.3">
      <c r="A1944" s="231"/>
      <c r="B1944" s="227"/>
      <c r="C1944" s="265"/>
      <c r="D1944" s="279"/>
    </row>
    <row r="1945" spans="1:4" s="40" customFormat="1" ht="20.100000000000001" customHeight="1" x14ac:dyDescent="0.3">
      <c r="A1945" s="231"/>
      <c r="B1945" s="227"/>
      <c r="C1945" s="265"/>
      <c r="D1945" s="279"/>
    </row>
    <row r="1946" spans="1:4" s="40" customFormat="1" ht="20.100000000000001" customHeight="1" x14ac:dyDescent="0.3">
      <c r="A1946" s="231"/>
      <c r="B1946" s="227"/>
      <c r="C1946" s="265"/>
      <c r="D1946" s="273"/>
    </row>
    <row r="1947" spans="1:4" s="40" customFormat="1" ht="20.100000000000001" customHeight="1" x14ac:dyDescent="0.3">
      <c r="A1947" s="231"/>
      <c r="B1947" s="227"/>
      <c r="C1947" s="265"/>
      <c r="D1947" s="280"/>
    </row>
    <row r="1948" spans="1:4" s="40" customFormat="1" ht="20.100000000000001" customHeight="1" x14ac:dyDescent="0.3">
      <c r="A1948" s="231"/>
      <c r="B1948" s="227"/>
      <c r="C1948" s="265"/>
      <c r="D1948" s="281"/>
    </row>
    <row r="1949" spans="1:4" s="40" customFormat="1" ht="20.100000000000001" customHeight="1" x14ac:dyDescent="0.3">
      <c r="A1949" s="231"/>
      <c r="B1949" s="227"/>
      <c r="C1949" s="265"/>
      <c r="D1949" s="281"/>
    </row>
    <row r="1950" spans="1:4" s="40" customFormat="1" ht="20.100000000000001" customHeight="1" x14ac:dyDescent="0.3">
      <c r="A1950" s="231"/>
      <c r="B1950" s="227"/>
      <c r="C1950" s="265"/>
      <c r="D1950" s="281"/>
    </row>
    <row r="1951" spans="1:4" s="40" customFormat="1" ht="20.100000000000001" customHeight="1" x14ac:dyDescent="0.3">
      <c r="A1951" s="231"/>
      <c r="B1951" s="227"/>
      <c r="C1951" s="265"/>
      <c r="D1951" s="281"/>
    </row>
    <row r="1952" spans="1:4" s="40" customFormat="1" ht="20.100000000000001" customHeight="1" x14ac:dyDescent="0.3">
      <c r="A1952" s="231"/>
      <c r="B1952" s="227"/>
      <c r="C1952" s="265"/>
      <c r="D1952" s="273"/>
    </row>
    <row r="1953" spans="1:4" s="40" customFormat="1" ht="20.100000000000001" customHeight="1" x14ac:dyDescent="0.3">
      <c r="A1953" s="231"/>
      <c r="B1953" s="227"/>
      <c r="C1953" s="265"/>
      <c r="D1953" s="282"/>
    </row>
    <row r="1954" spans="1:4" s="40" customFormat="1" ht="20.100000000000001" customHeight="1" x14ac:dyDescent="0.3">
      <c r="A1954" s="231"/>
      <c r="B1954" s="227"/>
      <c r="C1954" s="265"/>
      <c r="D1954" s="283"/>
    </row>
    <row r="1955" spans="1:4" s="40" customFormat="1" ht="20.100000000000001" customHeight="1" x14ac:dyDescent="0.3">
      <c r="A1955" s="231"/>
      <c r="B1955" s="227"/>
      <c r="C1955" s="265"/>
      <c r="D1955" s="283"/>
    </row>
    <row r="1956" spans="1:4" s="40" customFormat="1" ht="20.100000000000001" customHeight="1" x14ac:dyDescent="0.3">
      <c r="A1956" s="231"/>
      <c r="B1956" s="227"/>
      <c r="C1956" s="265"/>
      <c r="D1956" s="283"/>
    </row>
    <row r="1957" spans="1:4" s="40" customFormat="1" ht="20.100000000000001" customHeight="1" x14ac:dyDescent="0.3">
      <c r="A1957" s="231"/>
      <c r="B1957" s="227"/>
      <c r="C1957" s="265"/>
      <c r="D1957" s="283"/>
    </row>
    <row r="1958" spans="1:4" s="40" customFormat="1" ht="20.100000000000001" customHeight="1" x14ac:dyDescent="0.3">
      <c r="A1958" s="231"/>
      <c r="B1958" s="227"/>
      <c r="C1958" s="265"/>
      <c r="D1958" s="283"/>
    </row>
    <row r="1959" spans="1:4" s="40" customFormat="1" ht="20.100000000000001" customHeight="1" x14ac:dyDescent="0.3">
      <c r="A1959" s="231"/>
      <c r="B1959" s="227"/>
      <c r="C1959" s="265"/>
      <c r="D1959" s="273"/>
    </row>
    <row r="1960" spans="1:4" s="40" customFormat="1" ht="20.100000000000001" customHeight="1" x14ac:dyDescent="0.3">
      <c r="A1960" s="231"/>
      <c r="B1960" s="227"/>
      <c r="C1960" s="265"/>
      <c r="D1960" s="229"/>
    </row>
    <row r="1961" spans="1:4" s="40" customFormat="1" ht="20.100000000000001" customHeight="1" x14ac:dyDescent="0.3">
      <c r="A1961" s="231"/>
      <c r="B1961" s="227"/>
      <c r="C1961" s="265"/>
      <c r="D1961" s="229"/>
    </row>
    <row r="1962" spans="1:4" s="40" customFormat="1" ht="20.100000000000001" customHeight="1" x14ac:dyDescent="0.3">
      <c r="A1962" s="231"/>
      <c r="B1962" s="227"/>
      <c r="C1962" s="265"/>
      <c r="D1962" s="273"/>
    </row>
    <row r="1963" spans="1:4" s="40" customFormat="1" ht="20.100000000000001" customHeight="1" x14ac:dyDescent="0.3">
      <c r="A1963" s="231"/>
      <c r="B1963" s="227"/>
      <c r="C1963" s="265"/>
      <c r="D1963" s="273"/>
    </row>
    <row r="1964" spans="1:4" s="40" customFormat="1" ht="20.100000000000001" customHeight="1" x14ac:dyDescent="0.3">
      <c r="A1964" s="231"/>
      <c r="B1964" s="227"/>
      <c r="C1964" s="265"/>
      <c r="D1964" s="273"/>
    </row>
    <row r="1965" spans="1:4" s="40" customFormat="1" ht="20.100000000000001" customHeight="1" x14ac:dyDescent="0.3">
      <c r="A1965" s="231"/>
      <c r="B1965" s="227"/>
      <c r="C1965" s="265"/>
      <c r="D1965" s="273"/>
    </row>
    <row r="1966" spans="1:4" s="40" customFormat="1" ht="20.100000000000001" customHeight="1" x14ac:dyDescent="0.3">
      <c r="A1966" s="231"/>
      <c r="B1966" s="227"/>
      <c r="C1966" s="265"/>
      <c r="D1966" s="273"/>
    </row>
    <row r="1967" spans="1:4" s="40" customFormat="1" ht="20.100000000000001" customHeight="1" x14ac:dyDescent="0.3">
      <c r="A1967" s="231"/>
      <c r="B1967" s="227"/>
      <c r="C1967" s="265"/>
      <c r="D1967" s="273"/>
    </row>
    <row r="1968" spans="1:4" s="40" customFormat="1" ht="20.100000000000001" customHeight="1" x14ac:dyDescent="0.3">
      <c r="A1968" s="231"/>
      <c r="B1968" s="227"/>
      <c r="C1968" s="265"/>
      <c r="D1968" s="273"/>
    </row>
    <row r="1969" spans="1:4" s="40" customFormat="1" ht="20.100000000000001" customHeight="1" x14ac:dyDescent="0.3">
      <c r="A1969" s="231"/>
      <c r="B1969" s="227"/>
      <c r="C1969" s="265"/>
      <c r="D1969" s="273"/>
    </row>
    <row r="1970" spans="1:4" s="40" customFormat="1" ht="20.100000000000001" customHeight="1" x14ac:dyDescent="0.3">
      <c r="A1970" s="231"/>
      <c r="B1970" s="227"/>
      <c r="C1970" s="265"/>
      <c r="D1970" s="273"/>
    </row>
    <row r="1971" spans="1:4" s="40" customFormat="1" ht="20.100000000000001" customHeight="1" x14ac:dyDescent="0.3">
      <c r="A1971" s="231"/>
      <c r="B1971" s="227"/>
      <c r="C1971" s="265"/>
      <c r="D1971" s="273"/>
    </row>
    <row r="1972" spans="1:4" s="40" customFormat="1" ht="20.100000000000001" customHeight="1" x14ac:dyDescent="0.3">
      <c r="A1972" s="231"/>
      <c r="B1972" s="227"/>
      <c r="C1972" s="265"/>
      <c r="D1972" s="273"/>
    </row>
    <row r="1973" spans="1:4" s="40" customFormat="1" ht="20.100000000000001" customHeight="1" x14ac:dyDescent="0.3">
      <c r="A1973" s="231"/>
      <c r="B1973" s="227"/>
      <c r="C1973" s="265"/>
      <c r="D1973" s="273"/>
    </row>
    <row r="1974" spans="1:4" s="40" customFormat="1" ht="20.100000000000001" customHeight="1" x14ac:dyDescent="0.3">
      <c r="A1974" s="231"/>
      <c r="B1974" s="227"/>
      <c r="C1974" s="265"/>
      <c r="D1974" s="273"/>
    </row>
    <row r="1975" spans="1:4" s="40" customFormat="1" ht="20.100000000000001" customHeight="1" x14ac:dyDescent="0.3">
      <c r="A1975" s="231"/>
      <c r="B1975" s="227"/>
      <c r="C1975" s="265"/>
      <c r="D1975" s="273"/>
    </row>
    <row r="1976" spans="1:4" s="40" customFormat="1" ht="20.100000000000001" customHeight="1" x14ac:dyDescent="0.3">
      <c r="A1976" s="231"/>
      <c r="B1976" s="227"/>
      <c r="C1976" s="265"/>
      <c r="D1976" s="273"/>
    </row>
    <row r="1977" spans="1:4" s="40" customFormat="1" ht="20.100000000000001" customHeight="1" x14ac:dyDescent="0.3">
      <c r="A1977" s="231"/>
      <c r="B1977" s="227"/>
      <c r="C1977" s="265"/>
      <c r="D1977" s="273"/>
    </row>
    <row r="1978" spans="1:4" s="40" customFormat="1" ht="20.100000000000001" customHeight="1" x14ac:dyDescent="0.3">
      <c r="A1978" s="231"/>
      <c r="B1978" s="227"/>
      <c r="C1978" s="265"/>
      <c r="D1978" s="273"/>
    </row>
    <row r="1979" spans="1:4" s="40" customFormat="1" ht="20.100000000000001" customHeight="1" x14ac:dyDescent="0.3">
      <c r="A1979" s="231"/>
      <c r="B1979" s="227"/>
      <c r="C1979" s="265"/>
      <c r="D1979" s="273"/>
    </row>
    <row r="1980" spans="1:4" s="40" customFormat="1" ht="20.100000000000001" customHeight="1" x14ac:dyDescent="0.3">
      <c r="A1980" s="231"/>
      <c r="B1980" s="227"/>
      <c r="C1980" s="265"/>
      <c r="D1980" s="273"/>
    </row>
    <row r="1981" spans="1:4" s="40" customFormat="1" ht="20.100000000000001" customHeight="1" x14ac:dyDescent="0.3">
      <c r="A1981" s="231"/>
      <c r="B1981" s="227"/>
      <c r="C1981" s="265"/>
      <c r="D1981" s="273"/>
    </row>
    <row r="1982" spans="1:4" s="40" customFormat="1" ht="20.100000000000001" customHeight="1" x14ac:dyDescent="0.3">
      <c r="A1982" s="231"/>
      <c r="B1982" s="227"/>
      <c r="C1982" s="265"/>
      <c r="D1982" s="273"/>
    </row>
    <row r="1983" spans="1:4" s="40" customFormat="1" ht="20.100000000000001" customHeight="1" x14ac:dyDescent="0.3">
      <c r="A1983" s="231"/>
      <c r="B1983" s="227"/>
      <c r="C1983" s="265"/>
      <c r="D1983" s="273"/>
    </row>
    <row r="1984" spans="1:4" s="40" customFormat="1" ht="20.100000000000001" customHeight="1" x14ac:dyDescent="0.3">
      <c r="A1984" s="231"/>
      <c r="B1984" s="227"/>
      <c r="C1984" s="265"/>
      <c r="D1984" s="273"/>
    </row>
    <row r="1985" spans="1:4" s="40" customFormat="1" ht="20.100000000000001" customHeight="1" x14ac:dyDescent="0.3">
      <c r="A1985" s="231"/>
      <c r="B1985" s="227"/>
      <c r="C1985" s="265"/>
      <c r="D1985" s="273"/>
    </row>
    <row r="1986" spans="1:4" s="40" customFormat="1" ht="20.100000000000001" customHeight="1" x14ac:dyDescent="0.3">
      <c r="A1986" s="231"/>
      <c r="B1986" s="227"/>
      <c r="C1986" s="265"/>
      <c r="D1986" s="273"/>
    </row>
    <row r="1987" spans="1:4" s="40" customFormat="1" ht="20.100000000000001" customHeight="1" x14ac:dyDescent="0.3">
      <c r="A1987" s="231"/>
      <c r="B1987" s="227"/>
      <c r="C1987" s="265"/>
      <c r="D1987" s="273"/>
    </row>
    <row r="1988" spans="1:4" s="40" customFormat="1" ht="20.100000000000001" customHeight="1" x14ac:dyDescent="0.3">
      <c r="A1988" s="231"/>
      <c r="B1988" s="227"/>
      <c r="C1988" s="265"/>
      <c r="D1988" s="273"/>
    </row>
    <row r="1989" spans="1:4" s="40" customFormat="1" ht="20.100000000000001" customHeight="1" x14ac:dyDescent="0.3">
      <c r="A1989" s="231"/>
      <c r="B1989" s="227"/>
      <c r="C1989" s="265"/>
      <c r="D1989" s="273"/>
    </row>
    <row r="1990" spans="1:4" s="40" customFormat="1" ht="20.100000000000001" customHeight="1" x14ac:dyDescent="0.3">
      <c r="A1990" s="231"/>
      <c r="B1990" s="227"/>
      <c r="C1990" s="265"/>
      <c r="D1990" s="273"/>
    </row>
    <row r="1991" spans="1:4" s="40" customFormat="1" ht="20.100000000000001" customHeight="1" x14ac:dyDescent="0.3">
      <c r="A1991" s="231"/>
      <c r="B1991" s="227"/>
      <c r="C1991" s="265"/>
      <c r="D1991" s="273"/>
    </row>
    <row r="1992" spans="1:4" s="40" customFormat="1" ht="20.100000000000001" customHeight="1" x14ac:dyDescent="0.3">
      <c r="A1992" s="231"/>
      <c r="B1992" s="227"/>
      <c r="C1992" s="265"/>
      <c r="D1992" s="273"/>
    </row>
    <row r="1993" spans="1:4" s="40" customFormat="1" ht="20.100000000000001" customHeight="1" x14ac:dyDescent="0.3">
      <c r="A1993" s="231"/>
      <c r="B1993" s="227"/>
      <c r="C1993" s="265"/>
      <c r="D1993" s="273"/>
    </row>
    <row r="1994" spans="1:4" s="40" customFormat="1" ht="20.100000000000001" customHeight="1" x14ac:dyDescent="0.3">
      <c r="A1994" s="231"/>
      <c r="B1994" s="227"/>
      <c r="C1994" s="265"/>
      <c r="D1994" s="273"/>
    </row>
    <row r="1995" spans="1:4" s="40" customFormat="1" ht="20.100000000000001" customHeight="1" x14ac:dyDescent="0.3">
      <c r="A1995" s="231"/>
      <c r="B1995" s="227"/>
      <c r="C1995" s="265"/>
      <c r="D1995" s="273"/>
    </row>
    <row r="1996" spans="1:4" s="40" customFormat="1" ht="20.100000000000001" customHeight="1" x14ac:dyDescent="0.3">
      <c r="A1996" s="231"/>
      <c r="B1996" s="227"/>
      <c r="C1996" s="265"/>
      <c r="D1996" s="273"/>
    </row>
    <row r="1997" spans="1:4" s="40" customFormat="1" ht="20.100000000000001" customHeight="1" x14ac:dyDescent="0.3">
      <c r="A1997" s="231"/>
      <c r="B1997" s="227"/>
      <c r="C1997" s="265"/>
      <c r="D1997" s="273"/>
    </row>
    <row r="1998" spans="1:4" s="40" customFormat="1" ht="20.100000000000001" customHeight="1" x14ac:dyDescent="0.3">
      <c r="A1998" s="231"/>
      <c r="B1998" s="227"/>
      <c r="C1998" s="265"/>
      <c r="D1998" s="273"/>
    </row>
    <row r="1999" spans="1:4" s="40" customFormat="1" ht="20.100000000000001" customHeight="1" x14ac:dyDescent="0.3">
      <c r="A1999" s="231"/>
      <c r="B1999" s="227"/>
      <c r="C1999" s="265"/>
      <c r="D1999" s="273"/>
    </row>
    <row r="2000" spans="1:4" s="40" customFormat="1" ht="20.100000000000001" customHeight="1" x14ac:dyDescent="0.3">
      <c r="A2000" s="231"/>
      <c r="B2000" s="227"/>
      <c r="C2000" s="265"/>
      <c r="D2000" s="273"/>
    </row>
  </sheetData>
  <sheetProtection formatRows="0" insertRows="0" deleteRows="0" selectLockedCells="1"/>
  <phoneticPr fontId="21" type="noConversion"/>
  <dataValidations count="4">
    <dataValidation type="list" allowBlank="1" showInputMessage="1" showErrorMessage="1" error="목록에서 선택하세요" prompt="목록에서 선택" sqref="WVI984436:WVI984935 RDQ984436:RDQ984935 IW66932:IW67431 SS66932:SS67431 ACO66932:ACO67431 AMK66932:AMK67431 AWG66932:AWG67431 BGC66932:BGC67431 BPY66932:BPY67431 BZU66932:BZU67431 CJQ66932:CJQ67431 CTM66932:CTM67431 DDI66932:DDI67431 DNE66932:DNE67431 DXA66932:DXA67431 EGW66932:EGW67431 EQS66932:EQS67431 FAO66932:FAO67431 FKK66932:FKK67431 FUG66932:FUG67431 GEC66932:GEC67431 GNY66932:GNY67431 GXU66932:GXU67431 HHQ66932:HHQ67431 HRM66932:HRM67431 IBI66932:IBI67431 ILE66932:ILE67431 IVA66932:IVA67431 JEW66932:JEW67431 JOS66932:JOS67431 JYO66932:JYO67431 KIK66932:KIK67431 KSG66932:KSG67431 LCC66932:LCC67431 LLY66932:LLY67431 LVU66932:LVU67431 MFQ66932:MFQ67431 MPM66932:MPM67431 MZI66932:MZI67431 NJE66932:NJE67431 NTA66932:NTA67431 OCW66932:OCW67431 OMS66932:OMS67431 OWO66932:OWO67431 PGK66932:PGK67431 PQG66932:PQG67431 QAC66932:QAC67431 QJY66932:QJY67431 QTU66932:QTU67431 RDQ66932:RDQ67431 RNM66932:RNM67431 RXI66932:RXI67431 SHE66932:SHE67431 SRA66932:SRA67431 TAW66932:TAW67431 TKS66932:TKS67431 TUO66932:TUO67431 UEK66932:UEK67431 UOG66932:UOG67431 UYC66932:UYC67431 VHY66932:VHY67431 VRU66932:VRU67431 WBQ66932:WBQ67431 WLM66932:WLM67431 WVI66932:WVI67431 RNM984436:RNM984935 IW132468:IW132967 SS132468:SS132967 ACO132468:ACO132967 AMK132468:AMK132967 AWG132468:AWG132967 BGC132468:BGC132967 BPY132468:BPY132967 BZU132468:BZU132967 CJQ132468:CJQ132967 CTM132468:CTM132967 DDI132468:DDI132967 DNE132468:DNE132967 DXA132468:DXA132967 EGW132468:EGW132967 EQS132468:EQS132967 FAO132468:FAO132967 FKK132468:FKK132967 FUG132468:FUG132967 GEC132468:GEC132967 GNY132468:GNY132967 GXU132468:GXU132967 HHQ132468:HHQ132967 HRM132468:HRM132967 IBI132468:IBI132967 ILE132468:ILE132967 IVA132468:IVA132967 JEW132468:JEW132967 JOS132468:JOS132967 JYO132468:JYO132967 KIK132468:KIK132967 KSG132468:KSG132967 LCC132468:LCC132967 LLY132468:LLY132967 LVU132468:LVU132967 MFQ132468:MFQ132967 MPM132468:MPM132967 MZI132468:MZI132967 NJE132468:NJE132967 NTA132468:NTA132967 OCW132468:OCW132967 OMS132468:OMS132967 OWO132468:OWO132967 PGK132468:PGK132967 PQG132468:PQG132967 QAC132468:QAC132967 QJY132468:QJY132967 QTU132468:QTU132967 RDQ132468:RDQ132967 RNM132468:RNM132967 RXI132468:RXI132967 SHE132468:SHE132967 SRA132468:SRA132967 TAW132468:TAW132967 TKS132468:TKS132967 TUO132468:TUO132967 UEK132468:UEK132967 UOG132468:UOG132967 UYC132468:UYC132967 VHY132468:VHY132967 VRU132468:VRU132967 WBQ132468:WBQ132967 WLM132468:WLM132967 WVI132468:WVI132967 RXI984436:RXI984935 IW198004:IW198503 SS198004:SS198503 ACO198004:ACO198503 AMK198004:AMK198503 AWG198004:AWG198503 BGC198004:BGC198503 BPY198004:BPY198503 BZU198004:BZU198503 CJQ198004:CJQ198503 CTM198004:CTM198503 DDI198004:DDI198503 DNE198004:DNE198503 DXA198004:DXA198503 EGW198004:EGW198503 EQS198004:EQS198503 FAO198004:FAO198503 FKK198004:FKK198503 FUG198004:FUG198503 GEC198004:GEC198503 GNY198004:GNY198503 GXU198004:GXU198503 HHQ198004:HHQ198503 HRM198004:HRM198503 IBI198004:IBI198503 ILE198004:ILE198503 IVA198004:IVA198503 JEW198004:JEW198503 JOS198004:JOS198503 JYO198004:JYO198503 KIK198004:KIK198503 KSG198004:KSG198503 LCC198004:LCC198503 LLY198004:LLY198503 LVU198004:LVU198503 MFQ198004:MFQ198503 MPM198004:MPM198503 MZI198004:MZI198503 NJE198004:NJE198503 NTA198004:NTA198503 OCW198004:OCW198503 OMS198004:OMS198503 OWO198004:OWO198503 PGK198004:PGK198503 PQG198004:PQG198503 QAC198004:QAC198503 QJY198004:QJY198503 QTU198004:QTU198503 RDQ198004:RDQ198503 RNM198004:RNM198503 RXI198004:RXI198503 SHE198004:SHE198503 SRA198004:SRA198503 TAW198004:TAW198503 TKS198004:TKS198503 TUO198004:TUO198503 UEK198004:UEK198503 UOG198004:UOG198503 UYC198004:UYC198503 VHY198004:VHY198503 VRU198004:VRU198503 WBQ198004:WBQ198503 WLM198004:WLM198503 WVI198004:WVI198503 SHE984436:SHE984935 IW263540:IW264039 SS263540:SS264039 ACO263540:ACO264039 AMK263540:AMK264039 AWG263540:AWG264039 BGC263540:BGC264039 BPY263540:BPY264039 BZU263540:BZU264039 CJQ263540:CJQ264039 CTM263540:CTM264039 DDI263540:DDI264039 DNE263540:DNE264039 DXA263540:DXA264039 EGW263540:EGW264039 EQS263540:EQS264039 FAO263540:FAO264039 FKK263540:FKK264039 FUG263540:FUG264039 GEC263540:GEC264039 GNY263540:GNY264039 GXU263540:GXU264039 HHQ263540:HHQ264039 HRM263540:HRM264039 IBI263540:IBI264039 ILE263540:ILE264039 IVA263540:IVA264039 JEW263540:JEW264039 JOS263540:JOS264039 JYO263540:JYO264039 KIK263540:KIK264039 KSG263540:KSG264039 LCC263540:LCC264039 LLY263540:LLY264039 LVU263540:LVU264039 MFQ263540:MFQ264039 MPM263540:MPM264039 MZI263540:MZI264039 NJE263540:NJE264039 NTA263540:NTA264039 OCW263540:OCW264039 OMS263540:OMS264039 OWO263540:OWO264039 PGK263540:PGK264039 PQG263540:PQG264039 QAC263540:QAC264039 QJY263540:QJY264039 QTU263540:QTU264039 RDQ263540:RDQ264039 RNM263540:RNM264039 RXI263540:RXI264039 SHE263540:SHE264039 SRA263540:SRA264039 TAW263540:TAW264039 TKS263540:TKS264039 TUO263540:TUO264039 UEK263540:UEK264039 UOG263540:UOG264039 UYC263540:UYC264039 VHY263540:VHY264039 VRU263540:VRU264039 WBQ263540:WBQ264039 WLM263540:WLM264039 WVI263540:WVI264039 SRA984436:SRA984935 IW329076:IW329575 SS329076:SS329575 ACO329076:ACO329575 AMK329076:AMK329575 AWG329076:AWG329575 BGC329076:BGC329575 BPY329076:BPY329575 BZU329076:BZU329575 CJQ329076:CJQ329575 CTM329076:CTM329575 DDI329076:DDI329575 DNE329076:DNE329575 DXA329076:DXA329575 EGW329076:EGW329575 EQS329076:EQS329575 FAO329076:FAO329575 FKK329076:FKK329575 FUG329076:FUG329575 GEC329076:GEC329575 GNY329076:GNY329575 GXU329076:GXU329575 HHQ329076:HHQ329575 HRM329076:HRM329575 IBI329076:IBI329575 ILE329076:ILE329575 IVA329076:IVA329575 JEW329076:JEW329575 JOS329076:JOS329575 JYO329076:JYO329575 KIK329076:KIK329575 KSG329076:KSG329575 LCC329076:LCC329575 LLY329076:LLY329575 LVU329076:LVU329575 MFQ329076:MFQ329575 MPM329076:MPM329575 MZI329076:MZI329575 NJE329076:NJE329575 NTA329076:NTA329575 OCW329076:OCW329575 OMS329076:OMS329575 OWO329076:OWO329575 PGK329076:PGK329575 PQG329076:PQG329575 QAC329076:QAC329575 QJY329076:QJY329575 QTU329076:QTU329575 RDQ329076:RDQ329575 RNM329076:RNM329575 RXI329076:RXI329575 SHE329076:SHE329575 SRA329076:SRA329575 TAW329076:TAW329575 TKS329076:TKS329575 TUO329076:TUO329575 UEK329076:UEK329575 UOG329076:UOG329575 UYC329076:UYC329575 VHY329076:VHY329575 VRU329076:VRU329575 WBQ329076:WBQ329575 WLM329076:WLM329575 WVI329076:WVI329575 TAW984436:TAW984935 IW394612:IW395111 SS394612:SS395111 ACO394612:ACO395111 AMK394612:AMK395111 AWG394612:AWG395111 BGC394612:BGC395111 BPY394612:BPY395111 BZU394612:BZU395111 CJQ394612:CJQ395111 CTM394612:CTM395111 DDI394612:DDI395111 DNE394612:DNE395111 DXA394612:DXA395111 EGW394612:EGW395111 EQS394612:EQS395111 FAO394612:FAO395111 FKK394612:FKK395111 FUG394612:FUG395111 GEC394612:GEC395111 GNY394612:GNY395111 GXU394612:GXU395111 HHQ394612:HHQ395111 HRM394612:HRM395111 IBI394612:IBI395111 ILE394612:ILE395111 IVA394612:IVA395111 JEW394612:JEW395111 JOS394612:JOS395111 JYO394612:JYO395111 KIK394612:KIK395111 KSG394612:KSG395111 LCC394612:LCC395111 LLY394612:LLY395111 LVU394612:LVU395111 MFQ394612:MFQ395111 MPM394612:MPM395111 MZI394612:MZI395111 NJE394612:NJE395111 NTA394612:NTA395111 OCW394612:OCW395111 OMS394612:OMS395111 OWO394612:OWO395111 PGK394612:PGK395111 PQG394612:PQG395111 QAC394612:QAC395111 QJY394612:QJY395111 QTU394612:QTU395111 RDQ394612:RDQ395111 RNM394612:RNM395111 RXI394612:RXI395111 SHE394612:SHE395111 SRA394612:SRA395111 TAW394612:TAW395111 TKS394612:TKS395111 TUO394612:TUO395111 UEK394612:UEK395111 UOG394612:UOG395111 UYC394612:UYC395111 VHY394612:VHY395111 VRU394612:VRU395111 WBQ394612:WBQ395111 WLM394612:WLM395111 WVI394612:WVI395111 TKS984436:TKS984935 IW460148:IW460647 SS460148:SS460647 ACO460148:ACO460647 AMK460148:AMK460647 AWG460148:AWG460647 BGC460148:BGC460647 BPY460148:BPY460647 BZU460148:BZU460647 CJQ460148:CJQ460647 CTM460148:CTM460647 DDI460148:DDI460647 DNE460148:DNE460647 DXA460148:DXA460647 EGW460148:EGW460647 EQS460148:EQS460647 FAO460148:FAO460647 FKK460148:FKK460647 FUG460148:FUG460647 GEC460148:GEC460647 GNY460148:GNY460647 GXU460148:GXU460647 HHQ460148:HHQ460647 HRM460148:HRM460647 IBI460148:IBI460647 ILE460148:ILE460647 IVA460148:IVA460647 JEW460148:JEW460647 JOS460148:JOS460647 JYO460148:JYO460647 KIK460148:KIK460647 KSG460148:KSG460647 LCC460148:LCC460647 LLY460148:LLY460647 LVU460148:LVU460647 MFQ460148:MFQ460647 MPM460148:MPM460647 MZI460148:MZI460647 NJE460148:NJE460647 NTA460148:NTA460647 OCW460148:OCW460647 OMS460148:OMS460647 OWO460148:OWO460647 PGK460148:PGK460647 PQG460148:PQG460647 QAC460148:QAC460647 QJY460148:QJY460647 QTU460148:QTU460647 RDQ460148:RDQ460647 RNM460148:RNM460647 RXI460148:RXI460647 SHE460148:SHE460647 SRA460148:SRA460647 TAW460148:TAW460647 TKS460148:TKS460647 TUO460148:TUO460647 UEK460148:UEK460647 UOG460148:UOG460647 UYC460148:UYC460647 VHY460148:VHY460647 VRU460148:VRU460647 WBQ460148:WBQ460647 WLM460148:WLM460647 WVI460148:WVI460647 TUO984436:TUO984935 IW525684:IW526183 SS525684:SS526183 ACO525684:ACO526183 AMK525684:AMK526183 AWG525684:AWG526183 BGC525684:BGC526183 BPY525684:BPY526183 BZU525684:BZU526183 CJQ525684:CJQ526183 CTM525684:CTM526183 DDI525684:DDI526183 DNE525684:DNE526183 DXA525684:DXA526183 EGW525684:EGW526183 EQS525684:EQS526183 FAO525684:FAO526183 FKK525684:FKK526183 FUG525684:FUG526183 GEC525684:GEC526183 GNY525684:GNY526183 GXU525684:GXU526183 HHQ525684:HHQ526183 HRM525684:HRM526183 IBI525684:IBI526183 ILE525684:ILE526183 IVA525684:IVA526183 JEW525684:JEW526183 JOS525684:JOS526183 JYO525684:JYO526183 KIK525684:KIK526183 KSG525684:KSG526183 LCC525684:LCC526183 LLY525684:LLY526183 LVU525684:LVU526183 MFQ525684:MFQ526183 MPM525684:MPM526183 MZI525684:MZI526183 NJE525684:NJE526183 NTA525684:NTA526183 OCW525684:OCW526183 OMS525684:OMS526183 OWO525684:OWO526183 PGK525684:PGK526183 PQG525684:PQG526183 QAC525684:QAC526183 QJY525684:QJY526183 QTU525684:QTU526183 RDQ525684:RDQ526183 RNM525684:RNM526183 RXI525684:RXI526183 SHE525684:SHE526183 SRA525684:SRA526183 TAW525684:TAW526183 TKS525684:TKS526183 TUO525684:TUO526183 UEK525684:UEK526183 UOG525684:UOG526183 UYC525684:UYC526183 VHY525684:VHY526183 VRU525684:VRU526183 WBQ525684:WBQ526183 WLM525684:WLM526183 WVI525684:WVI526183 UEK984436:UEK984935 IW591220:IW591719 SS591220:SS591719 ACO591220:ACO591719 AMK591220:AMK591719 AWG591220:AWG591719 BGC591220:BGC591719 BPY591220:BPY591719 BZU591220:BZU591719 CJQ591220:CJQ591719 CTM591220:CTM591719 DDI591220:DDI591719 DNE591220:DNE591719 DXA591220:DXA591719 EGW591220:EGW591719 EQS591220:EQS591719 FAO591220:FAO591719 FKK591220:FKK591719 FUG591220:FUG591719 GEC591220:GEC591719 GNY591220:GNY591719 GXU591220:GXU591719 HHQ591220:HHQ591719 HRM591220:HRM591719 IBI591220:IBI591719 ILE591220:ILE591719 IVA591220:IVA591719 JEW591220:JEW591719 JOS591220:JOS591719 JYO591220:JYO591719 KIK591220:KIK591719 KSG591220:KSG591719 LCC591220:LCC591719 LLY591220:LLY591719 LVU591220:LVU591719 MFQ591220:MFQ591719 MPM591220:MPM591719 MZI591220:MZI591719 NJE591220:NJE591719 NTA591220:NTA591719 OCW591220:OCW591719 OMS591220:OMS591719 OWO591220:OWO591719 PGK591220:PGK591719 PQG591220:PQG591719 QAC591220:QAC591719 QJY591220:QJY591719 QTU591220:QTU591719 RDQ591220:RDQ591719 RNM591220:RNM591719 RXI591220:RXI591719 SHE591220:SHE591719 SRA591220:SRA591719 TAW591220:TAW591719 TKS591220:TKS591719 TUO591220:TUO591719 UEK591220:UEK591719 UOG591220:UOG591719 UYC591220:UYC591719 VHY591220:VHY591719 VRU591220:VRU591719 WBQ591220:WBQ591719 WLM591220:WLM591719 WVI591220:WVI591719 UOG984436:UOG984935 IW656756:IW657255 SS656756:SS657255 ACO656756:ACO657255 AMK656756:AMK657255 AWG656756:AWG657255 BGC656756:BGC657255 BPY656756:BPY657255 BZU656756:BZU657255 CJQ656756:CJQ657255 CTM656756:CTM657255 DDI656756:DDI657255 DNE656756:DNE657255 DXA656756:DXA657255 EGW656756:EGW657255 EQS656756:EQS657255 FAO656756:FAO657255 FKK656756:FKK657255 FUG656756:FUG657255 GEC656756:GEC657255 GNY656756:GNY657255 GXU656756:GXU657255 HHQ656756:HHQ657255 HRM656756:HRM657255 IBI656756:IBI657255 ILE656756:ILE657255 IVA656756:IVA657255 JEW656756:JEW657255 JOS656756:JOS657255 JYO656756:JYO657255 KIK656756:KIK657255 KSG656756:KSG657255 LCC656756:LCC657255 LLY656756:LLY657255 LVU656756:LVU657255 MFQ656756:MFQ657255 MPM656756:MPM657255 MZI656756:MZI657255 NJE656756:NJE657255 NTA656756:NTA657255 OCW656756:OCW657255 OMS656756:OMS657255 OWO656756:OWO657255 PGK656756:PGK657255 PQG656756:PQG657255 QAC656756:QAC657255 QJY656756:QJY657255 QTU656756:QTU657255 RDQ656756:RDQ657255 RNM656756:RNM657255 RXI656756:RXI657255 SHE656756:SHE657255 SRA656756:SRA657255 TAW656756:TAW657255 TKS656756:TKS657255 TUO656756:TUO657255 UEK656756:UEK657255 UOG656756:UOG657255 UYC656756:UYC657255 VHY656756:VHY657255 VRU656756:VRU657255 WBQ656756:WBQ657255 WLM656756:WLM657255 WVI656756:WVI657255 UYC984436:UYC984935 IW722292:IW722791 SS722292:SS722791 ACO722292:ACO722791 AMK722292:AMK722791 AWG722292:AWG722791 BGC722292:BGC722791 BPY722292:BPY722791 BZU722292:BZU722791 CJQ722292:CJQ722791 CTM722292:CTM722791 DDI722292:DDI722791 DNE722292:DNE722791 DXA722292:DXA722791 EGW722292:EGW722791 EQS722292:EQS722791 FAO722292:FAO722791 FKK722292:FKK722791 FUG722292:FUG722791 GEC722292:GEC722791 GNY722292:GNY722791 GXU722292:GXU722791 HHQ722292:HHQ722791 HRM722292:HRM722791 IBI722292:IBI722791 ILE722292:ILE722791 IVA722292:IVA722791 JEW722292:JEW722791 JOS722292:JOS722791 JYO722292:JYO722791 KIK722292:KIK722791 KSG722292:KSG722791 LCC722292:LCC722791 LLY722292:LLY722791 LVU722292:LVU722791 MFQ722292:MFQ722791 MPM722292:MPM722791 MZI722292:MZI722791 NJE722292:NJE722791 NTA722292:NTA722791 OCW722292:OCW722791 OMS722292:OMS722791 OWO722292:OWO722791 PGK722292:PGK722791 PQG722292:PQG722791 QAC722292:QAC722791 QJY722292:QJY722791 QTU722292:QTU722791 RDQ722292:RDQ722791 RNM722292:RNM722791 RXI722292:RXI722791 SHE722292:SHE722791 SRA722292:SRA722791 TAW722292:TAW722791 TKS722292:TKS722791 TUO722292:TUO722791 UEK722292:UEK722791 UOG722292:UOG722791 UYC722292:UYC722791 VHY722292:VHY722791 VRU722292:VRU722791 WBQ722292:WBQ722791 WLM722292:WLM722791 WVI722292:WVI722791 VHY984436:VHY984935 IW787828:IW788327 SS787828:SS788327 ACO787828:ACO788327 AMK787828:AMK788327 AWG787828:AWG788327 BGC787828:BGC788327 BPY787828:BPY788327 BZU787828:BZU788327 CJQ787828:CJQ788327 CTM787828:CTM788327 DDI787828:DDI788327 DNE787828:DNE788327 DXA787828:DXA788327 EGW787828:EGW788327 EQS787828:EQS788327 FAO787828:FAO788327 FKK787828:FKK788327 FUG787828:FUG788327 GEC787828:GEC788327 GNY787828:GNY788327 GXU787828:GXU788327 HHQ787828:HHQ788327 HRM787828:HRM788327 IBI787828:IBI788327 ILE787828:ILE788327 IVA787828:IVA788327 JEW787828:JEW788327 JOS787828:JOS788327 JYO787828:JYO788327 KIK787828:KIK788327 KSG787828:KSG788327 LCC787828:LCC788327 LLY787828:LLY788327 LVU787828:LVU788327 MFQ787828:MFQ788327 MPM787828:MPM788327 MZI787828:MZI788327 NJE787828:NJE788327 NTA787828:NTA788327 OCW787828:OCW788327 OMS787828:OMS788327 OWO787828:OWO788327 PGK787828:PGK788327 PQG787828:PQG788327 QAC787828:QAC788327 QJY787828:QJY788327 QTU787828:QTU788327 RDQ787828:RDQ788327 RNM787828:RNM788327 RXI787828:RXI788327 SHE787828:SHE788327 SRA787828:SRA788327 TAW787828:TAW788327 TKS787828:TKS788327 TUO787828:TUO788327 UEK787828:UEK788327 UOG787828:UOG788327 UYC787828:UYC788327 VHY787828:VHY788327 VRU787828:VRU788327 WBQ787828:WBQ788327 WLM787828:WLM788327 WVI787828:WVI788327 VRU984436:VRU984935 IW853364:IW853863 SS853364:SS853863 ACO853364:ACO853863 AMK853364:AMK853863 AWG853364:AWG853863 BGC853364:BGC853863 BPY853364:BPY853863 BZU853364:BZU853863 CJQ853364:CJQ853863 CTM853364:CTM853863 DDI853364:DDI853863 DNE853364:DNE853863 DXA853364:DXA853863 EGW853364:EGW853863 EQS853364:EQS853863 FAO853364:FAO853863 FKK853364:FKK853863 FUG853364:FUG853863 GEC853364:GEC853863 GNY853364:GNY853863 GXU853364:GXU853863 HHQ853364:HHQ853863 HRM853364:HRM853863 IBI853364:IBI853863 ILE853364:ILE853863 IVA853364:IVA853863 JEW853364:JEW853863 JOS853364:JOS853863 JYO853364:JYO853863 KIK853364:KIK853863 KSG853364:KSG853863 LCC853364:LCC853863 LLY853364:LLY853863 LVU853364:LVU853863 MFQ853364:MFQ853863 MPM853364:MPM853863 MZI853364:MZI853863 NJE853364:NJE853863 NTA853364:NTA853863 OCW853364:OCW853863 OMS853364:OMS853863 OWO853364:OWO853863 PGK853364:PGK853863 PQG853364:PQG853863 QAC853364:QAC853863 QJY853364:QJY853863 QTU853364:QTU853863 RDQ853364:RDQ853863 RNM853364:RNM853863 RXI853364:RXI853863 SHE853364:SHE853863 SRA853364:SRA853863 TAW853364:TAW853863 TKS853364:TKS853863 TUO853364:TUO853863 UEK853364:UEK853863 UOG853364:UOG853863 UYC853364:UYC853863 VHY853364:VHY853863 VRU853364:VRU853863 WBQ853364:WBQ853863 WLM853364:WLM853863 WVI853364:WVI853863 WBQ984436:WBQ984935 IW918900:IW919399 SS918900:SS919399 ACO918900:ACO919399 AMK918900:AMK919399 AWG918900:AWG919399 BGC918900:BGC919399 BPY918900:BPY919399 BZU918900:BZU919399 CJQ918900:CJQ919399 CTM918900:CTM919399 DDI918900:DDI919399 DNE918900:DNE919399 DXA918900:DXA919399 EGW918900:EGW919399 EQS918900:EQS919399 FAO918900:FAO919399 FKK918900:FKK919399 FUG918900:FUG919399 GEC918900:GEC919399 GNY918900:GNY919399 GXU918900:GXU919399 HHQ918900:HHQ919399 HRM918900:HRM919399 IBI918900:IBI919399 ILE918900:ILE919399 IVA918900:IVA919399 JEW918900:JEW919399 JOS918900:JOS919399 JYO918900:JYO919399 KIK918900:KIK919399 KSG918900:KSG919399 LCC918900:LCC919399 LLY918900:LLY919399 LVU918900:LVU919399 MFQ918900:MFQ919399 MPM918900:MPM919399 MZI918900:MZI919399 NJE918900:NJE919399 NTA918900:NTA919399 OCW918900:OCW919399 OMS918900:OMS919399 OWO918900:OWO919399 PGK918900:PGK919399 PQG918900:PQG919399 QAC918900:QAC919399 QJY918900:QJY919399 QTU918900:QTU919399 RDQ918900:RDQ919399 RNM918900:RNM919399 RXI918900:RXI919399 SHE918900:SHE919399 SRA918900:SRA919399 TAW918900:TAW919399 TKS918900:TKS919399 TUO918900:TUO919399 UEK918900:UEK919399 UOG918900:UOG919399 UYC918900:UYC919399 VHY918900:VHY919399 VRU918900:VRU919399 WBQ918900:WBQ919399 WLM918900:WLM919399 WVI918900:WVI919399 WLM984436:WLM984935 IW984436:IW984935 SS984436:SS984935 ACO984436:ACO984935 AMK984436:AMK984935 AWG984436:AWG984935 BGC984436:BGC984935 BPY984436:BPY984935 BZU984436:BZU984935 CJQ984436:CJQ984935 CTM984436:CTM984935 DDI984436:DDI984935 DNE984436:DNE984935 DXA984436:DXA984935 EGW984436:EGW984935 EQS984436:EQS984935 FAO984436:FAO984935 FKK984436:FKK984935 FUG984436:FUG984935 GEC984436:GEC984935 GNY984436:GNY984935 GXU984436:GXU984935 HHQ984436:HHQ984935 HRM984436:HRM984935 IBI984436:IBI984935 ILE984436:ILE984935 IVA984436:IVA984935 JEW984436:JEW984935 JOS984436:JOS984935 JYO984436:JYO984935 KIK984436:KIK984935 KSG984436:KSG984935 LCC984436:LCC984935 LLY984436:LLY984935 LVU984436:LVU984935 MFQ984436:MFQ984935 MPM984436:MPM984935 MZI984436:MZI984935 NJE984436:NJE984935 NTA984436:NTA984935 OCW984436:OCW984935 OMS984436:OMS984935 OWO984436:OWO984935 PGK984436:PGK984935 PQG984436:PQG984935 QAC984436:QAC984935 QJY984436:QJY984935 QTU984436:QTU984935 WVI2:WVI1962 WLM2:WLM1962 WBQ2:WBQ1962 VRU2:VRU1962 VHY2:VHY1962 UYC2:UYC1962 UOG2:UOG1962 UEK2:UEK1962 TUO2:TUO1962 TKS2:TKS1962 TAW2:TAW1962 SRA2:SRA1962 SHE2:SHE1962 RXI2:RXI1962 RNM2:RNM1962 RDQ2:RDQ1962 QTU2:QTU1962 QJY2:QJY1962 QAC2:QAC1962 PQG2:PQG1962 PGK2:PGK1962 OWO2:OWO1962 OMS2:OMS1962 OCW2:OCW1962 NTA2:NTA1962 NJE2:NJE1962 MZI2:MZI1962 MPM2:MPM1962 MFQ2:MFQ1962 LVU2:LVU1962 LLY2:LLY1962 LCC2:LCC1962 KSG2:KSG1962 KIK2:KIK1962 JYO2:JYO1962 JOS2:JOS1962 JEW2:JEW1962 IVA2:IVA1962 ILE2:ILE1962 IBI2:IBI1962 HRM2:HRM1962 HHQ2:HHQ1962 GXU2:GXU1962 GNY2:GNY1962 GEC2:GEC1962 FUG2:FUG1962 FKK2:FKK1962 FAO2:FAO1962 EQS2:EQS1962 EGW2:EGW1962 DXA2:DXA1962 DNE2:DNE1962 DDI2:DDI1962 CTM2:CTM1962 CJQ2:CJQ1962 BZU2:BZU1962 BPY2:BPY1962 BGC2:BGC1962 AWG2:AWG1962 AMK2:AMK1962 ACO2:ACO1962 SS2:SS1962 IW2:IW1962">
      <formula1>"납입,현금분배,현물분배"</formula1>
    </dataValidation>
    <dataValidation type="list" allowBlank="1" showInputMessage="1" showErrorMessage="1" sqref="IZ66931 SV66931 ACR66931 AMN66931 AWJ66931 BGF66931 BQB66931 BZX66931 CJT66931 CTP66931 DDL66931 DNH66931 DXD66931 EGZ66931 EQV66931 FAR66931 FKN66931 FUJ66931 GEF66931 GOB66931 GXX66931 HHT66931 HRP66931 IBL66931 ILH66931 IVD66931 JEZ66931 JOV66931 JYR66931 KIN66931 KSJ66931 LCF66931 LMB66931 LVX66931 MFT66931 MPP66931 MZL66931 NJH66931 NTD66931 OCZ66931 OMV66931 OWR66931 PGN66931 PQJ66931 QAF66931 QKB66931 QTX66931 RDT66931 RNP66931 RXL66931 SHH66931 SRD66931 TAZ66931 TKV66931 TUR66931 UEN66931 UOJ66931 UYF66931 VIB66931 VRX66931 WBT66931 WLP66931 WVL66931 IZ132467 SV132467 ACR132467 AMN132467 AWJ132467 BGF132467 BQB132467 BZX132467 CJT132467 CTP132467 DDL132467 DNH132467 DXD132467 EGZ132467 EQV132467 FAR132467 FKN132467 FUJ132467 GEF132467 GOB132467 GXX132467 HHT132467 HRP132467 IBL132467 ILH132467 IVD132467 JEZ132467 JOV132467 JYR132467 KIN132467 KSJ132467 LCF132467 LMB132467 LVX132467 MFT132467 MPP132467 MZL132467 NJH132467 NTD132467 OCZ132467 OMV132467 OWR132467 PGN132467 PQJ132467 QAF132467 QKB132467 QTX132467 RDT132467 RNP132467 RXL132467 SHH132467 SRD132467 TAZ132467 TKV132467 TUR132467 UEN132467 UOJ132467 UYF132467 VIB132467 VRX132467 WBT132467 WLP132467 WVL132467 IZ198003 SV198003 ACR198003 AMN198003 AWJ198003 BGF198003 BQB198003 BZX198003 CJT198003 CTP198003 DDL198003 DNH198003 DXD198003 EGZ198003 EQV198003 FAR198003 FKN198003 FUJ198003 GEF198003 GOB198003 GXX198003 HHT198003 HRP198003 IBL198003 ILH198003 IVD198003 JEZ198003 JOV198003 JYR198003 KIN198003 KSJ198003 LCF198003 LMB198003 LVX198003 MFT198003 MPP198003 MZL198003 NJH198003 NTD198003 OCZ198003 OMV198003 OWR198003 PGN198003 PQJ198003 QAF198003 QKB198003 QTX198003 RDT198003 RNP198003 RXL198003 SHH198003 SRD198003 TAZ198003 TKV198003 TUR198003 UEN198003 UOJ198003 UYF198003 VIB198003 VRX198003 WBT198003 WLP198003 WVL198003 IZ263539 SV263539 ACR263539 AMN263539 AWJ263539 BGF263539 BQB263539 BZX263539 CJT263539 CTP263539 DDL263539 DNH263539 DXD263539 EGZ263539 EQV263539 FAR263539 FKN263539 FUJ263539 GEF263539 GOB263539 GXX263539 HHT263539 HRP263539 IBL263539 ILH263539 IVD263539 JEZ263539 JOV263539 JYR263539 KIN263539 KSJ263539 LCF263539 LMB263539 LVX263539 MFT263539 MPP263539 MZL263539 NJH263539 NTD263539 OCZ263539 OMV263539 OWR263539 PGN263539 PQJ263539 QAF263539 QKB263539 QTX263539 RDT263539 RNP263539 RXL263539 SHH263539 SRD263539 TAZ263539 TKV263539 TUR263539 UEN263539 UOJ263539 UYF263539 VIB263539 VRX263539 WBT263539 WLP263539 WVL263539 IZ329075 SV329075 ACR329075 AMN329075 AWJ329075 BGF329075 BQB329075 BZX329075 CJT329075 CTP329075 DDL329075 DNH329075 DXD329075 EGZ329075 EQV329075 FAR329075 FKN329075 FUJ329075 GEF329075 GOB329075 GXX329075 HHT329075 HRP329075 IBL329075 ILH329075 IVD329075 JEZ329075 JOV329075 JYR329075 KIN329075 KSJ329075 LCF329075 LMB329075 LVX329075 MFT329075 MPP329075 MZL329075 NJH329075 NTD329075 OCZ329075 OMV329075 OWR329075 PGN329075 PQJ329075 QAF329075 QKB329075 QTX329075 RDT329075 RNP329075 RXL329075 SHH329075 SRD329075 TAZ329075 TKV329075 TUR329075 UEN329075 UOJ329075 UYF329075 VIB329075 VRX329075 WBT329075 WLP329075 WVL329075 IZ394611 SV394611 ACR394611 AMN394611 AWJ394611 BGF394611 BQB394611 BZX394611 CJT394611 CTP394611 DDL394611 DNH394611 DXD394611 EGZ394611 EQV394611 FAR394611 FKN394611 FUJ394611 GEF394611 GOB394611 GXX394611 HHT394611 HRP394611 IBL394611 ILH394611 IVD394611 JEZ394611 JOV394611 JYR394611 KIN394611 KSJ394611 LCF394611 LMB394611 LVX394611 MFT394611 MPP394611 MZL394611 NJH394611 NTD394611 OCZ394611 OMV394611 OWR394611 PGN394611 PQJ394611 QAF394611 QKB394611 QTX394611 RDT394611 RNP394611 RXL394611 SHH394611 SRD394611 TAZ394611 TKV394611 TUR394611 UEN394611 UOJ394611 UYF394611 VIB394611 VRX394611 WBT394611 WLP394611 WVL394611 IZ460147 SV460147 ACR460147 AMN460147 AWJ460147 BGF460147 BQB460147 BZX460147 CJT460147 CTP460147 DDL460147 DNH460147 DXD460147 EGZ460147 EQV460147 FAR460147 FKN460147 FUJ460147 GEF460147 GOB460147 GXX460147 HHT460147 HRP460147 IBL460147 ILH460147 IVD460147 JEZ460147 JOV460147 JYR460147 KIN460147 KSJ460147 LCF460147 LMB460147 LVX460147 MFT460147 MPP460147 MZL460147 NJH460147 NTD460147 OCZ460147 OMV460147 OWR460147 PGN460147 PQJ460147 QAF460147 QKB460147 QTX460147 RDT460147 RNP460147 RXL460147 SHH460147 SRD460147 TAZ460147 TKV460147 TUR460147 UEN460147 UOJ460147 UYF460147 VIB460147 VRX460147 WBT460147 WLP460147 WVL460147 IZ525683 SV525683 ACR525683 AMN525683 AWJ525683 BGF525683 BQB525683 BZX525683 CJT525683 CTP525683 DDL525683 DNH525683 DXD525683 EGZ525683 EQV525683 FAR525683 FKN525683 FUJ525683 GEF525683 GOB525683 GXX525683 HHT525683 HRP525683 IBL525683 ILH525683 IVD525683 JEZ525683 JOV525683 JYR525683 KIN525683 KSJ525683 LCF525683 LMB525683 LVX525683 MFT525683 MPP525683 MZL525683 NJH525683 NTD525683 OCZ525683 OMV525683 OWR525683 PGN525683 PQJ525683 QAF525683 QKB525683 QTX525683 RDT525683 RNP525683 RXL525683 SHH525683 SRD525683 TAZ525683 TKV525683 TUR525683 UEN525683 UOJ525683 UYF525683 VIB525683 VRX525683 WBT525683 WLP525683 WVL525683 IZ591219 SV591219 ACR591219 AMN591219 AWJ591219 BGF591219 BQB591219 BZX591219 CJT591219 CTP591219 DDL591219 DNH591219 DXD591219 EGZ591219 EQV591219 FAR591219 FKN591219 FUJ591219 GEF591219 GOB591219 GXX591219 HHT591219 HRP591219 IBL591219 ILH591219 IVD591219 JEZ591219 JOV591219 JYR591219 KIN591219 KSJ591219 LCF591219 LMB591219 LVX591219 MFT591219 MPP591219 MZL591219 NJH591219 NTD591219 OCZ591219 OMV591219 OWR591219 PGN591219 PQJ591219 QAF591219 QKB591219 QTX591219 RDT591219 RNP591219 RXL591219 SHH591219 SRD591219 TAZ591219 TKV591219 TUR591219 UEN591219 UOJ591219 UYF591219 VIB591219 VRX591219 WBT591219 WLP591219 WVL591219 IZ656755 SV656755 ACR656755 AMN656755 AWJ656755 BGF656755 BQB656755 BZX656755 CJT656755 CTP656755 DDL656755 DNH656755 DXD656755 EGZ656755 EQV656755 FAR656755 FKN656755 FUJ656755 GEF656755 GOB656755 GXX656755 HHT656755 HRP656755 IBL656755 ILH656755 IVD656755 JEZ656755 JOV656755 JYR656755 KIN656755 KSJ656755 LCF656755 LMB656755 LVX656755 MFT656755 MPP656755 MZL656755 NJH656755 NTD656755 OCZ656755 OMV656755 OWR656755 PGN656755 PQJ656755 QAF656755 QKB656755 QTX656755 RDT656755 RNP656755 RXL656755 SHH656755 SRD656755 TAZ656755 TKV656755 TUR656755 UEN656755 UOJ656755 UYF656755 VIB656755 VRX656755 WBT656755 WLP656755 WVL656755 IZ722291 SV722291 ACR722291 AMN722291 AWJ722291 BGF722291 BQB722291 BZX722291 CJT722291 CTP722291 DDL722291 DNH722291 DXD722291 EGZ722291 EQV722291 FAR722291 FKN722291 FUJ722291 GEF722291 GOB722291 GXX722291 HHT722291 HRP722291 IBL722291 ILH722291 IVD722291 JEZ722291 JOV722291 JYR722291 KIN722291 KSJ722291 LCF722291 LMB722291 LVX722291 MFT722291 MPP722291 MZL722291 NJH722291 NTD722291 OCZ722291 OMV722291 OWR722291 PGN722291 PQJ722291 QAF722291 QKB722291 QTX722291 RDT722291 RNP722291 RXL722291 SHH722291 SRD722291 TAZ722291 TKV722291 TUR722291 UEN722291 UOJ722291 UYF722291 VIB722291 VRX722291 WBT722291 WLP722291 WVL722291 IZ787827 SV787827 ACR787827 AMN787827 AWJ787827 BGF787827 BQB787827 BZX787827 CJT787827 CTP787827 DDL787827 DNH787827 DXD787827 EGZ787827 EQV787827 FAR787827 FKN787827 FUJ787827 GEF787827 GOB787827 GXX787827 HHT787827 HRP787827 IBL787827 ILH787827 IVD787827 JEZ787827 JOV787827 JYR787827 KIN787827 KSJ787827 LCF787827 LMB787827 LVX787827 MFT787827 MPP787827 MZL787827 NJH787827 NTD787827 OCZ787827 OMV787827 OWR787827 PGN787827 PQJ787827 QAF787827 QKB787827 QTX787827 RDT787827 RNP787827 RXL787827 SHH787827 SRD787827 TAZ787827 TKV787827 TUR787827 UEN787827 UOJ787827 UYF787827 VIB787827 VRX787827 WBT787827 WLP787827 WVL787827 IZ853363 SV853363 ACR853363 AMN853363 AWJ853363 BGF853363 BQB853363 BZX853363 CJT853363 CTP853363 DDL853363 DNH853363 DXD853363 EGZ853363 EQV853363 FAR853363 FKN853363 FUJ853363 GEF853363 GOB853363 GXX853363 HHT853363 HRP853363 IBL853363 ILH853363 IVD853363 JEZ853363 JOV853363 JYR853363 KIN853363 KSJ853363 LCF853363 LMB853363 LVX853363 MFT853363 MPP853363 MZL853363 NJH853363 NTD853363 OCZ853363 OMV853363 OWR853363 PGN853363 PQJ853363 QAF853363 QKB853363 QTX853363 RDT853363 RNP853363 RXL853363 SHH853363 SRD853363 TAZ853363 TKV853363 TUR853363 UEN853363 UOJ853363 UYF853363 VIB853363 VRX853363 WBT853363 WLP853363 WVL853363 IZ918899 SV918899 ACR918899 AMN918899 AWJ918899 BGF918899 BQB918899 BZX918899 CJT918899 CTP918899 DDL918899 DNH918899 DXD918899 EGZ918899 EQV918899 FAR918899 FKN918899 FUJ918899 GEF918899 GOB918899 GXX918899 HHT918899 HRP918899 IBL918899 ILH918899 IVD918899 JEZ918899 JOV918899 JYR918899 KIN918899 KSJ918899 LCF918899 LMB918899 LVX918899 MFT918899 MPP918899 MZL918899 NJH918899 NTD918899 OCZ918899 OMV918899 OWR918899 PGN918899 PQJ918899 QAF918899 QKB918899 QTX918899 RDT918899 RNP918899 RXL918899 SHH918899 SRD918899 TAZ918899 TKV918899 TUR918899 UEN918899 UOJ918899 UYF918899 VIB918899 VRX918899 WBT918899 WLP918899 WVL918899 IZ984435 SV984435 ACR984435 AMN984435 AWJ984435 BGF984435 BQB984435 BZX984435 CJT984435 CTP984435 DDL984435 DNH984435 DXD984435 EGZ984435 EQV984435 FAR984435 FKN984435 FUJ984435 GEF984435 GOB984435 GXX984435 HHT984435 HRP984435 IBL984435 ILH984435 IVD984435 JEZ984435 JOV984435 JYR984435 KIN984435 KSJ984435 LCF984435 LMB984435 LVX984435 MFT984435 MPP984435 MZL984435 NJH984435 NTD984435 OCZ984435 OMV984435 OWR984435 PGN984435 PQJ984435 QAF984435 QKB984435 QTX984435 RDT984435 RNP984435 RXL984435 SHH984435 SRD984435 TAZ984435 TKV984435 TUR984435 UEN984435 UOJ984435 UYF984435 VIB984435 VRX984435 WBT984435 WLP984435 WVL984435 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E1 E984435 E918899 E853363 E787827 E722291 E656755 E591219 E525683 E460147 E394611 E329075 E263539 E198003 E132467 E66931">
      <formula1>"납입,분배"</formula1>
    </dataValidation>
    <dataValidation type="list" allowBlank="1" showInputMessage="1" showErrorMessage="1" error="목록에서 선택" sqref="B2:B1048576">
      <formula1>펀드거래유형</formula1>
    </dataValidation>
    <dataValidation type="date" allowBlank="1" showInputMessage="1" showErrorMessage="1" error="연월일을 입력" sqref="D2 D5 D14">
      <formula1>1</formula1>
      <formula2>2958465</formula2>
    </dataValidation>
  </dataValidations>
  <pageMargins left="1.1023622047244095" right="0.39370078740157483" top="0.70866141732283472" bottom="0.39370078740157483" header="0.39370078740157483" footer="0.19685039370078741"/>
  <pageSetup paperSize="9" scale="80" orientation="landscape" r:id="rId1"/>
  <headerFooter>
    <oddHeader>&amp;L&amp;"-,굵게"&amp;18 4.1. 펀드별 거래내역 (&amp;P쪽/&amp;N쪽)&amp;R
(단위 : 원)</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65"/>
  <sheetViews>
    <sheetView view="pageBreakPreview" zoomScale="85" zoomScaleSheetLayoutView="85" workbookViewId="0">
      <selection activeCell="J27" sqref="J27"/>
    </sheetView>
  </sheetViews>
  <sheetFormatPr defaultRowHeight="13.5" x14ac:dyDescent="0.3"/>
  <cols>
    <col min="1" max="1" width="29.75" style="318" customWidth="1"/>
    <col min="2" max="2" width="21" style="318" customWidth="1"/>
    <col min="3" max="3" width="9.625" style="322" customWidth="1"/>
    <col min="4" max="4" width="11.25" style="322" customWidth="1"/>
    <col min="5" max="5" width="33.75" style="318" bestFit="1" customWidth="1"/>
    <col min="6" max="7" width="4" style="318" hidden="1" customWidth="1"/>
    <col min="8" max="16384" width="9" style="318"/>
  </cols>
  <sheetData>
    <row r="1" spans="1:7" ht="24.75" customHeight="1" x14ac:dyDescent="0.3">
      <c r="A1" s="316" t="s">
        <v>620</v>
      </c>
      <c r="B1" s="316" t="s">
        <v>621</v>
      </c>
      <c r="C1" s="316" t="s">
        <v>622</v>
      </c>
      <c r="D1" s="317" t="s">
        <v>623</v>
      </c>
      <c r="E1" s="316" t="s">
        <v>624</v>
      </c>
      <c r="F1" s="316" t="s">
        <v>625</v>
      </c>
      <c r="G1" s="316" t="s">
        <v>626</v>
      </c>
    </row>
    <row r="2" spans="1:7" ht="18" customHeight="1" x14ac:dyDescent="0.3">
      <c r="A2" s="319" t="s">
        <v>571</v>
      </c>
      <c r="B2" s="319" t="s">
        <v>627</v>
      </c>
      <c r="C2" s="320" t="s">
        <v>564</v>
      </c>
      <c r="D2" s="86">
        <v>38777</v>
      </c>
      <c r="E2" s="319" t="s">
        <v>628</v>
      </c>
      <c r="F2" s="320">
        <f>IF(B2="설립",1,0)</f>
        <v>1</v>
      </c>
      <c r="G2" s="320">
        <f>IF(B2="유출",1,0)</f>
        <v>0</v>
      </c>
    </row>
    <row r="3" spans="1:7" ht="18" customHeight="1" x14ac:dyDescent="0.3">
      <c r="A3" s="319" t="s">
        <v>571</v>
      </c>
      <c r="B3" s="319" t="s">
        <v>627</v>
      </c>
      <c r="C3" s="320" t="s">
        <v>629</v>
      </c>
      <c r="D3" s="86">
        <v>38777</v>
      </c>
      <c r="E3" s="319" t="s">
        <v>630</v>
      </c>
      <c r="F3" s="320">
        <f t="shared" ref="F3:F66" si="0">IF(B3="설립",1,0)</f>
        <v>1</v>
      </c>
      <c r="G3" s="320">
        <f t="shared" ref="G3:G66" si="1">IF(B3="유출",1,0)</f>
        <v>0</v>
      </c>
    </row>
    <row r="4" spans="1:7" ht="18" customHeight="1" x14ac:dyDescent="0.3">
      <c r="A4" s="319" t="s">
        <v>571</v>
      </c>
      <c r="B4" s="319" t="s">
        <v>627</v>
      </c>
      <c r="C4" s="320" t="s">
        <v>631</v>
      </c>
      <c r="D4" s="86">
        <v>38777</v>
      </c>
      <c r="E4" s="319" t="s">
        <v>630</v>
      </c>
      <c r="F4" s="320">
        <f t="shared" si="0"/>
        <v>1</v>
      </c>
      <c r="G4" s="320">
        <f t="shared" si="1"/>
        <v>0</v>
      </c>
    </row>
    <row r="5" spans="1:7" ht="18" customHeight="1" x14ac:dyDescent="0.3">
      <c r="A5" s="319" t="s">
        <v>571</v>
      </c>
      <c r="B5" s="319" t="s">
        <v>626</v>
      </c>
      <c r="C5" s="320" t="s">
        <v>564</v>
      </c>
      <c r="D5" s="321">
        <v>39142</v>
      </c>
      <c r="E5" s="319" t="s">
        <v>632</v>
      </c>
      <c r="F5" s="320">
        <f t="shared" si="0"/>
        <v>0</v>
      </c>
      <c r="G5" s="320">
        <f t="shared" si="1"/>
        <v>1</v>
      </c>
    </row>
    <row r="6" spans="1:7" ht="18" customHeight="1" x14ac:dyDescent="0.3">
      <c r="A6" s="319" t="s">
        <v>571</v>
      </c>
      <c r="B6" s="319" t="s">
        <v>633</v>
      </c>
      <c r="C6" s="320" t="s">
        <v>634</v>
      </c>
      <c r="D6" s="321">
        <v>39142</v>
      </c>
      <c r="E6" s="319" t="s">
        <v>652</v>
      </c>
      <c r="F6" s="320">
        <f t="shared" si="0"/>
        <v>0</v>
      </c>
      <c r="G6" s="320">
        <f t="shared" si="1"/>
        <v>0</v>
      </c>
    </row>
    <row r="7" spans="1:7" ht="18" customHeight="1" x14ac:dyDescent="0.3">
      <c r="A7" s="319" t="s">
        <v>635</v>
      </c>
      <c r="B7" s="319" t="s">
        <v>633</v>
      </c>
      <c r="C7" s="320" t="s">
        <v>636</v>
      </c>
      <c r="D7" s="321">
        <v>39508</v>
      </c>
      <c r="E7" s="319" t="s">
        <v>651</v>
      </c>
      <c r="F7" s="320">
        <f t="shared" si="0"/>
        <v>0</v>
      </c>
      <c r="G7" s="320">
        <f t="shared" si="1"/>
        <v>0</v>
      </c>
    </row>
    <row r="8" spans="1:7" ht="18" customHeight="1" x14ac:dyDescent="0.3">
      <c r="A8" s="319" t="s">
        <v>572</v>
      </c>
      <c r="B8" s="319" t="s">
        <v>627</v>
      </c>
      <c r="C8" s="320" t="s">
        <v>564</v>
      </c>
      <c r="D8" s="86">
        <v>38777</v>
      </c>
      <c r="E8" s="319" t="s">
        <v>628</v>
      </c>
      <c r="F8" s="320">
        <f t="shared" si="0"/>
        <v>1</v>
      </c>
      <c r="G8" s="320">
        <f t="shared" si="1"/>
        <v>0</v>
      </c>
    </row>
    <row r="9" spans="1:7" ht="18" customHeight="1" x14ac:dyDescent="0.3">
      <c r="A9" s="319" t="s">
        <v>572</v>
      </c>
      <c r="B9" s="319" t="s">
        <v>627</v>
      </c>
      <c r="C9" s="320" t="s">
        <v>629</v>
      </c>
      <c r="D9" s="86">
        <v>38777</v>
      </c>
      <c r="E9" s="319" t="s">
        <v>630</v>
      </c>
      <c r="F9" s="320">
        <f t="shared" si="0"/>
        <v>1</v>
      </c>
      <c r="G9" s="320">
        <f t="shared" si="1"/>
        <v>0</v>
      </c>
    </row>
    <row r="10" spans="1:7" ht="18" customHeight="1" x14ac:dyDescent="0.3">
      <c r="A10" s="319" t="s">
        <v>572</v>
      </c>
      <c r="B10" s="319" t="s">
        <v>627</v>
      </c>
      <c r="C10" s="320" t="s">
        <v>631</v>
      </c>
      <c r="D10" s="86">
        <v>38777</v>
      </c>
      <c r="E10" s="319" t="s">
        <v>630</v>
      </c>
      <c r="F10" s="320">
        <f t="shared" si="0"/>
        <v>1</v>
      </c>
      <c r="G10" s="320">
        <f t="shared" si="1"/>
        <v>0</v>
      </c>
    </row>
    <row r="11" spans="1:7" ht="18" customHeight="1" x14ac:dyDescent="0.3">
      <c r="A11" s="319" t="s">
        <v>572</v>
      </c>
      <c r="B11" s="319" t="s">
        <v>626</v>
      </c>
      <c r="C11" s="320" t="s">
        <v>564</v>
      </c>
      <c r="D11" s="321">
        <v>39142</v>
      </c>
      <c r="E11" s="319" t="s">
        <v>632</v>
      </c>
      <c r="F11" s="320">
        <f t="shared" si="0"/>
        <v>0</v>
      </c>
      <c r="G11" s="320">
        <f t="shared" si="1"/>
        <v>1</v>
      </c>
    </row>
    <row r="12" spans="1:7" ht="18" customHeight="1" x14ac:dyDescent="0.3">
      <c r="A12" s="319" t="s">
        <v>572</v>
      </c>
      <c r="B12" s="319" t="s">
        <v>633</v>
      </c>
      <c r="C12" s="320" t="s">
        <v>634</v>
      </c>
      <c r="D12" s="321">
        <v>39142</v>
      </c>
      <c r="E12" s="319" t="s">
        <v>652</v>
      </c>
      <c r="F12" s="320">
        <f t="shared" si="0"/>
        <v>0</v>
      </c>
      <c r="G12" s="320">
        <f t="shared" si="1"/>
        <v>0</v>
      </c>
    </row>
    <row r="13" spans="1:7" ht="18" customHeight="1" x14ac:dyDescent="0.3">
      <c r="A13" s="319" t="s">
        <v>572</v>
      </c>
      <c r="B13" s="319" t="s">
        <v>633</v>
      </c>
      <c r="C13" s="320" t="s">
        <v>636</v>
      </c>
      <c r="D13" s="321">
        <v>39508</v>
      </c>
      <c r="E13" s="319" t="s">
        <v>651</v>
      </c>
      <c r="F13" s="320">
        <f t="shared" si="0"/>
        <v>0</v>
      </c>
      <c r="G13" s="320">
        <f t="shared" si="1"/>
        <v>0</v>
      </c>
    </row>
    <row r="14" spans="1:7" ht="18" customHeight="1" x14ac:dyDescent="0.3">
      <c r="A14" s="319" t="s">
        <v>576</v>
      </c>
      <c r="B14" s="319" t="s">
        <v>627</v>
      </c>
      <c r="C14" s="320" t="s">
        <v>564</v>
      </c>
      <c r="D14" s="86">
        <v>38777</v>
      </c>
      <c r="E14" s="319" t="s">
        <v>628</v>
      </c>
      <c r="F14" s="320">
        <f t="shared" si="0"/>
        <v>1</v>
      </c>
      <c r="G14" s="320">
        <f t="shared" si="1"/>
        <v>0</v>
      </c>
    </row>
    <row r="15" spans="1:7" ht="18" customHeight="1" x14ac:dyDescent="0.3">
      <c r="A15" s="319" t="s">
        <v>576</v>
      </c>
      <c r="B15" s="319" t="s">
        <v>627</v>
      </c>
      <c r="C15" s="320" t="s">
        <v>629</v>
      </c>
      <c r="D15" s="86">
        <v>38777</v>
      </c>
      <c r="E15" s="319" t="s">
        <v>630</v>
      </c>
      <c r="F15" s="320">
        <f t="shared" si="0"/>
        <v>1</v>
      </c>
      <c r="G15" s="320">
        <f t="shared" si="1"/>
        <v>0</v>
      </c>
    </row>
    <row r="16" spans="1:7" ht="18" customHeight="1" x14ac:dyDescent="0.3">
      <c r="A16" s="319" t="s">
        <v>637</v>
      </c>
      <c r="B16" s="319" t="s">
        <v>627</v>
      </c>
      <c r="C16" s="320" t="s">
        <v>631</v>
      </c>
      <c r="D16" s="86">
        <v>38777</v>
      </c>
      <c r="E16" s="319" t="s">
        <v>630</v>
      </c>
      <c r="F16" s="320">
        <f t="shared" si="0"/>
        <v>1</v>
      </c>
      <c r="G16" s="320">
        <f t="shared" si="1"/>
        <v>0</v>
      </c>
    </row>
    <row r="17" spans="1:7" ht="18" customHeight="1" x14ac:dyDescent="0.3">
      <c r="A17" s="319" t="s">
        <v>576</v>
      </c>
      <c r="B17" s="319" t="s">
        <v>626</v>
      </c>
      <c r="C17" s="320" t="s">
        <v>564</v>
      </c>
      <c r="D17" s="321">
        <v>39142</v>
      </c>
      <c r="E17" s="319" t="s">
        <v>632</v>
      </c>
      <c r="F17" s="320">
        <f t="shared" si="0"/>
        <v>0</v>
      </c>
      <c r="G17" s="320">
        <f t="shared" si="1"/>
        <v>1</v>
      </c>
    </row>
    <row r="18" spans="1:7" ht="18" customHeight="1" x14ac:dyDescent="0.3">
      <c r="A18" s="319" t="s">
        <v>576</v>
      </c>
      <c r="B18" s="319" t="s">
        <v>633</v>
      </c>
      <c r="C18" s="320" t="s">
        <v>634</v>
      </c>
      <c r="D18" s="321">
        <v>39142</v>
      </c>
      <c r="E18" s="319" t="s">
        <v>652</v>
      </c>
      <c r="F18" s="320">
        <f t="shared" si="0"/>
        <v>0</v>
      </c>
      <c r="G18" s="320">
        <f t="shared" si="1"/>
        <v>0</v>
      </c>
    </row>
    <row r="19" spans="1:7" ht="18" customHeight="1" x14ac:dyDescent="0.3">
      <c r="A19" s="319" t="s">
        <v>637</v>
      </c>
      <c r="B19" s="319" t="s">
        <v>633</v>
      </c>
      <c r="C19" s="320" t="s">
        <v>636</v>
      </c>
      <c r="D19" s="321">
        <v>39508</v>
      </c>
      <c r="E19" s="319" t="s">
        <v>651</v>
      </c>
      <c r="F19" s="320">
        <f t="shared" si="0"/>
        <v>0</v>
      </c>
      <c r="G19" s="320">
        <f t="shared" si="1"/>
        <v>0</v>
      </c>
    </row>
    <row r="20" spans="1:7" ht="18" customHeight="1" x14ac:dyDescent="0.3">
      <c r="A20" s="319"/>
      <c r="B20" s="319"/>
      <c r="C20" s="320"/>
      <c r="D20" s="320"/>
      <c r="E20" s="319"/>
      <c r="F20" s="320">
        <f t="shared" si="0"/>
        <v>0</v>
      </c>
      <c r="G20" s="320">
        <f t="shared" si="1"/>
        <v>0</v>
      </c>
    </row>
    <row r="21" spans="1:7" ht="18" customHeight="1" x14ac:dyDescent="0.3">
      <c r="A21" s="319"/>
      <c r="B21" s="319"/>
      <c r="C21" s="320"/>
      <c r="D21" s="320"/>
      <c r="E21" s="319"/>
      <c r="F21" s="320">
        <f t="shared" si="0"/>
        <v>0</v>
      </c>
      <c r="G21" s="320">
        <f t="shared" si="1"/>
        <v>0</v>
      </c>
    </row>
    <row r="22" spans="1:7" ht="18" customHeight="1" x14ac:dyDescent="0.3">
      <c r="A22" s="319"/>
      <c r="B22" s="319"/>
      <c r="C22" s="320"/>
      <c r="D22" s="320"/>
      <c r="E22" s="319"/>
      <c r="F22" s="320">
        <f t="shared" si="0"/>
        <v>0</v>
      </c>
      <c r="G22" s="320">
        <f t="shared" si="1"/>
        <v>0</v>
      </c>
    </row>
    <row r="23" spans="1:7" ht="18" customHeight="1" x14ac:dyDescent="0.3">
      <c r="A23" s="319"/>
      <c r="B23" s="319"/>
      <c r="C23" s="320"/>
      <c r="D23" s="320"/>
      <c r="E23" s="319"/>
      <c r="F23" s="320">
        <f t="shared" si="0"/>
        <v>0</v>
      </c>
      <c r="G23" s="320">
        <f t="shared" si="1"/>
        <v>0</v>
      </c>
    </row>
    <row r="24" spans="1:7" ht="18" customHeight="1" x14ac:dyDescent="0.3">
      <c r="A24" s="319"/>
      <c r="B24" s="319"/>
      <c r="C24" s="320"/>
      <c r="D24" s="320"/>
      <c r="E24" s="319"/>
      <c r="F24" s="320">
        <f t="shared" si="0"/>
        <v>0</v>
      </c>
      <c r="G24" s="320">
        <f t="shared" si="1"/>
        <v>0</v>
      </c>
    </row>
    <row r="25" spans="1:7" ht="18" customHeight="1" x14ac:dyDescent="0.3">
      <c r="A25" s="319"/>
      <c r="B25" s="319"/>
      <c r="C25" s="320"/>
      <c r="D25" s="320"/>
      <c r="E25" s="319"/>
      <c r="F25" s="320">
        <f t="shared" si="0"/>
        <v>0</v>
      </c>
      <c r="G25" s="320">
        <f t="shared" si="1"/>
        <v>0</v>
      </c>
    </row>
    <row r="26" spans="1:7" ht="18" customHeight="1" x14ac:dyDescent="0.3">
      <c r="A26" s="319"/>
      <c r="B26" s="319"/>
      <c r="C26" s="320"/>
      <c r="D26" s="320"/>
      <c r="E26" s="319"/>
      <c r="F26" s="320">
        <f t="shared" si="0"/>
        <v>0</v>
      </c>
      <c r="G26" s="320">
        <f t="shared" si="1"/>
        <v>0</v>
      </c>
    </row>
    <row r="27" spans="1:7" ht="18" customHeight="1" x14ac:dyDescent="0.3">
      <c r="A27" s="319"/>
      <c r="B27" s="319"/>
      <c r="C27" s="320"/>
      <c r="D27" s="320"/>
      <c r="E27" s="319"/>
      <c r="F27" s="320">
        <f t="shared" si="0"/>
        <v>0</v>
      </c>
      <c r="G27" s="320">
        <f t="shared" si="1"/>
        <v>0</v>
      </c>
    </row>
    <row r="28" spans="1:7" ht="18" customHeight="1" x14ac:dyDescent="0.3">
      <c r="A28" s="319"/>
      <c r="B28" s="319"/>
      <c r="C28" s="320"/>
      <c r="D28" s="320"/>
      <c r="E28" s="319"/>
      <c r="F28" s="320">
        <f t="shared" si="0"/>
        <v>0</v>
      </c>
      <c r="G28" s="320">
        <f t="shared" si="1"/>
        <v>0</v>
      </c>
    </row>
    <row r="29" spans="1:7" ht="18" customHeight="1" x14ac:dyDescent="0.3">
      <c r="A29" s="319"/>
      <c r="B29" s="319"/>
      <c r="C29" s="320"/>
      <c r="D29" s="320"/>
      <c r="E29" s="319"/>
      <c r="F29" s="320">
        <f t="shared" si="0"/>
        <v>0</v>
      </c>
      <c r="G29" s="320">
        <f t="shared" si="1"/>
        <v>0</v>
      </c>
    </row>
    <row r="30" spans="1:7" ht="18" customHeight="1" x14ac:dyDescent="0.3">
      <c r="A30" s="319"/>
      <c r="B30" s="319"/>
      <c r="C30" s="320"/>
      <c r="D30" s="320"/>
      <c r="E30" s="319"/>
      <c r="F30" s="320">
        <f t="shared" si="0"/>
        <v>0</v>
      </c>
      <c r="G30" s="320">
        <f t="shared" si="1"/>
        <v>0</v>
      </c>
    </row>
    <row r="31" spans="1:7" ht="18" customHeight="1" x14ac:dyDescent="0.3">
      <c r="A31" s="319"/>
      <c r="B31" s="319"/>
      <c r="C31" s="320"/>
      <c r="D31" s="320"/>
      <c r="E31" s="319"/>
      <c r="F31" s="320">
        <f t="shared" si="0"/>
        <v>0</v>
      </c>
      <c r="G31" s="320">
        <f t="shared" si="1"/>
        <v>0</v>
      </c>
    </row>
    <row r="32" spans="1:7" ht="18" customHeight="1" x14ac:dyDescent="0.3">
      <c r="A32" s="319"/>
      <c r="B32" s="319"/>
      <c r="C32" s="320"/>
      <c r="D32" s="320"/>
      <c r="E32" s="319"/>
      <c r="F32" s="320">
        <f t="shared" si="0"/>
        <v>0</v>
      </c>
      <c r="G32" s="320">
        <f t="shared" si="1"/>
        <v>0</v>
      </c>
    </row>
    <row r="33" spans="1:7" ht="18" customHeight="1" x14ac:dyDescent="0.3">
      <c r="A33" s="319"/>
      <c r="B33" s="319"/>
      <c r="C33" s="320"/>
      <c r="D33" s="320"/>
      <c r="E33" s="319"/>
      <c r="F33" s="320">
        <f t="shared" si="0"/>
        <v>0</v>
      </c>
      <c r="G33" s="320">
        <f t="shared" si="1"/>
        <v>0</v>
      </c>
    </row>
    <row r="34" spans="1:7" ht="18" customHeight="1" x14ac:dyDescent="0.3">
      <c r="A34" s="319"/>
      <c r="B34" s="319"/>
      <c r="C34" s="320"/>
      <c r="D34" s="320"/>
      <c r="E34" s="319"/>
      <c r="F34" s="320">
        <f t="shared" si="0"/>
        <v>0</v>
      </c>
      <c r="G34" s="320">
        <f t="shared" si="1"/>
        <v>0</v>
      </c>
    </row>
    <row r="35" spans="1:7" ht="18" customHeight="1" x14ac:dyDescent="0.3">
      <c r="A35" s="319"/>
      <c r="B35" s="319"/>
      <c r="C35" s="320"/>
      <c r="D35" s="320"/>
      <c r="E35" s="319"/>
      <c r="F35" s="320">
        <f t="shared" si="0"/>
        <v>0</v>
      </c>
      <c r="G35" s="320">
        <f t="shared" si="1"/>
        <v>0</v>
      </c>
    </row>
    <row r="36" spans="1:7" ht="18" customHeight="1" x14ac:dyDescent="0.3">
      <c r="A36" s="319"/>
      <c r="B36" s="319"/>
      <c r="C36" s="320"/>
      <c r="D36" s="320"/>
      <c r="E36" s="319"/>
      <c r="F36" s="320">
        <f t="shared" si="0"/>
        <v>0</v>
      </c>
      <c r="G36" s="320">
        <f t="shared" si="1"/>
        <v>0</v>
      </c>
    </row>
    <row r="37" spans="1:7" ht="18" customHeight="1" x14ac:dyDescent="0.3">
      <c r="A37" s="319"/>
      <c r="B37" s="319"/>
      <c r="C37" s="320"/>
      <c r="D37" s="320"/>
      <c r="E37" s="319"/>
      <c r="F37" s="320">
        <f t="shared" si="0"/>
        <v>0</v>
      </c>
      <c r="G37" s="320">
        <f t="shared" si="1"/>
        <v>0</v>
      </c>
    </row>
    <row r="38" spans="1:7" ht="18" customHeight="1" x14ac:dyDescent="0.3">
      <c r="A38" s="319"/>
      <c r="B38" s="319"/>
      <c r="C38" s="320"/>
      <c r="D38" s="320"/>
      <c r="E38" s="319"/>
      <c r="F38" s="320">
        <f t="shared" si="0"/>
        <v>0</v>
      </c>
      <c r="G38" s="320">
        <f t="shared" si="1"/>
        <v>0</v>
      </c>
    </row>
    <row r="39" spans="1:7" ht="18" customHeight="1" x14ac:dyDescent="0.3">
      <c r="A39" s="319"/>
      <c r="B39" s="319"/>
      <c r="C39" s="320"/>
      <c r="D39" s="320"/>
      <c r="E39" s="319"/>
      <c r="F39" s="320">
        <f t="shared" si="0"/>
        <v>0</v>
      </c>
      <c r="G39" s="320">
        <f t="shared" si="1"/>
        <v>0</v>
      </c>
    </row>
    <row r="40" spans="1:7" ht="18" customHeight="1" x14ac:dyDescent="0.3">
      <c r="A40" s="319"/>
      <c r="B40" s="319"/>
      <c r="C40" s="320"/>
      <c r="D40" s="320"/>
      <c r="E40" s="319"/>
      <c r="F40" s="320">
        <f t="shared" si="0"/>
        <v>0</v>
      </c>
      <c r="G40" s="320">
        <f t="shared" si="1"/>
        <v>0</v>
      </c>
    </row>
    <row r="41" spans="1:7" ht="18" customHeight="1" x14ac:dyDescent="0.3">
      <c r="A41" s="319"/>
      <c r="B41" s="319"/>
      <c r="C41" s="320"/>
      <c r="D41" s="320"/>
      <c r="E41" s="319"/>
      <c r="F41" s="320">
        <f t="shared" si="0"/>
        <v>0</v>
      </c>
      <c r="G41" s="320">
        <f t="shared" si="1"/>
        <v>0</v>
      </c>
    </row>
    <row r="42" spans="1:7" ht="18" customHeight="1" x14ac:dyDescent="0.3">
      <c r="A42" s="319"/>
      <c r="B42" s="319"/>
      <c r="C42" s="320"/>
      <c r="D42" s="320"/>
      <c r="E42" s="319"/>
      <c r="F42" s="320">
        <f t="shared" si="0"/>
        <v>0</v>
      </c>
      <c r="G42" s="320">
        <f t="shared" si="1"/>
        <v>0</v>
      </c>
    </row>
    <row r="43" spans="1:7" ht="18" customHeight="1" x14ac:dyDescent="0.3">
      <c r="A43" s="319"/>
      <c r="B43" s="319"/>
      <c r="C43" s="320"/>
      <c r="D43" s="320"/>
      <c r="E43" s="319"/>
      <c r="F43" s="320">
        <f t="shared" si="0"/>
        <v>0</v>
      </c>
      <c r="G43" s="320">
        <f t="shared" si="1"/>
        <v>0</v>
      </c>
    </row>
    <row r="44" spans="1:7" ht="18" customHeight="1" x14ac:dyDescent="0.3">
      <c r="A44" s="319"/>
      <c r="B44" s="319"/>
      <c r="C44" s="320"/>
      <c r="D44" s="320"/>
      <c r="E44" s="319"/>
      <c r="F44" s="320">
        <f t="shared" si="0"/>
        <v>0</v>
      </c>
      <c r="G44" s="320">
        <f t="shared" si="1"/>
        <v>0</v>
      </c>
    </row>
    <row r="45" spans="1:7" ht="18" customHeight="1" x14ac:dyDescent="0.3">
      <c r="A45" s="319"/>
      <c r="B45" s="319"/>
      <c r="C45" s="320"/>
      <c r="D45" s="320"/>
      <c r="E45" s="319"/>
      <c r="F45" s="320">
        <f t="shared" si="0"/>
        <v>0</v>
      </c>
      <c r="G45" s="320">
        <f t="shared" si="1"/>
        <v>0</v>
      </c>
    </row>
    <row r="46" spans="1:7" ht="18" customHeight="1" x14ac:dyDescent="0.3">
      <c r="A46" s="319"/>
      <c r="B46" s="319"/>
      <c r="C46" s="320"/>
      <c r="D46" s="320"/>
      <c r="E46" s="319"/>
      <c r="F46" s="320">
        <f t="shared" si="0"/>
        <v>0</v>
      </c>
      <c r="G46" s="320">
        <f t="shared" si="1"/>
        <v>0</v>
      </c>
    </row>
    <row r="47" spans="1:7" ht="18" customHeight="1" x14ac:dyDescent="0.3">
      <c r="A47" s="319"/>
      <c r="B47" s="319"/>
      <c r="C47" s="320"/>
      <c r="D47" s="320"/>
      <c r="E47" s="319"/>
      <c r="F47" s="320">
        <f t="shared" si="0"/>
        <v>0</v>
      </c>
      <c r="G47" s="320">
        <f t="shared" si="1"/>
        <v>0</v>
      </c>
    </row>
    <row r="48" spans="1:7" ht="18" customHeight="1" x14ac:dyDescent="0.3">
      <c r="A48" s="319"/>
      <c r="B48" s="319"/>
      <c r="C48" s="320"/>
      <c r="D48" s="320"/>
      <c r="E48" s="319"/>
      <c r="F48" s="320">
        <f t="shared" si="0"/>
        <v>0</v>
      </c>
      <c r="G48" s="320">
        <f t="shared" si="1"/>
        <v>0</v>
      </c>
    </row>
    <row r="49" spans="1:7" ht="18" customHeight="1" x14ac:dyDescent="0.3">
      <c r="A49" s="319"/>
      <c r="B49" s="319"/>
      <c r="C49" s="320"/>
      <c r="D49" s="320"/>
      <c r="E49" s="319"/>
      <c r="F49" s="320">
        <f t="shared" si="0"/>
        <v>0</v>
      </c>
      <c r="G49" s="320">
        <f t="shared" si="1"/>
        <v>0</v>
      </c>
    </row>
    <row r="50" spans="1:7" ht="18" customHeight="1" x14ac:dyDescent="0.3">
      <c r="A50" s="319"/>
      <c r="B50" s="319"/>
      <c r="C50" s="320"/>
      <c r="D50" s="320"/>
      <c r="E50" s="319"/>
      <c r="F50" s="320">
        <f t="shared" si="0"/>
        <v>0</v>
      </c>
      <c r="G50" s="320">
        <f t="shared" si="1"/>
        <v>0</v>
      </c>
    </row>
    <row r="51" spans="1:7" ht="18" customHeight="1" x14ac:dyDescent="0.3">
      <c r="A51" s="319"/>
      <c r="B51" s="319"/>
      <c r="C51" s="320"/>
      <c r="D51" s="320"/>
      <c r="E51" s="319"/>
      <c r="F51" s="320">
        <f t="shared" si="0"/>
        <v>0</v>
      </c>
      <c r="G51" s="320">
        <f t="shared" si="1"/>
        <v>0</v>
      </c>
    </row>
    <row r="52" spans="1:7" ht="18" customHeight="1" x14ac:dyDescent="0.3">
      <c r="A52" s="319"/>
      <c r="B52" s="319"/>
      <c r="C52" s="320"/>
      <c r="D52" s="320"/>
      <c r="E52" s="319"/>
      <c r="F52" s="320">
        <f t="shared" si="0"/>
        <v>0</v>
      </c>
      <c r="G52" s="320">
        <f t="shared" si="1"/>
        <v>0</v>
      </c>
    </row>
    <row r="53" spans="1:7" ht="18" customHeight="1" x14ac:dyDescent="0.3">
      <c r="A53" s="319"/>
      <c r="B53" s="319"/>
      <c r="C53" s="320"/>
      <c r="D53" s="320"/>
      <c r="E53" s="319"/>
      <c r="F53" s="320">
        <f t="shared" si="0"/>
        <v>0</v>
      </c>
      <c r="G53" s="320">
        <f t="shared" si="1"/>
        <v>0</v>
      </c>
    </row>
    <row r="54" spans="1:7" ht="18" customHeight="1" x14ac:dyDescent="0.3">
      <c r="A54" s="319"/>
      <c r="B54" s="319"/>
      <c r="C54" s="320"/>
      <c r="D54" s="320"/>
      <c r="E54" s="319"/>
      <c r="F54" s="320">
        <f t="shared" si="0"/>
        <v>0</v>
      </c>
      <c r="G54" s="320">
        <f t="shared" si="1"/>
        <v>0</v>
      </c>
    </row>
    <row r="55" spans="1:7" ht="18" customHeight="1" x14ac:dyDescent="0.3">
      <c r="A55" s="319"/>
      <c r="B55" s="319"/>
      <c r="C55" s="320"/>
      <c r="D55" s="320"/>
      <c r="E55" s="319"/>
      <c r="F55" s="320">
        <f t="shared" si="0"/>
        <v>0</v>
      </c>
      <c r="G55" s="320">
        <f t="shared" si="1"/>
        <v>0</v>
      </c>
    </row>
    <row r="56" spans="1:7" ht="18" customHeight="1" x14ac:dyDescent="0.3">
      <c r="A56" s="319"/>
      <c r="B56" s="319"/>
      <c r="C56" s="320"/>
      <c r="D56" s="320"/>
      <c r="E56" s="319"/>
      <c r="F56" s="320">
        <f t="shared" si="0"/>
        <v>0</v>
      </c>
      <c r="G56" s="320">
        <f t="shared" si="1"/>
        <v>0</v>
      </c>
    </row>
    <row r="57" spans="1:7" ht="18" customHeight="1" x14ac:dyDescent="0.3">
      <c r="A57" s="319"/>
      <c r="B57" s="319"/>
      <c r="C57" s="320"/>
      <c r="D57" s="320"/>
      <c r="E57" s="319"/>
      <c r="F57" s="320">
        <f t="shared" si="0"/>
        <v>0</v>
      </c>
      <c r="G57" s="320">
        <f t="shared" si="1"/>
        <v>0</v>
      </c>
    </row>
    <row r="58" spans="1:7" ht="18" customHeight="1" x14ac:dyDescent="0.3">
      <c r="A58" s="319"/>
      <c r="B58" s="319"/>
      <c r="C58" s="320"/>
      <c r="D58" s="320"/>
      <c r="E58" s="319"/>
      <c r="F58" s="320">
        <f t="shared" si="0"/>
        <v>0</v>
      </c>
      <c r="G58" s="320">
        <f t="shared" si="1"/>
        <v>0</v>
      </c>
    </row>
    <row r="59" spans="1:7" ht="18" customHeight="1" x14ac:dyDescent="0.3">
      <c r="A59" s="319"/>
      <c r="B59" s="319"/>
      <c r="C59" s="320"/>
      <c r="D59" s="320"/>
      <c r="E59" s="319"/>
      <c r="F59" s="320">
        <f t="shared" si="0"/>
        <v>0</v>
      </c>
      <c r="G59" s="320">
        <f t="shared" si="1"/>
        <v>0</v>
      </c>
    </row>
    <row r="60" spans="1:7" ht="18" customHeight="1" x14ac:dyDescent="0.3">
      <c r="A60" s="319"/>
      <c r="B60" s="319"/>
      <c r="C60" s="320"/>
      <c r="D60" s="320"/>
      <c r="E60" s="319"/>
      <c r="F60" s="320">
        <f t="shared" si="0"/>
        <v>0</v>
      </c>
      <c r="G60" s="320">
        <f t="shared" si="1"/>
        <v>0</v>
      </c>
    </row>
    <row r="61" spans="1:7" ht="18" customHeight="1" x14ac:dyDescent="0.3">
      <c r="A61" s="319"/>
      <c r="B61" s="319"/>
      <c r="C61" s="320"/>
      <c r="D61" s="320"/>
      <c r="E61" s="319"/>
      <c r="F61" s="320">
        <f t="shared" si="0"/>
        <v>0</v>
      </c>
      <c r="G61" s="320">
        <f t="shared" si="1"/>
        <v>0</v>
      </c>
    </row>
    <row r="62" spans="1:7" ht="18" customHeight="1" x14ac:dyDescent="0.3">
      <c r="A62" s="319"/>
      <c r="B62" s="319"/>
      <c r="C62" s="320"/>
      <c r="D62" s="320"/>
      <c r="E62" s="319"/>
      <c r="F62" s="320">
        <f t="shared" si="0"/>
        <v>0</v>
      </c>
      <c r="G62" s="320">
        <f t="shared" si="1"/>
        <v>0</v>
      </c>
    </row>
    <row r="63" spans="1:7" ht="18" customHeight="1" x14ac:dyDescent="0.3">
      <c r="A63" s="319"/>
      <c r="B63" s="319"/>
      <c r="C63" s="320"/>
      <c r="D63" s="320"/>
      <c r="E63" s="319"/>
      <c r="F63" s="320">
        <f t="shared" si="0"/>
        <v>0</v>
      </c>
      <c r="G63" s="320">
        <f t="shared" si="1"/>
        <v>0</v>
      </c>
    </row>
    <row r="64" spans="1:7" ht="18" customHeight="1" x14ac:dyDescent="0.3">
      <c r="A64" s="319"/>
      <c r="B64" s="319"/>
      <c r="C64" s="320"/>
      <c r="D64" s="320"/>
      <c r="E64" s="319"/>
      <c r="F64" s="320">
        <f t="shared" si="0"/>
        <v>0</v>
      </c>
      <c r="G64" s="320">
        <f t="shared" si="1"/>
        <v>0</v>
      </c>
    </row>
    <row r="65" spans="1:7" ht="18" customHeight="1" x14ac:dyDescent="0.3">
      <c r="A65" s="319"/>
      <c r="B65" s="319"/>
      <c r="C65" s="320"/>
      <c r="D65" s="320"/>
      <c r="E65" s="319"/>
      <c r="F65" s="320">
        <f t="shared" si="0"/>
        <v>0</v>
      </c>
      <c r="G65" s="320">
        <f t="shared" si="1"/>
        <v>0</v>
      </c>
    </row>
    <row r="66" spans="1:7" ht="18" customHeight="1" x14ac:dyDescent="0.3">
      <c r="A66" s="319"/>
      <c r="B66" s="319"/>
      <c r="C66" s="320"/>
      <c r="D66" s="320"/>
      <c r="E66" s="319"/>
      <c r="F66" s="320">
        <f t="shared" si="0"/>
        <v>0</v>
      </c>
      <c r="G66" s="320">
        <f t="shared" si="1"/>
        <v>0</v>
      </c>
    </row>
    <row r="67" spans="1:7" ht="18" customHeight="1" x14ac:dyDescent="0.3">
      <c r="A67" s="319"/>
      <c r="B67" s="319"/>
      <c r="C67" s="320"/>
      <c r="D67" s="320"/>
      <c r="E67" s="319"/>
      <c r="F67" s="320">
        <f t="shared" ref="F67:F130" si="2">IF(B67="설립",1,0)</f>
        <v>0</v>
      </c>
      <c r="G67" s="320">
        <f t="shared" ref="G67:G130" si="3">IF(B67="유출",1,0)</f>
        <v>0</v>
      </c>
    </row>
    <row r="68" spans="1:7" ht="18" customHeight="1" x14ac:dyDescent="0.3">
      <c r="A68" s="319"/>
      <c r="B68" s="319"/>
      <c r="C68" s="320"/>
      <c r="D68" s="320"/>
      <c r="E68" s="319"/>
      <c r="F68" s="320">
        <f t="shared" si="2"/>
        <v>0</v>
      </c>
      <c r="G68" s="320">
        <f t="shared" si="3"/>
        <v>0</v>
      </c>
    </row>
    <row r="69" spans="1:7" ht="18" customHeight="1" x14ac:dyDescent="0.3">
      <c r="A69" s="319"/>
      <c r="B69" s="319"/>
      <c r="C69" s="320"/>
      <c r="D69" s="320"/>
      <c r="E69" s="319"/>
      <c r="F69" s="320">
        <f t="shared" si="2"/>
        <v>0</v>
      </c>
      <c r="G69" s="320">
        <f t="shared" si="3"/>
        <v>0</v>
      </c>
    </row>
    <row r="70" spans="1:7" ht="18" customHeight="1" x14ac:dyDescent="0.3">
      <c r="A70" s="319"/>
      <c r="B70" s="319"/>
      <c r="C70" s="320"/>
      <c r="D70" s="320"/>
      <c r="E70" s="319"/>
      <c r="F70" s="320">
        <f t="shared" si="2"/>
        <v>0</v>
      </c>
      <c r="G70" s="320">
        <f t="shared" si="3"/>
        <v>0</v>
      </c>
    </row>
    <row r="71" spans="1:7" ht="18" customHeight="1" x14ac:dyDescent="0.3">
      <c r="A71" s="319"/>
      <c r="B71" s="319"/>
      <c r="C71" s="320"/>
      <c r="D71" s="320"/>
      <c r="E71" s="319"/>
      <c r="F71" s="320">
        <f t="shared" si="2"/>
        <v>0</v>
      </c>
      <c r="G71" s="320">
        <f t="shared" si="3"/>
        <v>0</v>
      </c>
    </row>
    <row r="72" spans="1:7" ht="18" customHeight="1" x14ac:dyDescent="0.3">
      <c r="A72" s="319"/>
      <c r="B72" s="319"/>
      <c r="C72" s="320"/>
      <c r="D72" s="320"/>
      <c r="E72" s="319"/>
      <c r="F72" s="320">
        <f t="shared" si="2"/>
        <v>0</v>
      </c>
      <c r="G72" s="320">
        <f t="shared" si="3"/>
        <v>0</v>
      </c>
    </row>
    <row r="73" spans="1:7" ht="18" customHeight="1" x14ac:dyDescent="0.3">
      <c r="A73" s="319"/>
      <c r="B73" s="319"/>
      <c r="C73" s="320"/>
      <c r="D73" s="320"/>
      <c r="E73" s="319"/>
      <c r="F73" s="320">
        <f t="shared" si="2"/>
        <v>0</v>
      </c>
      <c r="G73" s="320">
        <f t="shared" si="3"/>
        <v>0</v>
      </c>
    </row>
    <row r="74" spans="1:7" ht="18" customHeight="1" x14ac:dyDescent="0.3">
      <c r="A74" s="319"/>
      <c r="B74" s="319"/>
      <c r="C74" s="320"/>
      <c r="D74" s="320"/>
      <c r="E74" s="319"/>
      <c r="F74" s="320">
        <f t="shared" si="2"/>
        <v>0</v>
      </c>
      <c r="G74" s="320">
        <f t="shared" si="3"/>
        <v>0</v>
      </c>
    </row>
    <row r="75" spans="1:7" ht="18" customHeight="1" x14ac:dyDescent="0.3">
      <c r="A75" s="319"/>
      <c r="B75" s="319"/>
      <c r="C75" s="320"/>
      <c r="D75" s="320"/>
      <c r="E75" s="319"/>
      <c r="F75" s="320">
        <f t="shared" si="2"/>
        <v>0</v>
      </c>
      <c r="G75" s="320">
        <f t="shared" si="3"/>
        <v>0</v>
      </c>
    </row>
    <row r="76" spans="1:7" ht="18" customHeight="1" x14ac:dyDescent="0.3">
      <c r="A76" s="319"/>
      <c r="B76" s="319"/>
      <c r="C76" s="320"/>
      <c r="D76" s="320"/>
      <c r="E76" s="319"/>
      <c r="F76" s="320">
        <f t="shared" si="2"/>
        <v>0</v>
      </c>
      <c r="G76" s="320">
        <f t="shared" si="3"/>
        <v>0</v>
      </c>
    </row>
    <row r="77" spans="1:7" ht="18" customHeight="1" x14ac:dyDescent="0.3">
      <c r="A77" s="319"/>
      <c r="B77" s="319"/>
      <c r="C77" s="320"/>
      <c r="D77" s="320"/>
      <c r="E77" s="319"/>
      <c r="F77" s="320">
        <f t="shared" si="2"/>
        <v>0</v>
      </c>
      <c r="G77" s="320">
        <f t="shared" si="3"/>
        <v>0</v>
      </c>
    </row>
    <row r="78" spans="1:7" ht="18" customHeight="1" x14ac:dyDescent="0.3">
      <c r="A78" s="319"/>
      <c r="B78" s="319"/>
      <c r="C78" s="320"/>
      <c r="D78" s="320"/>
      <c r="E78" s="319"/>
      <c r="F78" s="320">
        <f t="shared" si="2"/>
        <v>0</v>
      </c>
      <c r="G78" s="320">
        <f t="shared" si="3"/>
        <v>0</v>
      </c>
    </row>
    <row r="79" spans="1:7" ht="18" customHeight="1" x14ac:dyDescent="0.3">
      <c r="A79" s="319"/>
      <c r="B79" s="319"/>
      <c r="C79" s="320"/>
      <c r="D79" s="320"/>
      <c r="E79" s="319"/>
      <c r="F79" s="320">
        <f t="shared" si="2"/>
        <v>0</v>
      </c>
      <c r="G79" s="320">
        <f t="shared" si="3"/>
        <v>0</v>
      </c>
    </row>
    <row r="80" spans="1:7" ht="18" customHeight="1" x14ac:dyDescent="0.3">
      <c r="A80" s="319"/>
      <c r="B80" s="319"/>
      <c r="C80" s="320"/>
      <c r="D80" s="320"/>
      <c r="E80" s="319"/>
      <c r="F80" s="320">
        <f t="shared" si="2"/>
        <v>0</v>
      </c>
      <c r="G80" s="320">
        <f t="shared" si="3"/>
        <v>0</v>
      </c>
    </row>
    <row r="81" spans="1:7" ht="18" customHeight="1" x14ac:dyDescent="0.3">
      <c r="A81" s="319"/>
      <c r="B81" s="319"/>
      <c r="C81" s="320"/>
      <c r="D81" s="320"/>
      <c r="E81" s="319"/>
      <c r="F81" s="320">
        <f t="shared" si="2"/>
        <v>0</v>
      </c>
      <c r="G81" s="320">
        <f t="shared" si="3"/>
        <v>0</v>
      </c>
    </row>
    <row r="82" spans="1:7" ht="18" customHeight="1" x14ac:dyDescent="0.3">
      <c r="A82" s="319"/>
      <c r="B82" s="319"/>
      <c r="C82" s="320"/>
      <c r="D82" s="320"/>
      <c r="E82" s="319"/>
      <c r="F82" s="320">
        <f t="shared" si="2"/>
        <v>0</v>
      </c>
      <c r="G82" s="320">
        <f t="shared" si="3"/>
        <v>0</v>
      </c>
    </row>
    <row r="83" spans="1:7" ht="18" customHeight="1" x14ac:dyDescent="0.3">
      <c r="A83" s="319"/>
      <c r="B83" s="319"/>
      <c r="C83" s="320"/>
      <c r="D83" s="320"/>
      <c r="E83" s="319"/>
      <c r="F83" s="320">
        <f t="shared" si="2"/>
        <v>0</v>
      </c>
      <c r="G83" s="320">
        <f t="shared" si="3"/>
        <v>0</v>
      </c>
    </row>
    <row r="84" spans="1:7" ht="18" customHeight="1" x14ac:dyDescent="0.3">
      <c r="A84" s="319"/>
      <c r="B84" s="319"/>
      <c r="C84" s="320"/>
      <c r="D84" s="320"/>
      <c r="E84" s="319"/>
      <c r="F84" s="320">
        <f t="shared" si="2"/>
        <v>0</v>
      </c>
      <c r="G84" s="320">
        <f t="shared" si="3"/>
        <v>0</v>
      </c>
    </row>
    <row r="85" spans="1:7" ht="18" customHeight="1" x14ac:dyDescent="0.3">
      <c r="A85" s="319"/>
      <c r="B85" s="319"/>
      <c r="C85" s="320"/>
      <c r="D85" s="320"/>
      <c r="E85" s="319"/>
      <c r="F85" s="320">
        <f t="shared" si="2"/>
        <v>0</v>
      </c>
      <c r="G85" s="320">
        <f t="shared" si="3"/>
        <v>0</v>
      </c>
    </row>
    <row r="86" spans="1:7" ht="18" customHeight="1" x14ac:dyDescent="0.3">
      <c r="A86" s="319"/>
      <c r="B86" s="319"/>
      <c r="C86" s="320"/>
      <c r="D86" s="320"/>
      <c r="E86" s="319"/>
      <c r="F86" s="320">
        <f t="shared" si="2"/>
        <v>0</v>
      </c>
      <c r="G86" s="320">
        <f t="shared" si="3"/>
        <v>0</v>
      </c>
    </row>
    <row r="87" spans="1:7" ht="18" customHeight="1" x14ac:dyDescent="0.3">
      <c r="A87" s="319"/>
      <c r="B87" s="319"/>
      <c r="C87" s="320"/>
      <c r="D87" s="320"/>
      <c r="E87" s="319"/>
      <c r="F87" s="320">
        <f t="shared" si="2"/>
        <v>0</v>
      </c>
      <c r="G87" s="320">
        <f t="shared" si="3"/>
        <v>0</v>
      </c>
    </row>
    <row r="88" spans="1:7" ht="18" customHeight="1" x14ac:dyDescent="0.3">
      <c r="A88" s="319"/>
      <c r="B88" s="319"/>
      <c r="C88" s="320"/>
      <c r="D88" s="320"/>
      <c r="E88" s="319"/>
      <c r="F88" s="320">
        <f t="shared" si="2"/>
        <v>0</v>
      </c>
      <c r="G88" s="320">
        <f t="shared" si="3"/>
        <v>0</v>
      </c>
    </row>
    <row r="89" spans="1:7" ht="18" customHeight="1" x14ac:dyDescent="0.3">
      <c r="A89" s="319"/>
      <c r="B89" s="319"/>
      <c r="C89" s="320"/>
      <c r="D89" s="320"/>
      <c r="E89" s="319"/>
      <c r="F89" s="320">
        <f t="shared" si="2"/>
        <v>0</v>
      </c>
      <c r="G89" s="320">
        <f t="shared" si="3"/>
        <v>0</v>
      </c>
    </row>
    <row r="90" spans="1:7" ht="18" customHeight="1" x14ac:dyDescent="0.3">
      <c r="A90" s="319"/>
      <c r="B90" s="319"/>
      <c r="C90" s="320"/>
      <c r="D90" s="320"/>
      <c r="E90" s="319"/>
      <c r="F90" s="320">
        <f t="shared" si="2"/>
        <v>0</v>
      </c>
      <c r="G90" s="320">
        <f t="shared" si="3"/>
        <v>0</v>
      </c>
    </row>
    <row r="91" spans="1:7" ht="18" customHeight="1" x14ac:dyDescent="0.3">
      <c r="A91" s="319"/>
      <c r="B91" s="319"/>
      <c r="C91" s="320"/>
      <c r="D91" s="320"/>
      <c r="E91" s="319"/>
      <c r="F91" s="320">
        <f t="shared" si="2"/>
        <v>0</v>
      </c>
      <c r="G91" s="320">
        <f t="shared" si="3"/>
        <v>0</v>
      </c>
    </row>
    <row r="92" spans="1:7" ht="18" customHeight="1" x14ac:dyDescent="0.3">
      <c r="A92" s="319"/>
      <c r="B92" s="319"/>
      <c r="C92" s="320"/>
      <c r="D92" s="320"/>
      <c r="E92" s="319"/>
      <c r="F92" s="320">
        <f t="shared" si="2"/>
        <v>0</v>
      </c>
      <c r="G92" s="320">
        <f t="shared" si="3"/>
        <v>0</v>
      </c>
    </row>
    <row r="93" spans="1:7" ht="18" customHeight="1" x14ac:dyDescent="0.3">
      <c r="A93" s="319"/>
      <c r="B93" s="319"/>
      <c r="C93" s="320"/>
      <c r="D93" s="320"/>
      <c r="E93" s="319"/>
      <c r="F93" s="320">
        <f t="shared" si="2"/>
        <v>0</v>
      </c>
      <c r="G93" s="320">
        <f t="shared" si="3"/>
        <v>0</v>
      </c>
    </row>
    <row r="94" spans="1:7" ht="18" customHeight="1" x14ac:dyDescent="0.3">
      <c r="A94" s="319"/>
      <c r="B94" s="319"/>
      <c r="C94" s="320"/>
      <c r="D94" s="320"/>
      <c r="E94" s="319"/>
      <c r="F94" s="320">
        <f t="shared" si="2"/>
        <v>0</v>
      </c>
      <c r="G94" s="320">
        <f t="shared" si="3"/>
        <v>0</v>
      </c>
    </row>
    <row r="95" spans="1:7" ht="18" customHeight="1" x14ac:dyDescent="0.3">
      <c r="A95" s="319"/>
      <c r="B95" s="319"/>
      <c r="C95" s="320"/>
      <c r="D95" s="320"/>
      <c r="E95" s="319"/>
      <c r="F95" s="320">
        <f t="shared" si="2"/>
        <v>0</v>
      </c>
      <c r="G95" s="320">
        <f t="shared" si="3"/>
        <v>0</v>
      </c>
    </row>
    <row r="96" spans="1:7" ht="18" customHeight="1" x14ac:dyDescent="0.3">
      <c r="A96" s="319"/>
      <c r="B96" s="319"/>
      <c r="C96" s="320"/>
      <c r="D96" s="320"/>
      <c r="E96" s="319"/>
      <c r="F96" s="320">
        <f t="shared" si="2"/>
        <v>0</v>
      </c>
      <c r="G96" s="320">
        <f t="shared" si="3"/>
        <v>0</v>
      </c>
    </row>
    <row r="97" spans="1:7" ht="18" customHeight="1" x14ac:dyDescent="0.3">
      <c r="A97" s="319"/>
      <c r="B97" s="319"/>
      <c r="C97" s="320"/>
      <c r="D97" s="320"/>
      <c r="E97" s="319"/>
      <c r="F97" s="320">
        <f t="shared" si="2"/>
        <v>0</v>
      </c>
      <c r="G97" s="320">
        <f t="shared" si="3"/>
        <v>0</v>
      </c>
    </row>
    <row r="98" spans="1:7" ht="18" customHeight="1" x14ac:dyDescent="0.3">
      <c r="A98" s="319"/>
      <c r="B98" s="319"/>
      <c r="C98" s="320"/>
      <c r="D98" s="320"/>
      <c r="E98" s="319"/>
      <c r="F98" s="320">
        <f t="shared" si="2"/>
        <v>0</v>
      </c>
      <c r="G98" s="320">
        <f t="shared" si="3"/>
        <v>0</v>
      </c>
    </row>
    <row r="99" spans="1:7" ht="18" customHeight="1" x14ac:dyDescent="0.3">
      <c r="A99" s="319"/>
      <c r="B99" s="319"/>
      <c r="C99" s="320"/>
      <c r="D99" s="320"/>
      <c r="E99" s="319"/>
      <c r="F99" s="320">
        <f t="shared" si="2"/>
        <v>0</v>
      </c>
      <c r="G99" s="320">
        <f t="shared" si="3"/>
        <v>0</v>
      </c>
    </row>
    <row r="100" spans="1:7" ht="18" customHeight="1" x14ac:dyDescent="0.3">
      <c r="A100" s="319"/>
      <c r="B100" s="319"/>
      <c r="C100" s="320"/>
      <c r="D100" s="320"/>
      <c r="E100" s="319"/>
      <c r="F100" s="320">
        <f t="shared" si="2"/>
        <v>0</v>
      </c>
      <c r="G100" s="320">
        <f t="shared" si="3"/>
        <v>0</v>
      </c>
    </row>
    <row r="101" spans="1:7" ht="18" customHeight="1" x14ac:dyDescent="0.3">
      <c r="A101" s="319"/>
      <c r="B101" s="319"/>
      <c r="C101" s="320"/>
      <c r="D101" s="320"/>
      <c r="E101" s="319"/>
      <c r="F101" s="320">
        <f t="shared" si="2"/>
        <v>0</v>
      </c>
      <c r="G101" s="320">
        <f t="shared" si="3"/>
        <v>0</v>
      </c>
    </row>
    <row r="102" spans="1:7" ht="18" customHeight="1" x14ac:dyDescent="0.3">
      <c r="A102" s="319"/>
      <c r="B102" s="319"/>
      <c r="C102" s="320"/>
      <c r="D102" s="320"/>
      <c r="E102" s="319"/>
      <c r="F102" s="320">
        <f t="shared" si="2"/>
        <v>0</v>
      </c>
      <c r="G102" s="320">
        <f t="shared" si="3"/>
        <v>0</v>
      </c>
    </row>
    <row r="103" spans="1:7" ht="18" customHeight="1" x14ac:dyDescent="0.3">
      <c r="A103" s="319"/>
      <c r="B103" s="319"/>
      <c r="C103" s="320"/>
      <c r="D103" s="320"/>
      <c r="E103" s="319"/>
      <c r="F103" s="320">
        <f t="shared" si="2"/>
        <v>0</v>
      </c>
      <c r="G103" s="320">
        <f t="shared" si="3"/>
        <v>0</v>
      </c>
    </row>
    <row r="104" spans="1:7" ht="18" customHeight="1" x14ac:dyDescent="0.3">
      <c r="A104" s="319"/>
      <c r="B104" s="319"/>
      <c r="C104" s="320"/>
      <c r="D104" s="320"/>
      <c r="E104" s="319"/>
      <c r="F104" s="320">
        <f t="shared" si="2"/>
        <v>0</v>
      </c>
      <c r="G104" s="320">
        <f t="shared" si="3"/>
        <v>0</v>
      </c>
    </row>
    <row r="105" spans="1:7" ht="18" customHeight="1" x14ac:dyDescent="0.3">
      <c r="A105" s="319"/>
      <c r="B105" s="319"/>
      <c r="C105" s="320"/>
      <c r="D105" s="320"/>
      <c r="E105" s="319"/>
      <c r="F105" s="320">
        <f t="shared" si="2"/>
        <v>0</v>
      </c>
      <c r="G105" s="320">
        <f t="shared" si="3"/>
        <v>0</v>
      </c>
    </row>
    <row r="106" spans="1:7" ht="18" customHeight="1" x14ac:dyDescent="0.3">
      <c r="A106" s="319"/>
      <c r="B106" s="319"/>
      <c r="C106" s="320"/>
      <c r="D106" s="320"/>
      <c r="E106" s="319"/>
      <c r="F106" s="320">
        <f t="shared" si="2"/>
        <v>0</v>
      </c>
      <c r="G106" s="320">
        <f t="shared" si="3"/>
        <v>0</v>
      </c>
    </row>
    <row r="107" spans="1:7" ht="18" customHeight="1" x14ac:dyDescent="0.3">
      <c r="A107" s="319"/>
      <c r="B107" s="319"/>
      <c r="C107" s="320"/>
      <c r="D107" s="320"/>
      <c r="E107" s="319"/>
      <c r="F107" s="320">
        <f t="shared" si="2"/>
        <v>0</v>
      </c>
      <c r="G107" s="320">
        <f t="shared" si="3"/>
        <v>0</v>
      </c>
    </row>
    <row r="108" spans="1:7" ht="18" customHeight="1" x14ac:dyDescent="0.3">
      <c r="A108" s="319"/>
      <c r="B108" s="319"/>
      <c r="C108" s="320"/>
      <c r="D108" s="320"/>
      <c r="E108" s="319"/>
      <c r="F108" s="320">
        <f t="shared" si="2"/>
        <v>0</v>
      </c>
      <c r="G108" s="320">
        <f t="shared" si="3"/>
        <v>0</v>
      </c>
    </row>
    <row r="109" spans="1:7" ht="18" customHeight="1" x14ac:dyDescent="0.3">
      <c r="A109" s="319"/>
      <c r="B109" s="319"/>
      <c r="C109" s="320"/>
      <c r="D109" s="320"/>
      <c r="E109" s="319"/>
      <c r="F109" s="320">
        <f t="shared" si="2"/>
        <v>0</v>
      </c>
      <c r="G109" s="320">
        <f t="shared" si="3"/>
        <v>0</v>
      </c>
    </row>
    <row r="110" spans="1:7" ht="18" customHeight="1" x14ac:dyDescent="0.3">
      <c r="A110" s="319"/>
      <c r="B110" s="319"/>
      <c r="C110" s="320"/>
      <c r="D110" s="320"/>
      <c r="E110" s="319"/>
      <c r="F110" s="320">
        <f t="shared" si="2"/>
        <v>0</v>
      </c>
      <c r="G110" s="320">
        <f t="shared" si="3"/>
        <v>0</v>
      </c>
    </row>
    <row r="111" spans="1:7" ht="18" customHeight="1" x14ac:dyDescent="0.3">
      <c r="A111" s="319"/>
      <c r="B111" s="319"/>
      <c r="C111" s="320"/>
      <c r="D111" s="320"/>
      <c r="E111" s="319"/>
      <c r="F111" s="320">
        <f t="shared" si="2"/>
        <v>0</v>
      </c>
      <c r="G111" s="320">
        <f t="shared" si="3"/>
        <v>0</v>
      </c>
    </row>
    <row r="112" spans="1:7" ht="18" customHeight="1" x14ac:dyDescent="0.3">
      <c r="A112" s="319"/>
      <c r="B112" s="319"/>
      <c r="C112" s="320"/>
      <c r="D112" s="320"/>
      <c r="E112" s="319"/>
      <c r="F112" s="320">
        <f t="shared" si="2"/>
        <v>0</v>
      </c>
      <c r="G112" s="320">
        <f t="shared" si="3"/>
        <v>0</v>
      </c>
    </row>
    <row r="113" spans="1:7" ht="18" customHeight="1" x14ac:dyDescent="0.3">
      <c r="A113" s="319"/>
      <c r="B113" s="319"/>
      <c r="C113" s="320"/>
      <c r="D113" s="320"/>
      <c r="E113" s="319"/>
      <c r="F113" s="320">
        <f t="shared" si="2"/>
        <v>0</v>
      </c>
      <c r="G113" s="320">
        <f t="shared" si="3"/>
        <v>0</v>
      </c>
    </row>
    <row r="114" spans="1:7" ht="18" customHeight="1" x14ac:dyDescent="0.3">
      <c r="A114" s="319"/>
      <c r="B114" s="319"/>
      <c r="C114" s="320"/>
      <c r="D114" s="320"/>
      <c r="E114" s="319"/>
      <c r="F114" s="320">
        <f t="shared" si="2"/>
        <v>0</v>
      </c>
      <c r="G114" s="320">
        <f t="shared" si="3"/>
        <v>0</v>
      </c>
    </row>
    <row r="115" spans="1:7" ht="18" customHeight="1" x14ac:dyDescent="0.3">
      <c r="A115" s="319"/>
      <c r="B115" s="319"/>
      <c r="C115" s="320"/>
      <c r="D115" s="320"/>
      <c r="E115" s="319"/>
      <c r="F115" s="320">
        <f t="shared" si="2"/>
        <v>0</v>
      </c>
      <c r="G115" s="320">
        <f t="shared" si="3"/>
        <v>0</v>
      </c>
    </row>
    <row r="116" spans="1:7" ht="18" customHeight="1" x14ac:dyDescent="0.3">
      <c r="A116" s="319"/>
      <c r="B116" s="319"/>
      <c r="C116" s="320"/>
      <c r="D116" s="320"/>
      <c r="E116" s="319"/>
      <c r="F116" s="320">
        <f t="shared" si="2"/>
        <v>0</v>
      </c>
      <c r="G116" s="320">
        <f t="shared" si="3"/>
        <v>0</v>
      </c>
    </row>
    <row r="117" spans="1:7" ht="18" customHeight="1" x14ac:dyDescent="0.3">
      <c r="A117" s="319"/>
      <c r="B117" s="319"/>
      <c r="C117" s="320"/>
      <c r="D117" s="320"/>
      <c r="E117" s="319"/>
      <c r="F117" s="320">
        <f t="shared" si="2"/>
        <v>0</v>
      </c>
      <c r="G117" s="320">
        <f t="shared" si="3"/>
        <v>0</v>
      </c>
    </row>
    <row r="118" spans="1:7" ht="18" customHeight="1" x14ac:dyDescent="0.3">
      <c r="A118" s="319"/>
      <c r="B118" s="319"/>
      <c r="C118" s="320"/>
      <c r="D118" s="320"/>
      <c r="E118" s="319"/>
      <c r="F118" s="320">
        <f t="shared" si="2"/>
        <v>0</v>
      </c>
      <c r="G118" s="320">
        <f t="shared" si="3"/>
        <v>0</v>
      </c>
    </row>
    <row r="119" spans="1:7" ht="18" customHeight="1" x14ac:dyDescent="0.3">
      <c r="A119" s="319"/>
      <c r="B119" s="319"/>
      <c r="C119" s="320"/>
      <c r="D119" s="320"/>
      <c r="E119" s="319"/>
      <c r="F119" s="320">
        <f t="shared" si="2"/>
        <v>0</v>
      </c>
      <c r="G119" s="320">
        <f t="shared" si="3"/>
        <v>0</v>
      </c>
    </row>
    <row r="120" spans="1:7" ht="18" customHeight="1" x14ac:dyDescent="0.3">
      <c r="A120" s="319"/>
      <c r="B120" s="319"/>
      <c r="C120" s="320"/>
      <c r="D120" s="320"/>
      <c r="E120" s="319"/>
      <c r="F120" s="320">
        <f t="shared" si="2"/>
        <v>0</v>
      </c>
      <c r="G120" s="320">
        <f t="shared" si="3"/>
        <v>0</v>
      </c>
    </row>
    <row r="121" spans="1:7" ht="18" customHeight="1" x14ac:dyDescent="0.3">
      <c r="A121" s="319"/>
      <c r="B121" s="319"/>
      <c r="C121" s="320"/>
      <c r="D121" s="320"/>
      <c r="E121" s="319"/>
      <c r="F121" s="320">
        <f t="shared" si="2"/>
        <v>0</v>
      </c>
      <c r="G121" s="320">
        <f t="shared" si="3"/>
        <v>0</v>
      </c>
    </row>
    <row r="122" spans="1:7" ht="18" customHeight="1" x14ac:dyDescent="0.3">
      <c r="A122" s="319"/>
      <c r="B122" s="319"/>
      <c r="C122" s="320"/>
      <c r="D122" s="320"/>
      <c r="E122" s="319"/>
      <c r="F122" s="320">
        <f t="shared" si="2"/>
        <v>0</v>
      </c>
      <c r="G122" s="320">
        <f t="shared" si="3"/>
        <v>0</v>
      </c>
    </row>
    <row r="123" spans="1:7" ht="18" customHeight="1" x14ac:dyDescent="0.3">
      <c r="A123" s="319"/>
      <c r="B123" s="319"/>
      <c r="C123" s="320"/>
      <c r="D123" s="320"/>
      <c r="E123" s="319"/>
      <c r="F123" s="320">
        <f t="shared" si="2"/>
        <v>0</v>
      </c>
      <c r="G123" s="320">
        <f t="shared" si="3"/>
        <v>0</v>
      </c>
    </row>
    <row r="124" spans="1:7" ht="18" customHeight="1" x14ac:dyDescent="0.3">
      <c r="A124" s="319"/>
      <c r="B124" s="319"/>
      <c r="C124" s="320"/>
      <c r="D124" s="320"/>
      <c r="E124" s="319"/>
      <c r="F124" s="320">
        <f t="shared" si="2"/>
        <v>0</v>
      </c>
      <c r="G124" s="320">
        <f t="shared" si="3"/>
        <v>0</v>
      </c>
    </row>
    <row r="125" spans="1:7" ht="18" customHeight="1" x14ac:dyDescent="0.3">
      <c r="A125" s="319"/>
      <c r="B125" s="319"/>
      <c r="C125" s="320"/>
      <c r="D125" s="320"/>
      <c r="E125" s="319"/>
      <c r="F125" s="320">
        <f t="shared" si="2"/>
        <v>0</v>
      </c>
      <c r="G125" s="320">
        <f t="shared" si="3"/>
        <v>0</v>
      </c>
    </row>
    <row r="126" spans="1:7" ht="18" customHeight="1" x14ac:dyDescent="0.3">
      <c r="A126" s="319"/>
      <c r="B126" s="319"/>
      <c r="C126" s="320"/>
      <c r="D126" s="320"/>
      <c r="E126" s="319"/>
      <c r="F126" s="320">
        <f t="shared" si="2"/>
        <v>0</v>
      </c>
      <c r="G126" s="320">
        <f t="shared" si="3"/>
        <v>0</v>
      </c>
    </row>
    <row r="127" spans="1:7" ht="18" customHeight="1" x14ac:dyDescent="0.3">
      <c r="A127" s="319"/>
      <c r="B127" s="319"/>
      <c r="C127" s="320"/>
      <c r="D127" s="320"/>
      <c r="E127" s="319"/>
      <c r="F127" s="320">
        <f t="shared" si="2"/>
        <v>0</v>
      </c>
      <c r="G127" s="320">
        <f t="shared" si="3"/>
        <v>0</v>
      </c>
    </row>
    <row r="128" spans="1:7" ht="18" customHeight="1" x14ac:dyDescent="0.3">
      <c r="A128" s="319"/>
      <c r="B128" s="319"/>
      <c r="C128" s="320"/>
      <c r="D128" s="320"/>
      <c r="E128" s="319"/>
      <c r="F128" s="320">
        <f t="shared" si="2"/>
        <v>0</v>
      </c>
      <c r="G128" s="320">
        <f t="shared" si="3"/>
        <v>0</v>
      </c>
    </row>
    <row r="129" spans="1:7" ht="18" customHeight="1" x14ac:dyDescent="0.3">
      <c r="A129" s="319"/>
      <c r="B129" s="319"/>
      <c r="C129" s="320"/>
      <c r="D129" s="320"/>
      <c r="E129" s="319"/>
      <c r="F129" s="320">
        <f t="shared" si="2"/>
        <v>0</v>
      </c>
      <c r="G129" s="320">
        <f t="shared" si="3"/>
        <v>0</v>
      </c>
    </row>
    <row r="130" spans="1:7" ht="18" customHeight="1" x14ac:dyDescent="0.3">
      <c r="A130" s="319"/>
      <c r="B130" s="319"/>
      <c r="C130" s="320"/>
      <c r="D130" s="320"/>
      <c r="E130" s="319"/>
      <c r="F130" s="320">
        <f t="shared" si="2"/>
        <v>0</v>
      </c>
      <c r="G130" s="320">
        <f t="shared" si="3"/>
        <v>0</v>
      </c>
    </row>
    <row r="131" spans="1:7" ht="18" customHeight="1" x14ac:dyDescent="0.3">
      <c r="A131" s="319"/>
      <c r="B131" s="319"/>
      <c r="C131" s="320"/>
      <c r="D131" s="320"/>
      <c r="E131" s="319"/>
      <c r="F131" s="320">
        <f t="shared" ref="F131:F165" si="4">IF(B131="설립",1,0)</f>
        <v>0</v>
      </c>
      <c r="G131" s="320">
        <f t="shared" ref="G131:G165" si="5">IF(B131="유출",1,0)</f>
        <v>0</v>
      </c>
    </row>
    <row r="132" spans="1:7" ht="18" customHeight="1" x14ac:dyDescent="0.3">
      <c r="A132" s="319"/>
      <c r="B132" s="319"/>
      <c r="C132" s="320"/>
      <c r="D132" s="320"/>
      <c r="E132" s="319"/>
      <c r="F132" s="320">
        <f t="shared" si="4"/>
        <v>0</v>
      </c>
      <c r="G132" s="320">
        <f t="shared" si="5"/>
        <v>0</v>
      </c>
    </row>
    <row r="133" spans="1:7" ht="18" customHeight="1" x14ac:dyDescent="0.3">
      <c r="A133" s="319"/>
      <c r="B133" s="319"/>
      <c r="C133" s="320"/>
      <c r="D133" s="320"/>
      <c r="E133" s="319"/>
      <c r="F133" s="320">
        <f t="shared" si="4"/>
        <v>0</v>
      </c>
      <c r="G133" s="320">
        <f t="shared" si="5"/>
        <v>0</v>
      </c>
    </row>
    <row r="134" spans="1:7" ht="18" customHeight="1" x14ac:dyDescent="0.3">
      <c r="A134" s="319"/>
      <c r="B134" s="319"/>
      <c r="C134" s="320"/>
      <c r="D134" s="320"/>
      <c r="E134" s="319"/>
      <c r="F134" s="320">
        <f t="shared" si="4"/>
        <v>0</v>
      </c>
      <c r="G134" s="320">
        <f t="shared" si="5"/>
        <v>0</v>
      </c>
    </row>
    <row r="135" spans="1:7" ht="18" customHeight="1" x14ac:dyDescent="0.3">
      <c r="A135" s="319"/>
      <c r="B135" s="319"/>
      <c r="C135" s="320"/>
      <c r="D135" s="320"/>
      <c r="E135" s="319"/>
      <c r="F135" s="320">
        <f t="shared" si="4"/>
        <v>0</v>
      </c>
      <c r="G135" s="320">
        <f t="shared" si="5"/>
        <v>0</v>
      </c>
    </row>
    <row r="136" spans="1:7" ht="18" customHeight="1" x14ac:dyDescent="0.3">
      <c r="A136" s="319"/>
      <c r="B136" s="319"/>
      <c r="C136" s="320"/>
      <c r="D136" s="320"/>
      <c r="E136" s="319"/>
      <c r="F136" s="320">
        <f t="shared" si="4"/>
        <v>0</v>
      </c>
      <c r="G136" s="320">
        <f t="shared" si="5"/>
        <v>0</v>
      </c>
    </row>
    <row r="137" spans="1:7" ht="18" customHeight="1" x14ac:dyDescent="0.3">
      <c r="A137" s="319"/>
      <c r="B137" s="319"/>
      <c r="C137" s="320"/>
      <c r="D137" s="320"/>
      <c r="E137" s="319"/>
      <c r="F137" s="320">
        <f t="shared" si="4"/>
        <v>0</v>
      </c>
      <c r="G137" s="320">
        <f t="shared" si="5"/>
        <v>0</v>
      </c>
    </row>
    <row r="138" spans="1:7" ht="18" customHeight="1" x14ac:dyDescent="0.3">
      <c r="A138" s="319"/>
      <c r="B138" s="319"/>
      <c r="C138" s="320"/>
      <c r="D138" s="320"/>
      <c r="E138" s="319"/>
      <c r="F138" s="320">
        <f t="shared" si="4"/>
        <v>0</v>
      </c>
      <c r="G138" s="320">
        <f t="shared" si="5"/>
        <v>0</v>
      </c>
    </row>
    <row r="139" spans="1:7" ht="18" customHeight="1" x14ac:dyDescent="0.3">
      <c r="A139" s="319"/>
      <c r="B139" s="319"/>
      <c r="C139" s="320"/>
      <c r="D139" s="320"/>
      <c r="E139" s="319"/>
      <c r="F139" s="320">
        <f t="shared" si="4"/>
        <v>0</v>
      </c>
      <c r="G139" s="320">
        <f t="shared" si="5"/>
        <v>0</v>
      </c>
    </row>
    <row r="140" spans="1:7" ht="18" customHeight="1" x14ac:dyDescent="0.3">
      <c r="A140" s="319"/>
      <c r="B140" s="319"/>
      <c r="C140" s="320"/>
      <c r="D140" s="320"/>
      <c r="E140" s="319"/>
      <c r="F140" s="320">
        <f t="shared" si="4"/>
        <v>0</v>
      </c>
      <c r="G140" s="320">
        <f t="shared" si="5"/>
        <v>0</v>
      </c>
    </row>
    <row r="141" spans="1:7" ht="18" customHeight="1" x14ac:dyDescent="0.3">
      <c r="A141" s="319"/>
      <c r="B141" s="319"/>
      <c r="C141" s="320"/>
      <c r="D141" s="320"/>
      <c r="E141" s="319"/>
      <c r="F141" s="320">
        <f t="shared" si="4"/>
        <v>0</v>
      </c>
      <c r="G141" s="320">
        <f t="shared" si="5"/>
        <v>0</v>
      </c>
    </row>
    <row r="142" spans="1:7" ht="18" customHeight="1" x14ac:dyDescent="0.3">
      <c r="A142" s="319"/>
      <c r="B142" s="319"/>
      <c r="C142" s="320"/>
      <c r="D142" s="320"/>
      <c r="E142" s="319"/>
      <c r="F142" s="320">
        <f t="shared" si="4"/>
        <v>0</v>
      </c>
      <c r="G142" s="320">
        <f t="shared" si="5"/>
        <v>0</v>
      </c>
    </row>
    <row r="143" spans="1:7" ht="18" customHeight="1" x14ac:dyDescent="0.3">
      <c r="A143" s="319"/>
      <c r="B143" s="319"/>
      <c r="C143" s="320"/>
      <c r="D143" s="320"/>
      <c r="E143" s="319"/>
      <c r="F143" s="320">
        <f t="shared" si="4"/>
        <v>0</v>
      </c>
      <c r="G143" s="320">
        <f t="shared" si="5"/>
        <v>0</v>
      </c>
    </row>
    <row r="144" spans="1:7" ht="18" customHeight="1" x14ac:dyDescent="0.3">
      <c r="A144" s="319"/>
      <c r="B144" s="319"/>
      <c r="C144" s="320"/>
      <c r="D144" s="320"/>
      <c r="E144" s="319"/>
      <c r="F144" s="320">
        <f t="shared" si="4"/>
        <v>0</v>
      </c>
      <c r="G144" s="320">
        <f t="shared" si="5"/>
        <v>0</v>
      </c>
    </row>
    <row r="145" spans="1:7" ht="18" customHeight="1" x14ac:dyDescent="0.3">
      <c r="A145" s="319"/>
      <c r="B145" s="319"/>
      <c r="C145" s="320"/>
      <c r="D145" s="320"/>
      <c r="E145" s="319"/>
      <c r="F145" s="320">
        <f t="shared" si="4"/>
        <v>0</v>
      </c>
      <c r="G145" s="320">
        <f t="shared" si="5"/>
        <v>0</v>
      </c>
    </row>
    <row r="146" spans="1:7" ht="18" customHeight="1" x14ac:dyDescent="0.3">
      <c r="A146" s="319"/>
      <c r="B146" s="319"/>
      <c r="C146" s="320"/>
      <c r="D146" s="320"/>
      <c r="E146" s="319"/>
      <c r="F146" s="320">
        <f t="shared" si="4"/>
        <v>0</v>
      </c>
      <c r="G146" s="320">
        <f t="shared" si="5"/>
        <v>0</v>
      </c>
    </row>
    <row r="147" spans="1:7" ht="18" customHeight="1" x14ac:dyDescent="0.3">
      <c r="A147" s="319"/>
      <c r="B147" s="319"/>
      <c r="C147" s="320"/>
      <c r="D147" s="320"/>
      <c r="E147" s="319"/>
      <c r="F147" s="320">
        <f t="shared" si="4"/>
        <v>0</v>
      </c>
      <c r="G147" s="320">
        <f t="shared" si="5"/>
        <v>0</v>
      </c>
    </row>
    <row r="148" spans="1:7" ht="18" customHeight="1" x14ac:dyDescent="0.3">
      <c r="A148" s="319"/>
      <c r="B148" s="319"/>
      <c r="C148" s="320"/>
      <c r="D148" s="320"/>
      <c r="E148" s="319"/>
      <c r="F148" s="320">
        <f t="shared" si="4"/>
        <v>0</v>
      </c>
      <c r="G148" s="320">
        <f t="shared" si="5"/>
        <v>0</v>
      </c>
    </row>
    <row r="149" spans="1:7" ht="18" customHeight="1" x14ac:dyDescent="0.3">
      <c r="A149" s="319"/>
      <c r="B149" s="319"/>
      <c r="C149" s="320"/>
      <c r="D149" s="320"/>
      <c r="E149" s="319"/>
      <c r="F149" s="320">
        <f t="shared" si="4"/>
        <v>0</v>
      </c>
      <c r="G149" s="320">
        <f t="shared" si="5"/>
        <v>0</v>
      </c>
    </row>
    <row r="150" spans="1:7" ht="18" customHeight="1" x14ac:dyDescent="0.3">
      <c r="A150" s="319"/>
      <c r="B150" s="319"/>
      <c r="C150" s="320"/>
      <c r="D150" s="320"/>
      <c r="E150" s="319"/>
      <c r="F150" s="320">
        <f t="shared" si="4"/>
        <v>0</v>
      </c>
      <c r="G150" s="320">
        <f t="shared" si="5"/>
        <v>0</v>
      </c>
    </row>
    <row r="151" spans="1:7" ht="18" customHeight="1" x14ac:dyDescent="0.3">
      <c r="A151" s="319"/>
      <c r="B151" s="319"/>
      <c r="C151" s="320"/>
      <c r="D151" s="320"/>
      <c r="E151" s="319"/>
      <c r="F151" s="320">
        <f t="shared" si="4"/>
        <v>0</v>
      </c>
      <c r="G151" s="320">
        <f t="shared" si="5"/>
        <v>0</v>
      </c>
    </row>
    <row r="152" spans="1:7" ht="18" customHeight="1" x14ac:dyDescent="0.3">
      <c r="A152" s="319"/>
      <c r="B152" s="319"/>
      <c r="C152" s="320"/>
      <c r="D152" s="320"/>
      <c r="E152" s="319"/>
      <c r="F152" s="320">
        <f t="shared" si="4"/>
        <v>0</v>
      </c>
      <c r="G152" s="320">
        <f t="shared" si="5"/>
        <v>0</v>
      </c>
    </row>
    <row r="153" spans="1:7" ht="18" customHeight="1" x14ac:dyDescent="0.3">
      <c r="A153" s="319"/>
      <c r="B153" s="319"/>
      <c r="C153" s="320"/>
      <c r="D153" s="320"/>
      <c r="E153" s="319"/>
      <c r="F153" s="320">
        <f t="shared" si="4"/>
        <v>0</v>
      </c>
      <c r="G153" s="320">
        <f t="shared" si="5"/>
        <v>0</v>
      </c>
    </row>
    <row r="154" spans="1:7" ht="18" customHeight="1" x14ac:dyDescent="0.3">
      <c r="A154" s="319"/>
      <c r="B154" s="319"/>
      <c r="C154" s="320"/>
      <c r="D154" s="320"/>
      <c r="E154" s="319"/>
      <c r="F154" s="320">
        <f t="shared" si="4"/>
        <v>0</v>
      </c>
      <c r="G154" s="320">
        <f t="shared" si="5"/>
        <v>0</v>
      </c>
    </row>
    <row r="155" spans="1:7" ht="18" customHeight="1" x14ac:dyDescent="0.3">
      <c r="A155" s="319"/>
      <c r="B155" s="319"/>
      <c r="C155" s="320"/>
      <c r="D155" s="320"/>
      <c r="E155" s="319"/>
      <c r="F155" s="320">
        <f t="shared" si="4"/>
        <v>0</v>
      </c>
      <c r="G155" s="320">
        <f t="shared" si="5"/>
        <v>0</v>
      </c>
    </row>
    <row r="156" spans="1:7" ht="18" customHeight="1" x14ac:dyDescent="0.3">
      <c r="A156" s="319"/>
      <c r="B156" s="319"/>
      <c r="C156" s="320"/>
      <c r="D156" s="320"/>
      <c r="E156" s="319"/>
      <c r="F156" s="320">
        <f t="shared" si="4"/>
        <v>0</v>
      </c>
      <c r="G156" s="320">
        <f t="shared" si="5"/>
        <v>0</v>
      </c>
    </row>
    <row r="157" spans="1:7" ht="18" customHeight="1" x14ac:dyDescent="0.3">
      <c r="A157" s="319"/>
      <c r="B157" s="319"/>
      <c r="C157" s="320"/>
      <c r="D157" s="320"/>
      <c r="E157" s="319"/>
      <c r="F157" s="320">
        <f t="shared" si="4"/>
        <v>0</v>
      </c>
      <c r="G157" s="320">
        <f t="shared" si="5"/>
        <v>0</v>
      </c>
    </row>
    <row r="158" spans="1:7" ht="18" customHeight="1" x14ac:dyDescent="0.3">
      <c r="A158" s="319"/>
      <c r="B158" s="319"/>
      <c r="C158" s="320"/>
      <c r="D158" s="320"/>
      <c r="E158" s="319"/>
      <c r="F158" s="320">
        <f t="shared" si="4"/>
        <v>0</v>
      </c>
      <c r="G158" s="320">
        <f t="shared" si="5"/>
        <v>0</v>
      </c>
    </row>
    <row r="159" spans="1:7" ht="18" customHeight="1" x14ac:dyDescent="0.3">
      <c r="A159" s="319"/>
      <c r="B159" s="319"/>
      <c r="C159" s="320"/>
      <c r="D159" s="320"/>
      <c r="E159" s="319"/>
      <c r="F159" s="320">
        <f t="shared" si="4"/>
        <v>0</v>
      </c>
      <c r="G159" s="320">
        <f t="shared" si="5"/>
        <v>0</v>
      </c>
    </row>
    <row r="160" spans="1:7" ht="18" customHeight="1" x14ac:dyDescent="0.3">
      <c r="A160" s="319"/>
      <c r="B160" s="319"/>
      <c r="C160" s="320"/>
      <c r="D160" s="320"/>
      <c r="E160" s="319"/>
      <c r="F160" s="320">
        <f t="shared" si="4"/>
        <v>0</v>
      </c>
      <c r="G160" s="320">
        <f t="shared" si="5"/>
        <v>0</v>
      </c>
    </row>
    <row r="161" spans="1:7" ht="18" customHeight="1" x14ac:dyDescent="0.3">
      <c r="A161" s="319"/>
      <c r="B161" s="319"/>
      <c r="C161" s="320"/>
      <c r="D161" s="320"/>
      <c r="E161" s="319"/>
      <c r="F161" s="320">
        <f t="shared" si="4"/>
        <v>0</v>
      </c>
      <c r="G161" s="320">
        <f t="shared" si="5"/>
        <v>0</v>
      </c>
    </row>
    <row r="162" spans="1:7" ht="18" customHeight="1" x14ac:dyDescent="0.3">
      <c r="A162" s="319"/>
      <c r="B162" s="319"/>
      <c r="C162" s="320"/>
      <c r="D162" s="320"/>
      <c r="E162" s="319"/>
      <c r="F162" s="320">
        <f t="shared" si="4"/>
        <v>0</v>
      </c>
      <c r="G162" s="320">
        <f t="shared" si="5"/>
        <v>0</v>
      </c>
    </row>
    <row r="163" spans="1:7" ht="18" customHeight="1" x14ac:dyDescent="0.3">
      <c r="A163" s="319"/>
      <c r="B163" s="319"/>
      <c r="C163" s="320"/>
      <c r="D163" s="320"/>
      <c r="E163" s="319"/>
      <c r="F163" s="320">
        <f t="shared" si="4"/>
        <v>0</v>
      </c>
      <c r="G163" s="320">
        <f t="shared" si="5"/>
        <v>0</v>
      </c>
    </row>
    <row r="164" spans="1:7" ht="18" customHeight="1" x14ac:dyDescent="0.3">
      <c r="A164" s="319"/>
      <c r="B164" s="319"/>
      <c r="C164" s="320"/>
      <c r="D164" s="320"/>
      <c r="E164" s="319"/>
      <c r="F164" s="320">
        <f t="shared" si="4"/>
        <v>0</v>
      </c>
      <c r="G164" s="320">
        <f t="shared" si="5"/>
        <v>0</v>
      </c>
    </row>
    <row r="165" spans="1:7" ht="18" customHeight="1" x14ac:dyDescent="0.3">
      <c r="A165" s="319"/>
      <c r="B165" s="319"/>
      <c r="C165" s="320"/>
      <c r="D165" s="320"/>
      <c r="E165" s="319"/>
      <c r="F165" s="320">
        <f t="shared" si="4"/>
        <v>0</v>
      </c>
      <c r="G165" s="320">
        <f t="shared" si="5"/>
        <v>0</v>
      </c>
    </row>
  </sheetData>
  <phoneticPr fontId="21" type="noConversion"/>
  <dataValidations count="2">
    <dataValidation type="list" allowBlank="1" showInputMessage="1" showErrorMessage="1" sqref="B2:B165">
      <formula1>"설립, 유출, 유입"</formula1>
    </dataValidation>
    <dataValidation type="date" allowBlank="1" showInputMessage="1" showErrorMessage="1" error="연월일을 입력" sqref="D2:D4 D8:D10 D14:D16">
      <formula1>1</formula1>
      <formula2>2958465</formula2>
    </dataValidation>
  </dataValidations>
  <pageMargins left="0.70866141732283472" right="0.70866141732283472" top="0.74803149606299213" bottom="0.74803149606299213" header="0.31496062992125984" footer="0.31496062992125984"/>
  <pageSetup paperSize="9" scale="71" fitToHeight="3" orientation="portrait" r:id="rId1"/>
  <headerFooter>
    <oddHeader xml:space="preserve">&amp;L&amp;"-,굵게"&amp;18 4.2. 펀드 인력변경이력(&amp;P쪽/&amp;N쪽)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14</vt:i4>
      </vt:variant>
      <vt:variant>
        <vt:lpstr>이름이 지정된 범위</vt:lpstr>
      </vt:variant>
      <vt:variant>
        <vt:i4>35</vt:i4>
      </vt:variant>
    </vt:vector>
  </HeadingPairs>
  <TitlesOfParts>
    <vt:vector size="49" baseType="lpstr">
      <vt:lpstr>1.1.제안펀드</vt:lpstr>
      <vt:lpstr>1.2.출자예상내역</vt:lpstr>
      <vt:lpstr>2.1.제안사 개요</vt:lpstr>
      <vt:lpstr>2.2.제안사 재무현황</vt:lpstr>
      <vt:lpstr>2.3.제안사 펀드현황</vt:lpstr>
      <vt:lpstr>2.4.제안사 투자현황</vt:lpstr>
      <vt:lpstr>3.1.참여인력 개요</vt:lpstr>
      <vt:lpstr>3.2.1.핵심운용인력 투자현황</vt:lpstr>
      <vt:lpstr>3.2.2.일반운용인력 투자현황</vt:lpstr>
      <vt:lpstr>3.3.참여인력 학력</vt:lpstr>
      <vt:lpstr>3.4.1.핵심운용인력 경력</vt:lpstr>
      <vt:lpstr>3.4.2.일반운용인력 경력</vt:lpstr>
      <vt:lpstr>4.1.펀드 거래</vt:lpstr>
      <vt:lpstr>4.2.펀드 인력변경 이력</vt:lpstr>
      <vt:lpstr>'1.1.제안펀드'!Print_Area</vt:lpstr>
      <vt:lpstr>'1.2.출자예상내역'!Print_Area</vt:lpstr>
      <vt:lpstr>'2.1.제안사 개요'!Print_Area</vt:lpstr>
      <vt:lpstr>'2.2.제안사 재무현황'!Print_Area</vt:lpstr>
      <vt:lpstr>'2.3.제안사 펀드현황'!Print_Area</vt:lpstr>
      <vt:lpstr>'2.4.제안사 투자현황'!Print_Area</vt:lpstr>
      <vt:lpstr>'3.1.참여인력 개요'!Print_Area</vt:lpstr>
      <vt:lpstr>'3.2.1.핵심운용인력 투자현황'!Print_Area</vt:lpstr>
      <vt:lpstr>'3.2.2.일반운용인력 투자현황'!Print_Area</vt:lpstr>
      <vt:lpstr>'3.3.참여인력 학력'!Print_Area</vt:lpstr>
      <vt:lpstr>'3.4.1.핵심운용인력 경력'!Print_Area</vt:lpstr>
      <vt:lpstr>'3.4.2.일반운용인력 경력'!Print_Area</vt:lpstr>
      <vt:lpstr>'4.1.펀드 거래'!Print_Area</vt:lpstr>
      <vt:lpstr>'4.2.펀드 인력변경 이력'!Print_Area</vt:lpstr>
      <vt:lpstr>'2.3.제안사 펀드현황'!Print_Titles</vt:lpstr>
      <vt:lpstr>'2.4.제안사 투자현황'!Print_Titles</vt:lpstr>
      <vt:lpstr>'3.1.참여인력 개요'!Print_Titles</vt:lpstr>
      <vt:lpstr>'3.2.1.핵심운용인력 투자현황'!Print_Titles</vt:lpstr>
      <vt:lpstr>'3.2.2.일반운용인력 투자현황'!Print_Titles</vt:lpstr>
      <vt:lpstr>'3.3.참여인력 학력'!Print_Titles</vt:lpstr>
      <vt:lpstr>'3.4.1.핵심운용인력 경력'!Print_Titles</vt:lpstr>
      <vt:lpstr>'3.4.2.일반운용인력 경력'!Print_Titles</vt:lpstr>
      <vt:lpstr>'4.1.펀드 거래'!Print_Titles</vt:lpstr>
      <vt:lpstr>'4.2.펀드 인력변경 이력'!Print_Titles</vt:lpstr>
      <vt:lpstr>일반인력_경력</vt:lpstr>
      <vt:lpstr>일반인력_투자현황</vt:lpstr>
      <vt:lpstr>제안사_투자현황</vt:lpstr>
      <vt:lpstr>제안사_펀드현황</vt:lpstr>
      <vt:lpstr>제안서작성기준일</vt:lpstr>
      <vt:lpstr>참여인력_개요</vt:lpstr>
      <vt:lpstr>출자예상내역</vt:lpstr>
      <vt:lpstr>펀드_거래</vt:lpstr>
      <vt:lpstr>펀드_인력변경이력</vt:lpstr>
      <vt:lpstr>핵심인력_경력</vt:lpstr>
      <vt:lpstr>핵심인력_투자현황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성장사다리펀드 엑셀양식</dc:title>
  <dc:subject>KDB자산운용</dc:subject>
  <dc:creator>김봉섭</dc:creator>
  <cp:lastModifiedBy>김태교</cp:lastModifiedBy>
  <cp:lastPrinted>2013-09-10T06:12:00Z</cp:lastPrinted>
  <dcterms:created xsi:type="dcterms:W3CDTF">2011-01-07T07:03:22Z</dcterms:created>
  <dcterms:modified xsi:type="dcterms:W3CDTF">2017-05-11T07:52:55Z</dcterms:modified>
</cp:coreProperties>
</file>