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45" windowWidth="28830" windowHeight="6120" tabRatio="814"/>
  </bookViews>
  <sheets>
    <sheet name="종합" sheetId="8" r:id="rId1"/>
    <sheet name="1" sheetId="7" r:id="rId2"/>
    <sheet name="2" sheetId="9" r:id="rId3"/>
    <sheet name="3" sheetId="5" r:id="rId4"/>
    <sheet name="4" sheetId="4" r:id="rId5"/>
    <sheet name="5" sheetId="3" r:id="rId6"/>
    <sheet name="6" sheetId="2" r:id="rId7"/>
    <sheet name="7" sheetId="1" r:id="rId8"/>
  </sheets>
  <definedNames>
    <definedName name="_xlnm.Print_Area" localSheetId="1">'1'!$B$1:$K$20</definedName>
    <definedName name="_xlnm.Print_Area" localSheetId="2">'2'!$B$1:$J$18</definedName>
    <definedName name="_xlnm.Print_Area" localSheetId="3">'3'!$B$1:$K$21</definedName>
    <definedName name="_xlnm.Print_Area" localSheetId="4">'4'!$B$1:$I$12</definedName>
    <definedName name="_xlnm.Print_Area" localSheetId="5">'5'!$B$1:$J$15</definedName>
    <definedName name="_xlnm.Print_Area" localSheetId="6">'6'!$B$1:$K$21</definedName>
    <definedName name="_xlnm.Print_Area" localSheetId="7">'7'!$B$1:$K$15</definedName>
    <definedName name="_xlnm.Print_Area" localSheetId="0">종합!$A$2:$R$38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8" l="1"/>
  <c r="G12" i="1" l="1"/>
  <c r="E12" i="1"/>
  <c r="F13" i="2"/>
  <c r="E13" i="2"/>
  <c r="G13" i="5"/>
  <c r="M17" i="9"/>
  <c r="L17" i="9"/>
  <c r="K17" i="9"/>
  <c r="M16" i="9"/>
  <c r="M14" i="9"/>
  <c r="M15" i="9"/>
  <c r="M13" i="9"/>
  <c r="K15" i="9"/>
  <c r="K14" i="9"/>
  <c r="K13" i="9"/>
  <c r="O23" i="8"/>
  <c r="M23" i="8"/>
  <c r="K23" i="8"/>
  <c r="I23" i="8"/>
  <c r="G23" i="8"/>
  <c r="E23" i="8"/>
  <c r="C23" i="8"/>
  <c r="O26" i="8"/>
  <c r="O35" i="8" l="1"/>
  <c r="H12" i="1"/>
  <c r="L13" i="1"/>
  <c r="M11" i="1"/>
  <c r="J13" i="1"/>
  <c r="F13" i="1"/>
  <c r="I11" i="1"/>
  <c r="K11" i="1" s="1"/>
  <c r="F11" i="1"/>
  <c r="G12" i="3"/>
  <c r="M35" i="8"/>
  <c r="C28" i="2"/>
  <c r="I14" i="2"/>
  <c r="J12" i="2"/>
  <c r="F12" i="3"/>
  <c r="J35" i="8"/>
  <c r="I35" i="8"/>
  <c r="G26" i="8"/>
  <c r="H35" i="8"/>
  <c r="G35" i="8"/>
  <c r="E28" i="5"/>
  <c r="D28" i="5"/>
  <c r="C28" i="5"/>
  <c r="M13" i="5"/>
  <c r="H13" i="5"/>
  <c r="M12" i="5"/>
  <c r="L14" i="5"/>
  <c r="D21" i="9"/>
  <c r="G14" i="9"/>
  <c r="G15" i="9"/>
  <c r="G13" i="9"/>
  <c r="M12" i="9"/>
  <c r="M11" i="9"/>
  <c r="M9" i="9"/>
  <c r="L16" i="9"/>
  <c r="K9" i="9"/>
  <c r="K12" i="9" s="1"/>
  <c r="F35" i="8"/>
  <c r="C25" i="9"/>
  <c r="E25" i="9" s="1"/>
  <c r="E14" i="9"/>
  <c r="F14" i="9" s="1"/>
  <c r="E15" i="9"/>
  <c r="F15" i="9" s="1"/>
  <c r="E13" i="9"/>
  <c r="F13" i="9" s="1"/>
  <c r="F11" i="9"/>
  <c r="L11" i="9" s="1"/>
  <c r="L12" i="9" s="1"/>
  <c r="F9" i="9"/>
  <c r="G21" i="9"/>
  <c r="D35" i="8"/>
  <c r="C35" i="8"/>
  <c r="E27" i="7"/>
  <c r="C27" i="7"/>
  <c r="G23" i="7"/>
  <c r="D23" i="7"/>
  <c r="O24" i="8"/>
  <c r="K24" i="8"/>
  <c r="I24" i="8"/>
  <c r="G24" i="8"/>
  <c r="E24" i="8"/>
  <c r="E33" i="8"/>
  <c r="G33" i="8" s="1"/>
  <c r="I33" i="8" s="1"/>
  <c r="K33" i="8" s="1"/>
  <c r="M33" i="8" s="1"/>
  <c r="O33" i="8" s="1"/>
  <c r="C36" i="8" l="1"/>
  <c r="I13" i="1"/>
  <c r="K13" i="1"/>
  <c r="M14" i="5"/>
  <c r="N13" i="5"/>
  <c r="K16" i="9"/>
  <c r="F12" i="9"/>
  <c r="E26" i="8" s="1"/>
  <c r="E35" i="8"/>
  <c r="F16" i="9"/>
  <c r="C24" i="8"/>
  <c r="F10" i="3"/>
  <c r="N14" i="5" l="1"/>
  <c r="M15" i="5"/>
  <c r="F17" i="9"/>
  <c r="E27" i="8"/>
  <c r="G36" i="8"/>
  <c r="E36" i="8"/>
  <c r="F19" i="2"/>
  <c r="I36" i="8" l="1"/>
  <c r="D19" i="5"/>
  <c r="F19" i="5" s="1"/>
  <c r="G14" i="5"/>
  <c r="G27" i="8" s="1"/>
  <c r="F13" i="3" l="1"/>
  <c r="K27" i="8" s="1"/>
  <c r="E18" i="7" l="1"/>
  <c r="E19" i="7" s="1"/>
  <c r="F10" i="7"/>
  <c r="F13" i="7" s="1"/>
  <c r="C26" i="8" s="1"/>
  <c r="C29" i="8" s="1"/>
  <c r="G24" i="5"/>
  <c r="D24" i="5"/>
  <c r="F20" i="5"/>
  <c r="G10" i="5"/>
  <c r="G16" i="4"/>
  <c r="C20" i="4" s="1"/>
  <c r="E20" i="4" s="1"/>
  <c r="D16" i="4"/>
  <c r="G10" i="4"/>
  <c r="G11" i="4" s="1"/>
  <c r="I26" i="8" s="1"/>
  <c r="I29" i="8" s="1"/>
  <c r="G18" i="3"/>
  <c r="C22" i="3" s="1"/>
  <c r="D18" i="3"/>
  <c r="F9" i="3"/>
  <c r="F11" i="3" s="1"/>
  <c r="G24" i="2"/>
  <c r="D24" i="2"/>
  <c r="F10" i="2"/>
  <c r="F12" i="2" l="1"/>
  <c r="M26" i="8" s="1"/>
  <c r="I10" i="2"/>
  <c r="E22" i="3"/>
  <c r="K35" i="8"/>
  <c r="G12" i="5"/>
  <c r="L10" i="5"/>
  <c r="K36" i="8" l="1"/>
  <c r="Q35" i="8"/>
  <c r="I12" i="2"/>
  <c r="K10" i="2"/>
  <c r="N10" i="5"/>
  <c r="L12" i="5"/>
  <c r="G15" i="5"/>
  <c r="G29" i="8"/>
  <c r="K26" i="8"/>
  <c r="Q26" i="8" s="1"/>
  <c r="F14" i="3"/>
  <c r="E29" i="8"/>
  <c r="D23" i="1"/>
  <c r="K12" i="2" l="1"/>
  <c r="I15" i="2"/>
  <c r="N12" i="5"/>
  <c r="L15" i="5"/>
  <c r="N15" i="5" s="1"/>
  <c r="K29" i="8"/>
  <c r="G23" i="1"/>
  <c r="C27" i="1" s="1"/>
  <c r="G10" i="1"/>
  <c r="G11" i="1" l="1"/>
  <c r="L10" i="1"/>
  <c r="R26" i="8" l="1"/>
  <c r="N10" i="1"/>
  <c r="N11" i="1" s="1"/>
  <c r="L11" i="1"/>
  <c r="L14" i="1" s="1"/>
  <c r="E19" i="2" l="1"/>
  <c r="F14" i="2"/>
  <c r="F15" i="2" s="1"/>
  <c r="M28" i="8" l="1"/>
  <c r="M29" i="8" s="1"/>
  <c r="E20" i="2"/>
  <c r="D28" i="2"/>
  <c r="J13" i="2"/>
  <c r="Q28" i="8" l="1"/>
  <c r="K13" i="2"/>
  <c r="J14" i="2"/>
  <c r="E28" i="2"/>
  <c r="N35" i="8"/>
  <c r="M36" i="8" l="1"/>
  <c r="K14" i="2"/>
  <c r="K15" i="2" s="1"/>
  <c r="J15" i="2"/>
  <c r="F18" i="1"/>
  <c r="F19" i="1" s="1"/>
  <c r="D27" i="1" s="1"/>
  <c r="P35" i="8" l="1"/>
  <c r="E27" i="1"/>
  <c r="M12" i="1"/>
  <c r="G13" i="1" l="1"/>
  <c r="G14" i="1" s="1"/>
  <c r="O27" i="8"/>
  <c r="M13" i="1"/>
  <c r="M14" i="1" s="1"/>
  <c r="N12" i="1"/>
  <c r="N13" i="1" s="1"/>
  <c r="N14" i="1" s="1"/>
  <c r="O36" i="8"/>
  <c r="Q36" i="8" s="1"/>
  <c r="R35" i="8"/>
  <c r="O29" i="8" l="1"/>
  <c r="Q29" i="8" s="1"/>
  <c r="R27" i="8"/>
  <c r="Q27" i="8"/>
</calcChain>
</file>

<file path=xl/sharedStrings.xml><?xml version="1.0" encoding="utf-8"?>
<sst xmlns="http://schemas.openxmlformats.org/spreadsheetml/2006/main" count="462" uniqueCount="162">
  <si>
    <t>출장자</t>
    <phoneticPr fontId="4" type="noConversion"/>
  </si>
  <si>
    <t>출장기간</t>
    <phoneticPr fontId="4" type="noConversion"/>
  </si>
  <si>
    <t>보고서 작성자</t>
    <phoneticPr fontId="4" type="noConversion"/>
  </si>
  <si>
    <t>경비지출명세서</t>
    <phoneticPr fontId="4" type="noConversion"/>
  </si>
  <si>
    <t>구분</t>
    <phoneticPr fontId="4" type="noConversion"/>
  </si>
  <si>
    <t>출장내용</t>
    <phoneticPr fontId="4" type="noConversion"/>
  </si>
  <si>
    <t>사용액(RMB)</t>
    <phoneticPr fontId="4" type="noConversion"/>
  </si>
  <si>
    <t>사용액(KRW)</t>
    <phoneticPr fontId="4" type="noConversion"/>
  </si>
  <si>
    <t>총금액(KRW)</t>
    <phoneticPr fontId="4" type="noConversion"/>
  </si>
  <si>
    <t>숙박비한도</t>
    <phoneticPr fontId="4" type="noConversion"/>
  </si>
  <si>
    <t>한도초과액</t>
    <phoneticPr fontId="4" type="noConversion"/>
  </si>
  <si>
    <t>비고</t>
    <phoneticPr fontId="4" type="noConversion"/>
  </si>
  <si>
    <t>결제수단</t>
    <phoneticPr fontId="4" type="noConversion"/>
  </si>
  <si>
    <t>항공비</t>
    <phoneticPr fontId="4" type="noConversion"/>
  </si>
  <si>
    <t>소 계</t>
    <phoneticPr fontId="4" type="noConversion"/>
  </si>
  <si>
    <t>숙박비</t>
    <phoneticPr fontId="4" type="noConversion"/>
  </si>
  <si>
    <t>교통비</t>
    <phoneticPr fontId="4" type="noConversion"/>
  </si>
  <si>
    <t>합 계</t>
    <phoneticPr fontId="4" type="noConversion"/>
  </si>
  <si>
    <t>현금사용분</t>
    <phoneticPr fontId="4" type="noConversion"/>
  </si>
  <si>
    <t>비고</t>
    <phoneticPr fontId="4" type="noConversion"/>
  </si>
  <si>
    <t>사용자</t>
    <phoneticPr fontId="4" type="noConversion"/>
  </si>
  <si>
    <t>총 정산금액</t>
    <phoneticPr fontId="4" type="noConversion"/>
  </si>
  <si>
    <t>일비지급금</t>
    <phoneticPr fontId="4" type="noConversion"/>
  </si>
  <si>
    <t>출장자</t>
    <phoneticPr fontId="4" type="noConversion"/>
  </si>
  <si>
    <t>직급</t>
    <phoneticPr fontId="4" type="noConversion"/>
  </si>
  <si>
    <t>총 출장기간</t>
    <phoneticPr fontId="4" type="noConversion"/>
  </si>
  <si>
    <t>출장일수</t>
    <phoneticPr fontId="4" type="noConversion"/>
  </si>
  <si>
    <t>일비한도</t>
    <phoneticPr fontId="4" type="noConversion"/>
  </si>
  <si>
    <t>총지급액</t>
    <phoneticPr fontId="4" type="noConversion"/>
  </si>
  <si>
    <t>김현철 상무</t>
    <phoneticPr fontId="4" type="noConversion"/>
  </si>
  <si>
    <t>김현철</t>
    <phoneticPr fontId="4" type="noConversion"/>
  </si>
  <si>
    <t>상무</t>
    <phoneticPr fontId="4" type="noConversion"/>
  </si>
  <si>
    <t>샹그리라 션양</t>
    <phoneticPr fontId="3" type="noConversion"/>
  </si>
  <si>
    <t>2017.02.28~3.2</t>
    <phoneticPr fontId="4" type="noConversion"/>
  </si>
  <si>
    <t>법인카드</t>
    <phoneticPr fontId="3" type="noConversion"/>
  </si>
  <si>
    <t>인천공항 주차비</t>
    <phoneticPr fontId="3" type="noConversion"/>
  </si>
  <si>
    <t>개인카드</t>
    <phoneticPr fontId="3" type="noConversion"/>
  </si>
  <si>
    <t>출장기간</t>
    <phoneticPr fontId="4" type="noConversion"/>
  </si>
  <si>
    <t>출장 내용</t>
    <phoneticPr fontId="4" type="noConversion"/>
  </si>
  <si>
    <t>출장자</t>
    <phoneticPr fontId="4" type="noConversion"/>
  </si>
  <si>
    <t>구분</t>
    <phoneticPr fontId="4" type="noConversion"/>
  </si>
  <si>
    <t>항공비</t>
    <phoneticPr fontId="4" type="noConversion"/>
  </si>
  <si>
    <t>숙박비</t>
    <phoneticPr fontId="4" type="noConversion"/>
  </si>
  <si>
    <t>합계</t>
    <phoneticPr fontId="4" type="noConversion"/>
  </si>
  <si>
    <t>※ 원화 환산 금액 적용(세부 내용은 별도 시트 참조)</t>
    <phoneticPr fontId="4" type="noConversion"/>
  </si>
  <si>
    <t>김현철 상무</t>
    <phoneticPr fontId="4" type="noConversion"/>
  </si>
  <si>
    <t>스마트 스터디와 중국 SI(북방출판연합) 미팅</t>
    <phoneticPr fontId="4" type="noConversion"/>
  </si>
  <si>
    <t>상무기전 광저우 공장 미팅
씨앤투스 성징 동관 공장 미팅</t>
    <phoneticPr fontId="4" type="noConversion"/>
  </si>
  <si>
    <t>스마트 스터디 관련 중국 SI(북방출판연합) 미팅</t>
    <phoneticPr fontId="4" type="noConversion"/>
  </si>
  <si>
    <t>코지피 미팅</t>
    <phoneticPr fontId="4" type="noConversion"/>
  </si>
  <si>
    <t>상무기전 기 투자자 미팅</t>
    <phoneticPr fontId="4" type="noConversion"/>
  </si>
  <si>
    <t>모태 주최 한국 기업 IR
구주약업 미팅</t>
    <phoneticPr fontId="3" type="noConversion"/>
  </si>
  <si>
    <t>앤코스 IR</t>
    <phoneticPr fontId="3" type="noConversion"/>
  </si>
  <si>
    <t>2016.12.08~12.11</t>
    <phoneticPr fontId="4" type="noConversion"/>
  </si>
  <si>
    <t>2016.10.30~11.03</t>
    <phoneticPr fontId="4" type="noConversion"/>
  </si>
  <si>
    <t>구분</t>
    <phoneticPr fontId="3" type="noConversion"/>
  </si>
  <si>
    <t>출장지</t>
    <phoneticPr fontId="3" type="noConversion"/>
  </si>
  <si>
    <t>출장내용</t>
    <phoneticPr fontId="3" type="noConversion"/>
  </si>
  <si>
    <t>2017.02.13~02.17</t>
    <phoneticPr fontId="4" type="noConversion"/>
  </si>
  <si>
    <t>인천-&gt;상하이/이코노미</t>
    <phoneticPr fontId="3" type="noConversion"/>
  </si>
  <si>
    <t>계좌이체</t>
    <phoneticPr fontId="3" type="noConversion"/>
  </si>
  <si>
    <t>김현철</t>
    <phoneticPr fontId="3" type="noConversion"/>
  </si>
  <si>
    <t>중국 심천, 상하이 출장경비정산</t>
    <phoneticPr fontId="4" type="noConversion"/>
  </si>
  <si>
    <t>2017.02.13~2017.02.17</t>
    <phoneticPr fontId="4" type="noConversion"/>
  </si>
  <si>
    <t>인천-&gt;심천/비즈니스</t>
    <phoneticPr fontId="3" type="noConversion"/>
  </si>
  <si>
    <t>상해-&gt;김포/이코노미</t>
    <phoneticPr fontId="3" type="noConversion"/>
  </si>
  <si>
    <t>계좌이체</t>
    <phoneticPr fontId="3" type="noConversion"/>
  </si>
  <si>
    <t>증빙1</t>
    <phoneticPr fontId="3" type="noConversion"/>
  </si>
  <si>
    <t>증빙2</t>
    <phoneticPr fontId="3" type="noConversion"/>
  </si>
  <si>
    <t>심천/300US$</t>
    <phoneticPr fontId="4" type="noConversion"/>
  </si>
  <si>
    <t>션젼 마르코폴로 호텔 
2/13 1박</t>
    <phoneticPr fontId="3" type="noConversion"/>
  </si>
  <si>
    <t>숙박비</t>
    <phoneticPr fontId="3" type="noConversion"/>
  </si>
  <si>
    <t>2017.02.21~2017.02.24</t>
    <phoneticPr fontId="4" type="noConversion"/>
  </si>
  <si>
    <t>계좌이체</t>
    <phoneticPr fontId="3" type="noConversion"/>
  </si>
  <si>
    <t>2017.03.15~2017.03.20</t>
    <phoneticPr fontId="4" type="noConversion"/>
  </si>
  <si>
    <t>중국 션양 출장경비정산</t>
    <phoneticPr fontId="4" type="noConversion"/>
  </si>
  <si>
    <t>인천&lt;-&gt;션양/이코노미</t>
    <phoneticPr fontId="4" type="noConversion"/>
  </si>
  <si>
    <t>중국 상하이 션젼 출장경비정산</t>
    <phoneticPr fontId="4" type="noConversion"/>
  </si>
  <si>
    <t>중국 션젼 션양 출장경비정산</t>
    <phoneticPr fontId="4" type="noConversion"/>
  </si>
  <si>
    <t>기타</t>
    <phoneticPr fontId="4" type="noConversion"/>
  </si>
  <si>
    <t>선전관리회사 부담</t>
    <phoneticPr fontId="3" type="noConversion"/>
  </si>
  <si>
    <t>션젼-&gt;션양/비즈니스</t>
    <phoneticPr fontId="3" type="noConversion"/>
  </si>
  <si>
    <t>상하이-&gt;선전</t>
    <phoneticPr fontId="3" type="noConversion"/>
  </si>
  <si>
    <t>선전-&gt;인천</t>
    <phoneticPr fontId="3" type="noConversion"/>
  </si>
  <si>
    <t>인천-&gt;광저우/비즈니스</t>
    <phoneticPr fontId="4" type="noConversion"/>
  </si>
  <si>
    <t>션젼-&gt;인천/비즈니스</t>
    <phoneticPr fontId="4" type="noConversion"/>
  </si>
  <si>
    <t>구분</t>
    <phoneticPr fontId="4" type="noConversion"/>
  </si>
  <si>
    <t>출장자</t>
    <phoneticPr fontId="4" type="noConversion"/>
  </si>
  <si>
    <t>경비</t>
    <phoneticPr fontId="4" type="noConversion"/>
  </si>
  <si>
    <t>김현철 상무</t>
    <phoneticPr fontId="4" type="noConversion"/>
  </si>
  <si>
    <t>김현철 상무</t>
    <phoneticPr fontId="4" type="noConversion"/>
  </si>
  <si>
    <t>계</t>
    <phoneticPr fontId="4" type="noConversion"/>
  </si>
  <si>
    <t>합 계</t>
    <phoneticPr fontId="4" type="noConversion"/>
  </si>
  <si>
    <t>김현철</t>
    <phoneticPr fontId="4" type="noConversion"/>
  </si>
  <si>
    <t>2016.10.30~11.03</t>
    <phoneticPr fontId="4" type="noConversion"/>
  </si>
  <si>
    <t>보고서 작성자</t>
  </si>
  <si>
    <t>일비 및 출장경비 정산분(해외출장 일비기준 : 90,000원)</t>
    <phoneticPr fontId="4" type="noConversion"/>
  </si>
  <si>
    <t>일비 및 출장경비 정산분</t>
    <phoneticPr fontId="4" type="noConversion"/>
  </si>
  <si>
    <t>일비</t>
    <phoneticPr fontId="4" type="noConversion"/>
  </si>
  <si>
    <t>경비</t>
    <phoneticPr fontId="4" type="noConversion"/>
  </si>
  <si>
    <t>합계</t>
    <phoneticPr fontId="4" type="noConversion"/>
  </si>
  <si>
    <t>일비(5일)</t>
    <phoneticPr fontId="4" type="noConversion"/>
  </si>
  <si>
    <t>* 심천 숙소 이용</t>
    <phoneticPr fontId="3" type="noConversion"/>
  </si>
  <si>
    <t>선전관리회사 
부담</t>
    <phoneticPr fontId="3" type="noConversion"/>
  </si>
  <si>
    <t>2016.12.08~12.11</t>
  </si>
  <si>
    <t>인천&lt;-&gt;상해/이코노미</t>
    <phoneticPr fontId="3" type="noConversion"/>
  </si>
  <si>
    <t>KRT 발권취소 수수료</t>
    <phoneticPr fontId="3" type="noConversion"/>
  </si>
  <si>
    <t>법인카드</t>
    <phoneticPr fontId="3" type="noConversion"/>
  </si>
  <si>
    <t>계좌이체</t>
    <phoneticPr fontId="3" type="noConversion"/>
  </si>
  <si>
    <t>항저우 소피텔
12/8 1박</t>
    <phoneticPr fontId="3" type="noConversion"/>
  </si>
  <si>
    <t>항저우 소피텔
12/9 1박</t>
    <phoneticPr fontId="3" type="noConversion"/>
  </si>
  <si>
    <t>항저우 소피텔
12/10 1박</t>
    <phoneticPr fontId="3" type="noConversion"/>
  </si>
  <si>
    <t>항저우/300US$</t>
    <phoneticPr fontId="4" type="noConversion"/>
  </si>
  <si>
    <t>증빙1, 
증빙1-2</t>
    <phoneticPr fontId="3" type="noConversion"/>
  </si>
  <si>
    <t>증빙1-3</t>
    <phoneticPr fontId="3" type="noConversion"/>
  </si>
  <si>
    <t>증빙2,
증빙2-2</t>
    <phoneticPr fontId="3" type="noConversion"/>
  </si>
  <si>
    <t>12/12 매매기준 1USD=</t>
    <phoneticPr fontId="3" type="noConversion"/>
  </si>
  <si>
    <t>일비(4일)</t>
    <phoneticPr fontId="4" type="noConversion"/>
  </si>
  <si>
    <t>중국상하이, 항저우 출장경비정산</t>
    <phoneticPr fontId="4" type="noConversion"/>
  </si>
  <si>
    <t>결제수단별 사용금액</t>
    <phoneticPr fontId="3" type="noConversion"/>
  </si>
  <si>
    <t>총합계</t>
    <phoneticPr fontId="3" type="noConversion"/>
  </si>
  <si>
    <t>개인카드</t>
    <phoneticPr fontId="3" type="noConversion"/>
  </si>
  <si>
    <t xml:space="preserve">2/17 매매기준 환율 1USD = </t>
    <phoneticPr fontId="4" type="noConversion"/>
  </si>
  <si>
    <t xml:space="preserve">2/17 매매기준 환율 1RMB = </t>
    <phoneticPr fontId="4" type="noConversion"/>
  </si>
  <si>
    <t>증빙2</t>
    <phoneticPr fontId="3" type="noConversion"/>
  </si>
  <si>
    <t>김현철</t>
    <phoneticPr fontId="3" type="noConversion"/>
  </si>
  <si>
    <t>증빙1</t>
    <phoneticPr fontId="3" type="noConversion"/>
  </si>
  <si>
    <t>인천-&gt;선전
선양-&gt;인천</t>
    <phoneticPr fontId="3" type="noConversion"/>
  </si>
  <si>
    <t xml:space="preserve">3/2 매매기준 1USD = </t>
    <phoneticPr fontId="3" type="noConversion"/>
  </si>
  <si>
    <t>일비(3일)</t>
    <phoneticPr fontId="4" type="noConversion"/>
  </si>
  <si>
    <t>일비(6일)</t>
    <phoneticPr fontId="4" type="noConversion"/>
  </si>
  <si>
    <t>션양/200US$</t>
    <phoneticPr fontId="4" type="noConversion"/>
  </si>
  <si>
    <t xml:space="preserve">3/24 매매기준 환율 1RMB = </t>
    <phoneticPr fontId="4" type="noConversion"/>
  </si>
  <si>
    <t xml:space="preserve">3/24 매매기준 환율 1USD = </t>
    <phoneticPr fontId="4" type="noConversion"/>
  </si>
  <si>
    <t>숙박비</t>
    <phoneticPr fontId="4" type="noConversion"/>
  </si>
  <si>
    <t>션양 샹그릴라호텔
3/23 1박</t>
    <phoneticPr fontId="3" type="noConversion"/>
  </si>
  <si>
    <t>개인카드</t>
    <phoneticPr fontId="3" type="noConversion"/>
  </si>
  <si>
    <t>증빙2</t>
    <phoneticPr fontId="3" type="noConversion"/>
  </si>
  <si>
    <t>증빙1</t>
    <phoneticPr fontId="3" type="noConversion"/>
  </si>
  <si>
    <t>2017.03.23~2017.03.24</t>
  </si>
  <si>
    <t>일비(2일)</t>
    <phoneticPr fontId="4" type="noConversion"/>
  </si>
  <si>
    <t>일비(29일)</t>
    <phoneticPr fontId="4" type="noConversion"/>
  </si>
  <si>
    <t xml:space="preserve"> 상하이
 항저우</t>
    <phoneticPr fontId="3" type="noConversion"/>
  </si>
  <si>
    <t>션젼
 상하이</t>
    <phoneticPr fontId="3" type="noConversion"/>
  </si>
  <si>
    <t xml:space="preserve"> 션젼</t>
    <phoneticPr fontId="4" type="noConversion"/>
  </si>
  <si>
    <t>션양</t>
    <phoneticPr fontId="4" type="noConversion"/>
  </si>
  <si>
    <t xml:space="preserve"> 광저우 
션젼 동관</t>
    <phoneticPr fontId="4" type="noConversion"/>
  </si>
  <si>
    <t>김현철 상무</t>
    <phoneticPr fontId="4" type="noConversion"/>
  </si>
  <si>
    <t>중국 션전 출장경비정산</t>
    <phoneticPr fontId="4" type="noConversion"/>
  </si>
  <si>
    <t>인천&lt;-&gt;션전/비즈니스</t>
    <phoneticPr fontId="3" type="noConversion"/>
  </si>
  <si>
    <t>션전
션양</t>
    <phoneticPr fontId="4" type="noConversion"/>
  </si>
  <si>
    <t xml:space="preserve"> 상하이
션전</t>
    <phoneticPr fontId="3" type="noConversion"/>
  </si>
  <si>
    <t>중국 광저우, 션젼 동관 출장경비정산</t>
    <phoneticPr fontId="4" type="noConversion"/>
  </si>
  <si>
    <t>션양/200$</t>
    <phoneticPr fontId="4" type="noConversion"/>
  </si>
  <si>
    <t>2017.02.21~02.24</t>
    <phoneticPr fontId="4" type="noConversion"/>
  </si>
  <si>
    <t>2017.02.28~03.02</t>
    <phoneticPr fontId="4" type="noConversion"/>
  </si>
  <si>
    <t>2017.03.15~03.19</t>
    <phoneticPr fontId="4" type="noConversion"/>
  </si>
  <si>
    <t>2017.03.23~03.24</t>
    <phoneticPr fontId="4" type="noConversion"/>
  </si>
  <si>
    <t>(단위:원)</t>
    <phoneticPr fontId="4" type="noConversion"/>
  </si>
  <si>
    <t>출장비 정산요약</t>
    <phoneticPr fontId="4" type="noConversion"/>
  </si>
  <si>
    <t>출장 내역(2016.10~2017.03 총7건)</t>
    <phoneticPr fontId="4" type="noConversion"/>
  </si>
  <si>
    <t>출장보고사항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</si>
</sst>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  <numFmt numFmtId="178" formatCode="_-* #,##0.00_-;\-* #,##0.00_-;_-* &quot;-&quot;_-;_-@_-"/>
    <numFmt numFmtId="179" formatCode="#,###.##&quot;원&quot;"/>
    <numFmt numFmtId="180" formatCode="###.##&quot;원&quot;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i/>
      <u/>
      <sz val="11"/>
      <color theme="1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i/>
      <u/>
      <sz val="10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1" fillId="0" borderId="0" xfId="1" applyFont="1">
      <alignment vertical="center"/>
    </xf>
    <xf numFmtId="41" fontId="6" fillId="2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1" fontId="6" fillId="2" borderId="1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1" fontId="10" fillId="0" borderId="12" xfId="1" applyNumberFormat="1" applyFont="1" applyBorder="1">
      <alignment vertical="center"/>
    </xf>
    <xf numFmtId="41" fontId="10" fillId="0" borderId="1" xfId="1" applyNumberFormat="1" applyFont="1" applyBorder="1">
      <alignment vertical="center"/>
    </xf>
    <xf numFmtId="0" fontId="11" fillId="0" borderId="0" xfId="0" applyFont="1">
      <alignment vertical="center"/>
    </xf>
    <xf numFmtId="41" fontId="6" fillId="5" borderId="1" xfId="1" applyFont="1" applyFill="1" applyBorder="1">
      <alignment vertical="center"/>
    </xf>
    <xf numFmtId="41" fontId="6" fillId="5" borderId="13" xfId="1" applyFont="1" applyFill="1" applyBorder="1">
      <alignment vertical="center"/>
    </xf>
    <xf numFmtId="41" fontId="6" fillId="5" borderId="12" xfId="1" applyNumberFormat="1" applyFont="1" applyFill="1" applyBorder="1">
      <alignment vertical="center"/>
    </xf>
    <xf numFmtId="41" fontId="6" fillId="5" borderId="1" xfId="1" applyNumberFormat="1" applyFont="1" applyFill="1" applyBorder="1">
      <alignment vertical="center"/>
    </xf>
    <xf numFmtId="41" fontId="6" fillId="5" borderId="12" xfId="1" applyFont="1" applyFill="1" applyBorder="1" applyAlignment="1">
      <alignment horizontal="center" vertical="center"/>
    </xf>
    <xf numFmtId="41" fontId="10" fillId="0" borderId="1" xfId="1" applyFont="1" applyBorder="1">
      <alignment vertical="center"/>
    </xf>
    <xf numFmtId="41" fontId="10" fillId="0" borderId="1" xfId="1" applyNumberFormat="1" applyFont="1" applyBorder="1" applyAlignment="1">
      <alignment vertical="center" wrapText="1"/>
    </xf>
    <xf numFmtId="41" fontId="10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13" xfId="1" applyFont="1" applyBorder="1">
      <alignment vertical="center"/>
    </xf>
    <xf numFmtId="43" fontId="10" fillId="0" borderId="12" xfId="1" applyNumberFormat="1" applyFont="1" applyBorder="1" applyAlignment="1">
      <alignment horizontal="center" vertical="center"/>
    </xf>
    <xf numFmtId="41" fontId="6" fillId="2" borderId="1" xfId="1" applyFont="1" applyFill="1" applyBorder="1">
      <alignment vertical="center"/>
    </xf>
    <xf numFmtId="41" fontId="6" fillId="2" borderId="13" xfId="1" applyFont="1" applyFill="1" applyBorder="1">
      <alignment vertical="center"/>
    </xf>
    <xf numFmtId="41" fontId="6" fillId="2" borderId="12" xfId="0" applyNumberFormat="1" applyFont="1" applyFill="1" applyBorder="1">
      <alignment vertical="center"/>
    </xf>
    <xf numFmtId="41" fontId="6" fillId="2" borderId="1" xfId="0" applyNumberFormat="1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10" fillId="0" borderId="14" xfId="1" applyFont="1" applyBorder="1">
      <alignment vertical="center"/>
    </xf>
    <xf numFmtId="41" fontId="6" fillId="2" borderId="16" xfId="1" applyFont="1" applyFill="1" applyBorder="1">
      <alignment vertical="center"/>
    </xf>
    <xf numFmtId="41" fontId="6" fillId="2" borderId="18" xfId="0" applyNumberFormat="1" applyFont="1" applyFill="1" applyBorder="1">
      <alignment vertical="center"/>
    </xf>
    <xf numFmtId="41" fontId="10" fillId="0" borderId="0" xfId="0" applyNumberFormat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19" xfId="0" applyNumberFormat="1" applyBorder="1">
      <alignment vertical="center"/>
    </xf>
    <xf numFmtId="41" fontId="1" fillId="0" borderId="0" xfId="1" applyNumberFormat="1" applyFont="1">
      <alignment vertical="center"/>
    </xf>
    <xf numFmtId="177" fontId="10" fillId="0" borderId="1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41" fontId="0" fillId="0" borderId="0" xfId="1" applyFont="1">
      <alignment vertical="center"/>
    </xf>
    <xf numFmtId="41" fontId="7" fillId="0" borderId="0" xfId="1" applyFont="1" applyBorder="1" applyAlignment="1">
      <alignment vertical="center"/>
    </xf>
    <xf numFmtId="41" fontId="7" fillId="0" borderId="0" xfId="1" applyFont="1" applyBorder="1" applyAlignment="1">
      <alignment horizontal="center" vertical="center"/>
    </xf>
    <xf numFmtId="41" fontId="6" fillId="5" borderId="14" xfId="1" applyFont="1" applyFill="1" applyBorder="1">
      <alignment vertical="center"/>
    </xf>
    <xf numFmtId="41" fontId="0" fillId="0" borderId="0" xfId="1" applyFont="1" applyAlignment="1">
      <alignment horizontal="left" vertical="center"/>
    </xf>
    <xf numFmtId="41" fontId="6" fillId="2" borderId="12" xfId="1" applyFont="1" applyFill="1" applyBorder="1" applyAlignment="1">
      <alignment horizontal="center" vertical="center"/>
    </xf>
    <xf numFmtId="41" fontId="10" fillId="0" borderId="12" xfId="1" applyFont="1" applyBorder="1" applyAlignment="1">
      <alignment horizontal="center" vertical="center"/>
    </xf>
    <xf numFmtId="41" fontId="10" fillId="2" borderId="12" xfId="1" applyFont="1" applyFill="1" applyBorder="1">
      <alignment vertical="center"/>
    </xf>
    <xf numFmtId="41" fontId="6" fillId="2" borderId="1" xfId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14" fontId="6" fillId="6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6" fillId="4" borderId="27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14" fontId="6" fillId="6" borderId="24" xfId="0" applyNumberFormat="1" applyFont="1" applyFill="1" applyBorder="1" applyAlignment="1">
      <alignment horizontal="center" vertical="center"/>
    </xf>
    <xf numFmtId="41" fontId="10" fillId="0" borderId="3" xfId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178" fontId="10" fillId="0" borderId="1" xfId="1" applyNumberFormat="1" applyFont="1" applyBorder="1">
      <alignment vertical="center"/>
    </xf>
    <xf numFmtId="178" fontId="6" fillId="4" borderId="1" xfId="0" applyNumberFormat="1" applyFont="1" applyFill="1" applyBorder="1" applyAlignment="1">
      <alignment horizontal="center" vertical="center"/>
    </xf>
    <xf numFmtId="176" fontId="10" fillId="0" borderId="14" xfId="1" applyNumberFormat="1" applyFont="1" applyBorder="1">
      <alignment vertical="center"/>
    </xf>
    <xf numFmtId="41" fontId="10" fillId="0" borderId="13" xfId="1" applyNumberFormat="1" applyFont="1" applyFill="1" applyBorder="1" applyAlignment="1">
      <alignment horizontal="center" vertical="center"/>
    </xf>
    <xf numFmtId="41" fontId="10" fillId="0" borderId="14" xfId="1" applyFont="1" applyFill="1" applyBorder="1" applyAlignment="1">
      <alignment horizontal="center" vertical="center"/>
    </xf>
    <xf numFmtId="41" fontId="10" fillId="0" borderId="3" xfId="1" applyFont="1" applyBorder="1" applyAlignment="1">
      <alignment horizontal="center" vertical="center" wrapText="1"/>
    </xf>
    <xf numFmtId="41" fontId="10" fillId="0" borderId="13" xfId="1" applyNumberFormat="1" applyFont="1" applyFill="1" applyBorder="1" applyAlignment="1">
      <alignment horizontal="center" vertical="center"/>
    </xf>
    <xf numFmtId="41" fontId="10" fillId="0" borderId="1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0" fillId="0" borderId="13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10" fillId="0" borderId="3" xfId="1" applyFont="1" applyBorder="1" applyAlignment="1">
      <alignment horizontal="center" vertical="center" wrapText="1"/>
    </xf>
    <xf numFmtId="41" fontId="10" fillId="0" borderId="14" xfId="1" applyFont="1" applyFill="1" applyBorder="1" applyAlignment="1">
      <alignment horizontal="center" vertical="center"/>
    </xf>
    <xf numFmtId="41" fontId="10" fillId="0" borderId="3" xfId="1" applyFont="1" applyBorder="1" applyAlignment="1">
      <alignment vertical="center"/>
    </xf>
    <xf numFmtId="41" fontId="10" fillId="0" borderId="3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1" applyFont="1" applyFill="1" applyBorder="1">
      <alignment vertical="center"/>
    </xf>
    <xf numFmtId="41" fontId="6" fillId="0" borderId="0" xfId="0" applyNumberFormat="1" applyFont="1" applyFill="1" applyBorder="1">
      <alignment vertical="center"/>
    </xf>
    <xf numFmtId="41" fontId="10" fillId="0" borderId="30" xfId="1" applyFont="1" applyFill="1" applyBorder="1" applyAlignment="1">
      <alignment horizontal="center" vertical="center"/>
    </xf>
    <xf numFmtId="41" fontId="10" fillId="0" borderId="5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4" borderId="0" xfId="0" applyFont="1" applyFill="1">
      <alignment vertical="center"/>
    </xf>
    <xf numFmtId="41" fontId="16" fillId="4" borderId="1" xfId="0" applyNumberFormat="1" applyFont="1" applyFill="1" applyBorder="1" applyAlignment="1">
      <alignment vertical="center"/>
    </xf>
    <xf numFmtId="41" fontId="10" fillId="0" borderId="8" xfId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41" fontId="10" fillId="0" borderId="8" xfId="1" applyFont="1" applyBorder="1" applyAlignment="1">
      <alignment horizontal="center" vertical="center"/>
    </xf>
    <xf numFmtId="179" fontId="7" fillId="0" borderId="0" xfId="0" applyNumberFormat="1" applyFont="1" applyBorder="1" applyAlignment="1">
      <alignment vertical="center"/>
    </xf>
    <xf numFmtId="41" fontId="10" fillId="0" borderId="23" xfId="1" applyNumberFormat="1" applyFont="1" applyFill="1" applyBorder="1" applyAlignment="1">
      <alignment vertical="center"/>
    </xf>
    <xf numFmtId="41" fontId="10" fillId="0" borderId="14" xfId="1" applyFont="1" applyFill="1" applyBorder="1" applyAlignment="1">
      <alignment vertical="center"/>
    </xf>
    <xf numFmtId="179" fontId="7" fillId="0" borderId="0" xfId="0" applyNumberFormat="1" applyFont="1" applyBorder="1" applyAlignment="1">
      <alignment horizontal="left" vertical="center"/>
    </xf>
    <xf numFmtId="180" fontId="7" fillId="0" borderId="0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31" xfId="0" applyBorder="1">
      <alignment vertical="center"/>
    </xf>
    <xf numFmtId="41" fontId="10" fillId="0" borderId="23" xfId="1" applyNumberFormat="1" applyFont="1" applyBorder="1">
      <alignment vertical="center"/>
    </xf>
    <xf numFmtId="41" fontId="10" fillId="0" borderId="14" xfId="1" applyNumberFormat="1" applyFont="1" applyBorder="1">
      <alignment vertical="center"/>
    </xf>
    <xf numFmtId="176" fontId="10" fillId="0" borderId="12" xfId="1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 wrapText="1"/>
    </xf>
    <xf numFmtId="178" fontId="10" fillId="0" borderId="1" xfId="1" applyNumberFormat="1" applyFont="1" applyBorder="1" applyAlignment="1">
      <alignment horizontal="center" vertical="center"/>
    </xf>
    <xf numFmtId="41" fontId="10" fillId="0" borderId="1" xfId="1" applyFont="1" applyBorder="1" applyAlignment="1">
      <alignment vertical="center"/>
    </xf>
    <xf numFmtId="41" fontId="6" fillId="5" borderId="14" xfId="1" applyFont="1" applyFill="1" applyBorder="1" applyAlignment="1">
      <alignment horizontal="center" vertical="center"/>
    </xf>
    <xf numFmtId="41" fontId="6" fillId="5" borderId="23" xfId="1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41" fontId="18" fillId="4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41" fontId="16" fillId="4" borderId="23" xfId="0" applyNumberFormat="1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15" fillId="4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1" fontId="16" fillId="4" borderId="24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41" fontId="10" fillId="0" borderId="38" xfId="0" applyNumberFormat="1" applyFont="1" applyFill="1" applyBorder="1" applyAlignment="1">
      <alignment horizontal="center" vertical="center"/>
    </xf>
    <xf numFmtId="41" fontId="10" fillId="0" borderId="39" xfId="0" applyNumberFormat="1" applyFont="1" applyFill="1" applyBorder="1" applyAlignment="1">
      <alignment horizontal="center" vertical="center"/>
    </xf>
    <xf numFmtId="41" fontId="10" fillId="0" borderId="13" xfId="0" applyNumberFormat="1" applyFont="1" applyFill="1" applyBorder="1" applyAlignment="1">
      <alignment horizontal="center" vertical="center"/>
    </xf>
    <xf numFmtId="41" fontId="10" fillId="0" borderId="12" xfId="0" applyNumberFormat="1" applyFont="1" applyFill="1" applyBorder="1" applyAlignment="1">
      <alignment horizontal="center" vertical="center"/>
    </xf>
    <xf numFmtId="41" fontId="6" fillId="4" borderId="35" xfId="1" applyFont="1" applyFill="1" applyBorder="1" applyAlignment="1">
      <alignment horizontal="center" vertical="center"/>
    </xf>
    <xf numFmtId="41" fontId="6" fillId="4" borderId="37" xfId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41" fontId="10" fillId="0" borderId="13" xfId="1" applyFont="1" applyFill="1" applyBorder="1" applyAlignment="1">
      <alignment horizontal="center" vertical="center"/>
    </xf>
    <xf numFmtId="41" fontId="10" fillId="0" borderId="12" xfId="1" applyFont="1" applyFill="1" applyBorder="1" applyAlignment="1">
      <alignment horizontal="center" vertical="center"/>
    </xf>
    <xf numFmtId="41" fontId="10" fillId="4" borderId="13" xfId="1" applyFont="1" applyFill="1" applyBorder="1" applyAlignment="1">
      <alignment horizontal="center" vertical="center"/>
    </xf>
    <xf numFmtId="41" fontId="10" fillId="4" borderId="12" xfId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41" fontId="10" fillId="0" borderId="34" xfId="0" applyNumberFormat="1" applyFont="1" applyFill="1" applyBorder="1" applyAlignment="1">
      <alignment horizontal="center" vertical="center"/>
    </xf>
    <xf numFmtId="41" fontId="10" fillId="0" borderId="36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vertical="center" wrapText="1"/>
    </xf>
    <xf numFmtId="0" fontId="10" fillId="4" borderId="23" xfId="0" quotePrefix="1" applyFont="1" applyFill="1" applyBorder="1" applyAlignment="1">
      <alignment vertical="center" wrapText="1"/>
    </xf>
    <xf numFmtId="14" fontId="10" fillId="4" borderId="1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10" fillId="4" borderId="24" xfId="0" quotePrefix="1" applyFont="1" applyFill="1" applyBorder="1" applyAlignment="1">
      <alignment vertical="center" wrapText="1"/>
    </xf>
    <xf numFmtId="0" fontId="10" fillId="4" borderId="25" xfId="0" quotePrefix="1" applyFont="1" applyFill="1" applyBorder="1" applyAlignment="1">
      <alignment vertical="center" wrapText="1"/>
    </xf>
    <xf numFmtId="14" fontId="10" fillId="4" borderId="24" xfId="0" applyNumberFormat="1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left" vertical="center"/>
    </xf>
    <xf numFmtId="0" fontId="18" fillId="4" borderId="46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41" fontId="6" fillId="2" borderId="9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0" fillId="0" borderId="3" xfId="1" applyFont="1" applyBorder="1" applyAlignment="1">
      <alignment horizontal="center" vertical="center" wrapText="1"/>
    </xf>
    <xf numFmtId="41" fontId="10" fillId="0" borderId="8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1" fontId="6" fillId="2" borderId="6" xfId="1" applyFont="1" applyFill="1" applyBorder="1" applyAlignment="1">
      <alignment horizontal="center" vertical="center"/>
    </xf>
    <xf numFmtId="41" fontId="6" fillId="2" borderId="1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42" xfId="1" applyFont="1" applyFill="1" applyBorder="1" applyAlignment="1">
      <alignment horizontal="center" vertical="center"/>
    </xf>
    <xf numFmtId="41" fontId="6" fillId="2" borderId="29" xfId="1" applyFont="1" applyFill="1" applyBorder="1" applyAlignment="1">
      <alignment horizontal="center" vertical="center"/>
    </xf>
    <xf numFmtId="41" fontId="6" fillId="2" borderId="43" xfId="1" applyFont="1" applyFill="1" applyBorder="1" applyAlignment="1">
      <alignment horizontal="center" vertical="center"/>
    </xf>
    <xf numFmtId="41" fontId="6" fillId="2" borderId="44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41" fontId="10" fillId="0" borderId="7" xfId="1" applyFont="1" applyBorder="1" applyAlignment="1">
      <alignment horizontal="center" vertical="center"/>
    </xf>
    <xf numFmtId="41" fontId="10" fillId="0" borderId="8" xfId="1" applyFont="1" applyBorder="1" applyAlignment="1">
      <alignment horizontal="center" vertical="center"/>
    </xf>
    <xf numFmtId="41" fontId="10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1" fontId="10" fillId="0" borderId="23" xfId="1" applyNumberFormat="1" applyFont="1" applyFill="1" applyBorder="1" applyAlignment="1">
      <alignment horizontal="center" vertical="center"/>
    </xf>
    <xf numFmtId="41" fontId="10" fillId="0" borderId="14" xfId="1" applyFont="1" applyFill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1" fontId="10" fillId="0" borderId="7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41" fontId="6" fillId="2" borderId="8" xfId="1" applyFont="1" applyFill="1" applyBorder="1" applyAlignment="1">
      <alignment horizontal="center" vertical="center"/>
    </xf>
    <xf numFmtId="41" fontId="10" fillId="0" borderId="13" xfId="1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876300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341ABF4A-6D28-4983-8B0D-942AC2D6A1FA}"/>
            </a:ext>
          </a:extLst>
        </xdr:cNvPr>
        <xdr:cNvSpPr txBox="1"/>
      </xdr:nvSpPr>
      <xdr:spPr>
        <a:xfrm>
          <a:off x="0" y="43815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400"/>
            </a:lnSpc>
          </a:pPr>
          <a:r>
            <a:rPr lang="ko-KR" altLang="en-US" sz="1000">
              <a:solidFill>
                <a:srgbClr val="FF0000"/>
              </a:solidFill>
            </a:rPr>
            <a:t>출장</a:t>
          </a:r>
          <a:r>
            <a:rPr lang="ko-KR" altLang="en-US" sz="1000" baseline="0">
              <a:solidFill>
                <a:srgbClr val="FF0000"/>
              </a:solidFill>
            </a:rPr>
            <a:t> 보고자     작성</a:t>
          </a:r>
          <a:endParaRPr lang="en-US" altLang="ko-KR" sz="1000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ko-KR" altLang="en-US" sz="1100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981075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92BCCC7-2338-4BBC-875C-5C9B97BA0442}"/>
            </a:ext>
          </a:extLst>
        </xdr:cNvPr>
        <xdr:cNvSpPr txBox="1"/>
      </xdr:nvSpPr>
      <xdr:spPr>
        <a:xfrm>
          <a:off x="0" y="33147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000">
              <a:ln>
                <a:noFill/>
              </a:ln>
              <a:solidFill>
                <a:srgbClr val="FF0000"/>
              </a:solidFill>
            </a:rPr>
            <a:t>KRT </a:t>
          </a:r>
          <a:r>
            <a:rPr lang="ko-KR" altLang="en-US" sz="1000">
              <a:ln>
                <a:noFill/>
              </a:ln>
              <a:solidFill>
                <a:srgbClr val="FF0000"/>
              </a:solidFill>
            </a:rPr>
            <a:t>항공권 이외 항공권만 작성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876300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341ABF4A-6D28-4983-8B0D-942AC2D6A1FA}"/>
            </a:ext>
          </a:extLst>
        </xdr:cNvPr>
        <xdr:cNvSpPr txBox="1"/>
      </xdr:nvSpPr>
      <xdr:spPr>
        <a:xfrm>
          <a:off x="0" y="78105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400"/>
            </a:lnSpc>
          </a:pPr>
          <a:r>
            <a:rPr lang="ko-KR" altLang="en-US" sz="1000">
              <a:solidFill>
                <a:srgbClr val="FF0000"/>
              </a:solidFill>
            </a:rPr>
            <a:t>출장</a:t>
          </a:r>
          <a:r>
            <a:rPr lang="ko-KR" altLang="en-US" sz="1000" baseline="0">
              <a:solidFill>
                <a:srgbClr val="FF0000"/>
              </a:solidFill>
            </a:rPr>
            <a:t> 보고자     작성</a:t>
          </a:r>
          <a:endParaRPr lang="en-US" altLang="ko-KR" sz="1000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ko-KR" altLang="en-US" sz="1100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981075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92BCCC7-2338-4BBC-875C-5C9B97BA0442}"/>
            </a:ext>
          </a:extLst>
        </xdr:cNvPr>
        <xdr:cNvSpPr txBox="1"/>
      </xdr:nvSpPr>
      <xdr:spPr>
        <a:xfrm>
          <a:off x="0" y="67437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000">
              <a:ln>
                <a:noFill/>
              </a:ln>
              <a:solidFill>
                <a:srgbClr val="FF0000"/>
              </a:solidFill>
            </a:rPr>
            <a:t>KRT </a:t>
          </a:r>
          <a:r>
            <a:rPr lang="ko-KR" altLang="en-US" sz="1000">
              <a:ln>
                <a:noFill/>
              </a:ln>
              <a:solidFill>
                <a:srgbClr val="FF0000"/>
              </a:solidFill>
            </a:rPr>
            <a:t>항공권 이외 항공권만 작성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AFA60C3-F26A-4A1C-9DD0-2E87A0A40B20}"/>
            </a:ext>
          </a:extLst>
        </xdr:cNvPr>
        <xdr:cNvSpPr txBox="1"/>
      </xdr:nvSpPr>
      <xdr:spPr>
        <a:xfrm>
          <a:off x="0" y="78105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400"/>
            </a:lnSpc>
          </a:pPr>
          <a:r>
            <a:rPr lang="ko-KR" altLang="en-US" sz="1000">
              <a:solidFill>
                <a:srgbClr val="FF0000"/>
              </a:solidFill>
            </a:rPr>
            <a:t>출장</a:t>
          </a:r>
          <a:r>
            <a:rPr lang="ko-KR" altLang="en-US" sz="1000" baseline="0">
              <a:solidFill>
                <a:srgbClr val="FF0000"/>
              </a:solidFill>
            </a:rPr>
            <a:t> 보고자     작성</a:t>
          </a:r>
          <a:endParaRPr lang="en-US" altLang="ko-KR" sz="1000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ko-KR" altLang="en-US" sz="1100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981075</xdr:colOff>
      <xdr:row>13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6C9DE26E-A0F6-42B1-9BFB-9888F40C1F0B}"/>
            </a:ext>
          </a:extLst>
        </xdr:cNvPr>
        <xdr:cNvSpPr txBox="1"/>
      </xdr:nvSpPr>
      <xdr:spPr>
        <a:xfrm>
          <a:off x="0" y="67437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000">
              <a:ln>
                <a:noFill/>
              </a:ln>
              <a:solidFill>
                <a:srgbClr val="FF0000"/>
              </a:solidFill>
            </a:rPr>
            <a:t>KRT </a:t>
          </a:r>
          <a:r>
            <a:rPr lang="ko-KR" altLang="en-US" sz="1000">
              <a:ln>
                <a:noFill/>
              </a:ln>
              <a:solidFill>
                <a:srgbClr val="FF0000"/>
              </a:solidFill>
            </a:rPr>
            <a:t>항공권 이외 항공권만 작성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981075</xdr:colOff>
      <xdr:row>12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C2FF2AF-EDCA-4058-A099-23D6C92ECC6F}"/>
            </a:ext>
          </a:extLst>
        </xdr:cNvPr>
        <xdr:cNvSpPr txBox="1"/>
      </xdr:nvSpPr>
      <xdr:spPr>
        <a:xfrm>
          <a:off x="0" y="653415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000">
              <a:ln>
                <a:noFill/>
              </a:ln>
              <a:solidFill>
                <a:srgbClr val="FF0000"/>
              </a:solidFill>
            </a:rPr>
            <a:t>KRT </a:t>
          </a:r>
          <a:r>
            <a:rPr lang="ko-KR" altLang="en-US" sz="1000">
              <a:ln>
                <a:noFill/>
              </a:ln>
              <a:solidFill>
                <a:srgbClr val="FF0000"/>
              </a:solidFill>
            </a:rPr>
            <a:t>항공권 이외 항공권만 작성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876300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7B4DB43A-52E9-48E4-8493-9AF6B83DFAB6}"/>
            </a:ext>
          </a:extLst>
        </xdr:cNvPr>
        <xdr:cNvSpPr txBox="1"/>
      </xdr:nvSpPr>
      <xdr:spPr>
        <a:xfrm>
          <a:off x="0" y="78105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400"/>
            </a:lnSpc>
          </a:pPr>
          <a:r>
            <a:rPr lang="ko-KR" altLang="en-US" sz="1000">
              <a:solidFill>
                <a:srgbClr val="FF0000"/>
              </a:solidFill>
            </a:rPr>
            <a:t>출장</a:t>
          </a:r>
          <a:r>
            <a:rPr lang="ko-KR" altLang="en-US" sz="1000" baseline="0">
              <a:solidFill>
                <a:srgbClr val="FF0000"/>
              </a:solidFill>
            </a:rPr>
            <a:t> 보고자     작성</a:t>
          </a:r>
          <a:endParaRPr lang="en-US" altLang="ko-KR" sz="1000" baseline="0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lang="ko-KR" altLang="en-US" sz="1100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981075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917E8E7-CFEA-4096-803A-9BE0C730E58A}"/>
            </a:ext>
          </a:extLst>
        </xdr:cNvPr>
        <xdr:cNvSpPr txBox="1"/>
      </xdr:nvSpPr>
      <xdr:spPr>
        <a:xfrm>
          <a:off x="0" y="674370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000">
              <a:ln>
                <a:noFill/>
              </a:ln>
              <a:solidFill>
                <a:srgbClr val="FF0000"/>
              </a:solidFill>
            </a:rPr>
            <a:t>KRT </a:t>
          </a:r>
          <a:r>
            <a:rPr lang="ko-KR" altLang="en-US" sz="1000">
              <a:ln>
                <a:noFill/>
              </a:ln>
              <a:solidFill>
                <a:srgbClr val="FF0000"/>
              </a:solidFill>
            </a:rPr>
            <a:t>항공권 이외 항공권만 작성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981075</xdr:colOff>
      <xdr:row>13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19144B3-FF39-4AC8-BFE7-C6CAA56ADAF8}"/>
            </a:ext>
          </a:extLst>
        </xdr:cNvPr>
        <xdr:cNvSpPr txBox="1"/>
      </xdr:nvSpPr>
      <xdr:spPr>
        <a:xfrm>
          <a:off x="0" y="6534150"/>
          <a:ext cx="5143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000">
              <a:ln>
                <a:noFill/>
              </a:ln>
              <a:solidFill>
                <a:srgbClr val="FF0000"/>
              </a:solidFill>
            </a:rPr>
            <a:t>KRT </a:t>
          </a:r>
          <a:r>
            <a:rPr lang="ko-KR" altLang="en-US" sz="1000">
              <a:ln>
                <a:noFill/>
              </a:ln>
              <a:solidFill>
                <a:srgbClr val="FF0000"/>
              </a:solidFill>
            </a:rPr>
            <a:t>항공권 이외 항공권만 작성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36"/>
  <sheetViews>
    <sheetView tabSelected="1" zoomScaleNormal="100" workbookViewId="0">
      <selection activeCell="K31" sqref="K31"/>
    </sheetView>
  </sheetViews>
  <sheetFormatPr defaultRowHeight="16.5" x14ac:dyDescent="0.3"/>
  <cols>
    <col min="1" max="1" width="4.375" style="66" customWidth="1"/>
    <col min="2" max="2" width="12.25" style="66" customWidth="1"/>
    <col min="3" max="17" width="8.875" style="66" customWidth="1"/>
    <col min="18" max="18" width="8.5" style="66" customWidth="1"/>
    <col min="19" max="16384" width="9" style="66"/>
  </cols>
  <sheetData>
    <row r="2" spans="1:18" ht="16.5" customHeight="1" x14ac:dyDescent="0.3">
      <c r="A2" s="133" t="s">
        <v>160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16.5" customHeight="1" x14ac:dyDescent="0.3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s="131" customFormat="1" ht="14.25" thickBot="1" x14ac:dyDescent="0.35">
      <c r="A4" s="131" t="s">
        <v>161</v>
      </c>
    </row>
    <row r="5" spans="1:18" s="132" customFormat="1" ht="13.5" x14ac:dyDescent="0.3">
      <c r="A5" s="69" t="s">
        <v>55</v>
      </c>
      <c r="B5" s="70" t="s">
        <v>56</v>
      </c>
      <c r="C5" s="165" t="s">
        <v>57</v>
      </c>
      <c r="D5" s="165"/>
      <c r="E5" s="165"/>
      <c r="F5" s="165"/>
      <c r="G5" s="165"/>
      <c r="H5" s="165"/>
      <c r="I5" s="165"/>
      <c r="J5" s="166"/>
    </row>
    <row r="6" spans="1:18" s="132" customFormat="1" ht="13.5" x14ac:dyDescent="0.3">
      <c r="A6" s="167">
        <v>1</v>
      </c>
      <c r="B6" s="168" t="s">
        <v>151</v>
      </c>
      <c r="C6" s="124" t="s">
        <v>37</v>
      </c>
      <c r="D6" s="169" t="s">
        <v>54</v>
      </c>
      <c r="E6" s="169"/>
      <c r="F6" s="170" t="s">
        <v>38</v>
      </c>
      <c r="G6" s="171" t="s">
        <v>52</v>
      </c>
      <c r="H6" s="171"/>
      <c r="I6" s="171"/>
      <c r="J6" s="172"/>
    </row>
    <row r="7" spans="1:18" s="132" customFormat="1" ht="13.5" x14ac:dyDescent="0.3">
      <c r="A7" s="167"/>
      <c r="B7" s="168"/>
      <c r="C7" s="67" t="s">
        <v>39</v>
      </c>
      <c r="D7" s="173" t="s">
        <v>29</v>
      </c>
      <c r="E7" s="173"/>
      <c r="F7" s="170"/>
      <c r="G7" s="171"/>
      <c r="H7" s="171"/>
      <c r="I7" s="171"/>
      <c r="J7" s="172"/>
    </row>
    <row r="8" spans="1:18" s="132" customFormat="1" ht="13.5" x14ac:dyDescent="0.3">
      <c r="A8" s="167">
        <v>2</v>
      </c>
      <c r="B8" s="168" t="s">
        <v>142</v>
      </c>
      <c r="C8" s="124" t="s">
        <v>37</v>
      </c>
      <c r="D8" s="169" t="s">
        <v>53</v>
      </c>
      <c r="E8" s="169"/>
      <c r="F8" s="170" t="s">
        <v>38</v>
      </c>
      <c r="G8" s="171" t="s">
        <v>51</v>
      </c>
      <c r="H8" s="171"/>
      <c r="I8" s="171"/>
      <c r="J8" s="172"/>
    </row>
    <row r="9" spans="1:18" s="132" customFormat="1" ht="13.5" x14ac:dyDescent="0.3">
      <c r="A9" s="167"/>
      <c r="B9" s="168"/>
      <c r="C9" s="67" t="s">
        <v>39</v>
      </c>
      <c r="D9" s="173" t="s">
        <v>29</v>
      </c>
      <c r="E9" s="173"/>
      <c r="F9" s="170"/>
      <c r="G9" s="171"/>
      <c r="H9" s="171"/>
      <c r="I9" s="171"/>
      <c r="J9" s="172"/>
    </row>
    <row r="10" spans="1:18" s="132" customFormat="1" ht="13.5" x14ac:dyDescent="0.3">
      <c r="A10" s="167">
        <v>3</v>
      </c>
      <c r="B10" s="168" t="s">
        <v>143</v>
      </c>
      <c r="C10" s="124" t="s">
        <v>37</v>
      </c>
      <c r="D10" s="169" t="s">
        <v>58</v>
      </c>
      <c r="E10" s="169"/>
      <c r="F10" s="170" t="s">
        <v>38</v>
      </c>
      <c r="G10" s="171" t="s">
        <v>50</v>
      </c>
      <c r="H10" s="171"/>
      <c r="I10" s="171"/>
      <c r="J10" s="172"/>
    </row>
    <row r="11" spans="1:18" s="132" customFormat="1" ht="13.5" x14ac:dyDescent="0.3">
      <c r="A11" s="167"/>
      <c r="B11" s="168"/>
      <c r="C11" s="67" t="s">
        <v>39</v>
      </c>
      <c r="D11" s="173" t="s">
        <v>29</v>
      </c>
      <c r="E11" s="173"/>
      <c r="F11" s="170"/>
      <c r="G11" s="171"/>
      <c r="H11" s="171"/>
      <c r="I11" s="171"/>
      <c r="J11" s="172"/>
    </row>
    <row r="12" spans="1:18" s="132" customFormat="1" ht="13.5" x14ac:dyDescent="0.3">
      <c r="A12" s="167">
        <v>4</v>
      </c>
      <c r="B12" s="168" t="s">
        <v>144</v>
      </c>
      <c r="C12" s="124" t="s">
        <v>37</v>
      </c>
      <c r="D12" s="169" t="s">
        <v>154</v>
      </c>
      <c r="E12" s="169"/>
      <c r="F12" s="170" t="s">
        <v>38</v>
      </c>
      <c r="G12" s="171" t="s">
        <v>49</v>
      </c>
      <c r="H12" s="171"/>
      <c r="I12" s="171"/>
      <c r="J12" s="172"/>
    </row>
    <row r="13" spans="1:18" s="132" customFormat="1" ht="13.5" x14ac:dyDescent="0.3">
      <c r="A13" s="167"/>
      <c r="B13" s="168"/>
      <c r="C13" s="67" t="s">
        <v>39</v>
      </c>
      <c r="D13" s="173" t="s">
        <v>29</v>
      </c>
      <c r="E13" s="173"/>
      <c r="F13" s="170"/>
      <c r="G13" s="171"/>
      <c r="H13" s="171"/>
      <c r="I13" s="171"/>
      <c r="J13" s="172"/>
    </row>
    <row r="14" spans="1:18" s="132" customFormat="1" ht="13.5" x14ac:dyDescent="0.3">
      <c r="A14" s="167">
        <v>5</v>
      </c>
      <c r="B14" s="168" t="s">
        <v>150</v>
      </c>
      <c r="C14" s="124" t="s">
        <v>37</v>
      </c>
      <c r="D14" s="169" t="s">
        <v>155</v>
      </c>
      <c r="E14" s="169"/>
      <c r="F14" s="170" t="s">
        <v>38</v>
      </c>
      <c r="G14" s="171" t="s">
        <v>48</v>
      </c>
      <c r="H14" s="171"/>
      <c r="I14" s="171"/>
      <c r="J14" s="172"/>
    </row>
    <row r="15" spans="1:18" s="132" customFormat="1" ht="13.5" x14ac:dyDescent="0.3">
      <c r="A15" s="167"/>
      <c r="B15" s="168"/>
      <c r="C15" s="67" t="s">
        <v>39</v>
      </c>
      <c r="D15" s="174" t="s">
        <v>29</v>
      </c>
      <c r="E15" s="174"/>
      <c r="F15" s="170"/>
      <c r="G15" s="171"/>
      <c r="H15" s="171"/>
      <c r="I15" s="171"/>
      <c r="J15" s="172"/>
    </row>
    <row r="16" spans="1:18" s="132" customFormat="1" ht="13.5" x14ac:dyDescent="0.3">
      <c r="A16" s="167">
        <v>6</v>
      </c>
      <c r="B16" s="168" t="s">
        <v>146</v>
      </c>
      <c r="C16" s="124" t="s">
        <v>37</v>
      </c>
      <c r="D16" s="169" t="s">
        <v>156</v>
      </c>
      <c r="E16" s="169"/>
      <c r="F16" s="170" t="s">
        <v>38</v>
      </c>
      <c r="G16" s="171" t="s">
        <v>47</v>
      </c>
      <c r="H16" s="171"/>
      <c r="I16" s="171"/>
      <c r="J16" s="172"/>
    </row>
    <row r="17" spans="1:18" s="132" customFormat="1" ht="13.5" x14ac:dyDescent="0.3">
      <c r="A17" s="167"/>
      <c r="B17" s="168"/>
      <c r="C17" s="67" t="s">
        <v>39</v>
      </c>
      <c r="D17" s="175" t="s">
        <v>29</v>
      </c>
      <c r="E17" s="175"/>
      <c r="F17" s="170"/>
      <c r="G17" s="171"/>
      <c r="H17" s="171"/>
      <c r="I17" s="171"/>
      <c r="J17" s="172"/>
    </row>
    <row r="18" spans="1:18" s="132" customFormat="1" ht="13.5" x14ac:dyDescent="0.3">
      <c r="A18" s="167">
        <v>7</v>
      </c>
      <c r="B18" s="168" t="s">
        <v>145</v>
      </c>
      <c r="C18" s="124" t="s">
        <v>37</v>
      </c>
      <c r="D18" s="169" t="s">
        <v>157</v>
      </c>
      <c r="E18" s="169"/>
      <c r="F18" s="170" t="s">
        <v>38</v>
      </c>
      <c r="G18" s="171" t="s">
        <v>46</v>
      </c>
      <c r="H18" s="171"/>
      <c r="I18" s="171"/>
      <c r="J18" s="172"/>
    </row>
    <row r="19" spans="1:18" s="132" customFormat="1" ht="14.25" thickBot="1" x14ac:dyDescent="0.35">
      <c r="A19" s="176"/>
      <c r="B19" s="177"/>
      <c r="C19" s="71" t="s">
        <v>39</v>
      </c>
      <c r="D19" s="181" t="s">
        <v>29</v>
      </c>
      <c r="E19" s="181"/>
      <c r="F19" s="178"/>
      <c r="G19" s="179"/>
      <c r="H19" s="179"/>
      <c r="I19" s="179"/>
      <c r="J19" s="180"/>
    </row>
    <row r="20" spans="1:18" ht="23.25" customHeight="1" x14ac:dyDescent="0.3"/>
    <row r="21" spans="1:18" ht="15.75" customHeight="1" thickBot="1" x14ac:dyDescent="0.35">
      <c r="A21" s="129" t="s">
        <v>159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83" t="s">
        <v>158</v>
      </c>
      <c r="R21" s="183"/>
    </row>
    <row r="22" spans="1:18" x14ac:dyDescent="0.3">
      <c r="A22" s="196" t="s">
        <v>40</v>
      </c>
      <c r="B22" s="197"/>
      <c r="C22" s="155">
        <v>1</v>
      </c>
      <c r="D22" s="156"/>
      <c r="E22" s="155">
        <v>2</v>
      </c>
      <c r="F22" s="156"/>
      <c r="G22" s="155">
        <v>3</v>
      </c>
      <c r="H22" s="156"/>
      <c r="I22" s="155">
        <v>4</v>
      </c>
      <c r="J22" s="156"/>
      <c r="K22" s="155">
        <v>5</v>
      </c>
      <c r="L22" s="156"/>
      <c r="M22" s="155">
        <v>6</v>
      </c>
      <c r="N22" s="156"/>
      <c r="O22" s="155">
        <v>7</v>
      </c>
      <c r="P22" s="156"/>
      <c r="Q22" s="144" t="s">
        <v>92</v>
      </c>
      <c r="R22" s="145"/>
    </row>
    <row r="23" spans="1:18" s="68" customFormat="1" ht="41.25" customHeight="1" x14ac:dyDescent="0.3">
      <c r="A23" s="198"/>
      <c r="B23" s="199"/>
      <c r="C23" s="157" t="str">
        <f>B6</f>
        <v xml:space="preserve"> 상하이
션전</v>
      </c>
      <c r="D23" s="158"/>
      <c r="E23" s="157" t="str">
        <f>B8</f>
        <v xml:space="preserve"> 상하이
 항저우</v>
      </c>
      <c r="F23" s="158"/>
      <c r="G23" s="157" t="str">
        <f>B10</f>
        <v>션젼
 상하이</v>
      </c>
      <c r="H23" s="158"/>
      <c r="I23" s="157" t="str">
        <f>B12</f>
        <v xml:space="preserve"> 션젼</v>
      </c>
      <c r="J23" s="158"/>
      <c r="K23" s="157" t="str">
        <f>B14</f>
        <v>션전
션양</v>
      </c>
      <c r="L23" s="158"/>
      <c r="M23" s="157" t="str">
        <f>B16</f>
        <v xml:space="preserve"> 광저우 
션젼 동관</v>
      </c>
      <c r="N23" s="158"/>
      <c r="O23" s="157" t="str">
        <f>B18</f>
        <v>션양</v>
      </c>
      <c r="P23" s="158"/>
      <c r="Q23" s="146"/>
      <c r="R23" s="147"/>
    </row>
    <row r="24" spans="1:18" s="68" customFormat="1" x14ac:dyDescent="0.3">
      <c r="A24" s="198"/>
      <c r="B24" s="199"/>
      <c r="C24" s="159" t="str">
        <f>D6</f>
        <v>2016.10.30~11.03</v>
      </c>
      <c r="D24" s="160"/>
      <c r="E24" s="159" t="str">
        <f>D8</f>
        <v>2016.12.08~12.11</v>
      </c>
      <c r="F24" s="160"/>
      <c r="G24" s="159" t="str">
        <f>D10</f>
        <v>2017.02.13~02.17</v>
      </c>
      <c r="H24" s="160"/>
      <c r="I24" s="159" t="str">
        <f>D12</f>
        <v>2017.02.21~02.24</v>
      </c>
      <c r="J24" s="160"/>
      <c r="K24" s="159" t="str">
        <f>D14</f>
        <v>2017.02.28~03.02</v>
      </c>
      <c r="L24" s="160"/>
      <c r="M24" s="159" t="str">
        <f>D16</f>
        <v>2017.03.15~03.19</v>
      </c>
      <c r="N24" s="160"/>
      <c r="O24" s="159" t="str">
        <f>D18</f>
        <v>2017.03.23~03.24</v>
      </c>
      <c r="P24" s="160"/>
      <c r="Q24" s="146"/>
      <c r="R24" s="147"/>
    </row>
    <row r="25" spans="1:18" ht="17.25" thickBot="1" x14ac:dyDescent="0.35">
      <c r="A25" s="200"/>
      <c r="B25" s="201"/>
      <c r="C25" s="161" t="s">
        <v>45</v>
      </c>
      <c r="D25" s="162"/>
      <c r="E25" s="161" t="s">
        <v>89</v>
      </c>
      <c r="F25" s="162"/>
      <c r="G25" s="161" t="s">
        <v>89</v>
      </c>
      <c r="H25" s="162"/>
      <c r="I25" s="161" t="s">
        <v>90</v>
      </c>
      <c r="J25" s="162"/>
      <c r="K25" s="161" t="s">
        <v>89</v>
      </c>
      <c r="L25" s="162"/>
      <c r="M25" s="161" t="s">
        <v>90</v>
      </c>
      <c r="N25" s="162"/>
      <c r="O25" s="161" t="s">
        <v>89</v>
      </c>
      <c r="P25" s="162"/>
      <c r="Q25" s="148"/>
      <c r="R25" s="149"/>
    </row>
    <row r="26" spans="1:18" x14ac:dyDescent="0.3">
      <c r="A26" s="202" t="s">
        <v>41</v>
      </c>
      <c r="B26" s="203"/>
      <c r="C26" s="163">
        <f>'1'!F13</f>
        <v>363000</v>
      </c>
      <c r="D26" s="164"/>
      <c r="E26" s="163">
        <f>'2'!F12</f>
        <v>482318</v>
      </c>
      <c r="F26" s="164"/>
      <c r="G26" s="163">
        <f>'3'!G12</f>
        <v>1046200</v>
      </c>
      <c r="H26" s="164"/>
      <c r="I26" s="163">
        <f>'4'!G11</f>
        <v>1356800</v>
      </c>
      <c r="J26" s="164"/>
      <c r="K26" s="163">
        <f>'5'!F11</f>
        <v>420443</v>
      </c>
      <c r="L26" s="164"/>
      <c r="M26" s="163">
        <f>'6'!F12</f>
        <v>1195500</v>
      </c>
      <c r="N26" s="164"/>
      <c r="O26" s="163">
        <f>'7'!G10</f>
        <v>435400</v>
      </c>
      <c r="P26" s="164"/>
      <c r="Q26" s="138">
        <f>SUM(C26:P26)</f>
        <v>5299661</v>
      </c>
      <c r="R26" s="139">
        <f>SUM(C26:O26)</f>
        <v>5299661</v>
      </c>
    </row>
    <row r="27" spans="1:18" x14ac:dyDescent="0.3">
      <c r="A27" s="192" t="s">
        <v>42</v>
      </c>
      <c r="B27" s="193"/>
      <c r="C27" s="151"/>
      <c r="D27" s="152"/>
      <c r="E27" s="151">
        <f>'2'!F16</f>
        <v>471563</v>
      </c>
      <c r="F27" s="152"/>
      <c r="G27" s="151">
        <f>'3'!G14</f>
        <v>252259.0257</v>
      </c>
      <c r="H27" s="152"/>
      <c r="I27" s="151"/>
      <c r="J27" s="152"/>
      <c r="K27" s="151">
        <f>'5'!F13</f>
        <v>160685</v>
      </c>
      <c r="L27" s="152"/>
      <c r="M27" s="151"/>
      <c r="N27" s="152"/>
      <c r="O27" s="151">
        <f>'7'!G12</f>
        <v>210946.33040000001</v>
      </c>
      <c r="P27" s="152"/>
      <c r="Q27" s="140">
        <f>SUM(C27:P27)</f>
        <v>1095453.3561</v>
      </c>
      <c r="R27" s="141">
        <f>SUM(C27:O27)</f>
        <v>1095453.3561</v>
      </c>
    </row>
    <row r="28" spans="1:18" x14ac:dyDescent="0.3">
      <c r="A28" s="192" t="s">
        <v>79</v>
      </c>
      <c r="B28" s="193"/>
      <c r="C28" s="153"/>
      <c r="D28" s="154"/>
      <c r="E28" s="153"/>
      <c r="F28" s="154"/>
      <c r="G28" s="153"/>
      <c r="H28" s="154"/>
      <c r="I28" s="153"/>
      <c r="J28" s="154"/>
      <c r="K28" s="153"/>
      <c r="L28" s="154"/>
      <c r="M28" s="153">
        <f>'6'!F14</f>
        <v>120000</v>
      </c>
      <c r="N28" s="154"/>
      <c r="O28" s="153"/>
      <c r="P28" s="154"/>
      <c r="Q28" s="153">
        <f>SUM(C28:P28)</f>
        <v>120000</v>
      </c>
      <c r="R28" s="154"/>
    </row>
    <row r="29" spans="1:18" ht="17.25" thickBot="1" x14ac:dyDescent="0.35">
      <c r="A29" s="194" t="s">
        <v>43</v>
      </c>
      <c r="B29" s="195"/>
      <c r="C29" s="142">
        <f>SUM(C26:C28)</f>
        <v>363000</v>
      </c>
      <c r="D29" s="143"/>
      <c r="E29" s="142">
        <f t="shared" ref="E29:O29" si="0">SUM(E26:E28)</f>
        <v>953881</v>
      </c>
      <c r="F29" s="143"/>
      <c r="G29" s="142">
        <f t="shared" si="0"/>
        <v>1298459.0257000001</v>
      </c>
      <c r="H29" s="143"/>
      <c r="I29" s="142">
        <f t="shared" si="0"/>
        <v>1356800</v>
      </c>
      <c r="J29" s="143"/>
      <c r="K29" s="142">
        <f t="shared" si="0"/>
        <v>581128</v>
      </c>
      <c r="L29" s="143"/>
      <c r="M29" s="142">
        <f t="shared" si="0"/>
        <v>1315500</v>
      </c>
      <c r="N29" s="143"/>
      <c r="O29" s="142">
        <f t="shared" si="0"/>
        <v>646346.33039999998</v>
      </c>
      <c r="P29" s="143"/>
      <c r="Q29" s="142">
        <f>SUM(C29:P29)</f>
        <v>6515114.3561000004</v>
      </c>
      <c r="R29" s="143"/>
    </row>
    <row r="30" spans="1:18" x14ac:dyDescent="0.3">
      <c r="A30" s="182" t="s">
        <v>44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2" spans="1:18" ht="15.75" customHeight="1" thickBot="1" x14ac:dyDescent="0.35">
      <c r="A32" s="184" t="s">
        <v>96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3" t="s">
        <v>158</v>
      </c>
      <c r="R32" s="183"/>
    </row>
    <row r="33" spans="1:18" s="104" customFormat="1" ht="15" customHeight="1" x14ac:dyDescent="0.3">
      <c r="A33" s="185" t="s">
        <v>86</v>
      </c>
      <c r="B33" s="186"/>
      <c r="C33" s="134">
        <v>1</v>
      </c>
      <c r="D33" s="134"/>
      <c r="E33" s="134">
        <f>C33+1</f>
        <v>2</v>
      </c>
      <c r="F33" s="134"/>
      <c r="G33" s="134">
        <f t="shared" ref="G33" si="1">E33+1</f>
        <v>3</v>
      </c>
      <c r="H33" s="134"/>
      <c r="I33" s="134">
        <f t="shared" ref="I33" si="2">G33+1</f>
        <v>4</v>
      </c>
      <c r="J33" s="134"/>
      <c r="K33" s="134">
        <f t="shared" ref="K33" si="3">I33+1</f>
        <v>5</v>
      </c>
      <c r="L33" s="134"/>
      <c r="M33" s="134">
        <f t="shared" ref="M33" si="4">K33+1</f>
        <v>6</v>
      </c>
      <c r="N33" s="134"/>
      <c r="O33" s="134">
        <f t="shared" ref="O33" si="5">M33+1</f>
        <v>7</v>
      </c>
      <c r="P33" s="134"/>
      <c r="Q33" s="134" t="s">
        <v>91</v>
      </c>
      <c r="R33" s="135"/>
    </row>
    <row r="34" spans="1:18" s="104" customFormat="1" ht="17.25" customHeight="1" x14ac:dyDescent="0.3">
      <c r="A34" s="188" t="s">
        <v>87</v>
      </c>
      <c r="B34" s="189"/>
      <c r="C34" s="126" t="s">
        <v>101</v>
      </c>
      <c r="D34" s="126" t="s">
        <v>88</v>
      </c>
      <c r="E34" s="126" t="s">
        <v>117</v>
      </c>
      <c r="F34" s="126" t="s">
        <v>88</v>
      </c>
      <c r="G34" s="126" t="s">
        <v>101</v>
      </c>
      <c r="H34" s="126" t="s">
        <v>88</v>
      </c>
      <c r="I34" s="126" t="s">
        <v>117</v>
      </c>
      <c r="J34" s="126" t="s">
        <v>88</v>
      </c>
      <c r="K34" s="126" t="s">
        <v>129</v>
      </c>
      <c r="L34" s="126" t="s">
        <v>88</v>
      </c>
      <c r="M34" s="126" t="s">
        <v>130</v>
      </c>
      <c r="N34" s="126" t="s">
        <v>88</v>
      </c>
      <c r="O34" s="126" t="s">
        <v>140</v>
      </c>
      <c r="P34" s="126" t="s">
        <v>88</v>
      </c>
      <c r="Q34" s="126" t="s">
        <v>141</v>
      </c>
      <c r="R34" s="127" t="s">
        <v>88</v>
      </c>
    </row>
    <row r="35" spans="1:18" x14ac:dyDescent="0.3">
      <c r="A35" s="190" t="s">
        <v>93</v>
      </c>
      <c r="B35" s="191"/>
      <c r="C35" s="105">
        <f>'1'!C27</f>
        <v>450000</v>
      </c>
      <c r="D35" s="105">
        <f>'1'!D27</f>
        <v>0</v>
      </c>
      <c r="E35" s="105">
        <f>'2'!C25</f>
        <v>360000</v>
      </c>
      <c r="F35" s="105">
        <f>'2'!D25</f>
        <v>0</v>
      </c>
      <c r="G35" s="105">
        <f>'3'!C28</f>
        <v>450000</v>
      </c>
      <c r="H35" s="105">
        <f>'3'!D28</f>
        <v>252259.0257</v>
      </c>
      <c r="I35" s="105">
        <f>'4'!C20</f>
        <v>360000</v>
      </c>
      <c r="J35" s="105">
        <f>'4'!D20</f>
        <v>0</v>
      </c>
      <c r="K35" s="105">
        <f>'5'!C22</f>
        <v>270000</v>
      </c>
      <c r="L35" s="105">
        <v>0</v>
      </c>
      <c r="M35" s="105">
        <f>'6'!C28</f>
        <v>540000</v>
      </c>
      <c r="N35" s="105">
        <f>'6'!D28</f>
        <v>120000</v>
      </c>
      <c r="O35" s="105">
        <f>'7'!C27</f>
        <v>180000</v>
      </c>
      <c r="P35" s="105">
        <f>'7'!D27</f>
        <v>210946.33040000001</v>
      </c>
      <c r="Q35" s="125">
        <f>C35+E35+G35+I35+K35+M35+O35</f>
        <v>2610000</v>
      </c>
      <c r="R35" s="128">
        <f>D35+F35+H35+J35+L35+N35+P35</f>
        <v>583205.35609999998</v>
      </c>
    </row>
    <row r="36" spans="1:18" ht="17.25" thickBot="1" x14ac:dyDescent="0.35">
      <c r="A36" s="187" t="s">
        <v>43</v>
      </c>
      <c r="B36" s="150"/>
      <c r="C36" s="136">
        <f>C35+D35</f>
        <v>450000</v>
      </c>
      <c r="D36" s="150"/>
      <c r="E36" s="136">
        <f>E35+F35</f>
        <v>360000</v>
      </c>
      <c r="F36" s="150"/>
      <c r="G36" s="136">
        <f>G35+H35</f>
        <v>702259.0257</v>
      </c>
      <c r="H36" s="150"/>
      <c r="I36" s="136">
        <f>I35+J35</f>
        <v>360000</v>
      </c>
      <c r="J36" s="150"/>
      <c r="K36" s="136">
        <f>K35+L35</f>
        <v>270000</v>
      </c>
      <c r="L36" s="150"/>
      <c r="M36" s="136">
        <f>M35+N35</f>
        <v>660000</v>
      </c>
      <c r="N36" s="150"/>
      <c r="O36" s="136">
        <f>O35+P35</f>
        <v>390946.33039999998</v>
      </c>
      <c r="P36" s="150"/>
      <c r="Q36" s="136">
        <f>SUM(C36:P36)</f>
        <v>3193205.3561</v>
      </c>
      <c r="R36" s="137"/>
    </row>
  </sheetData>
  <mergeCells count="134">
    <mergeCell ref="Q28:R28"/>
    <mergeCell ref="A30:Q30"/>
    <mergeCell ref="Q21:R21"/>
    <mergeCell ref="Q32:R32"/>
    <mergeCell ref="A32:P32"/>
    <mergeCell ref="A33:B33"/>
    <mergeCell ref="A36:B36"/>
    <mergeCell ref="C36:D36"/>
    <mergeCell ref="E36:F36"/>
    <mergeCell ref="G36:H36"/>
    <mergeCell ref="I36:J36"/>
    <mergeCell ref="A34:B34"/>
    <mergeCell ref="A35:B35"/>
    <mergeCell ref="A27:B27"/>
    <mergeCell ref="A28:B28"/>
    <mergeCell ref="A29:B29"/>
    <mergeCell ref="A22:B25"/>
    <mergeCell ref="A26:B26"/>
    <mergeCell ref="I33:J33"/>
    <mergeCell ref="G33:H33"/>
    <mergeCell ref="E33:F33"/>
    <mergeCell ref="C22:D22"/>
    <mergeCell ref="C23:D23"/>
    <mergeCell ref="C24:D24"/>
    <mergeCell ref="A16:A17"/>
    <mergeCell ref="B16:B17"/>
    <mergeCell ref="D16:E16"/>
    <mergeCell ref="F16:F17"/>
    <mergeCell ref="G16:J17"/>
    <mergeCell ref="D17:E17"/>
    <mergeCell ref="A18:A19"/>
    <mergeCell ref="B18:B19"/>
    <mergeCell ref="D18:E18"/>
    <mergeCell ref="F18:F19"/>
    <mergeCell ref="G18:J19"/>
    <mergeCell ref="D19:E19"/>
    <mergeCell ref="G10:J11"/>
    <mergeCell ref="D11:E11"/>
    <mergeCell ref="A12:A13"/>
    <mergeCell ref="B12:B13"/>
    <mergeCell ref="D12:E12"/>
    <mergeCell ref="F12:F13"/>
    <mergeCell ref="G12:J13"/>
    <mergeCell ref="D13:E13"/>
    <mergeCell ref="A14:A15"/>
    <mergeCell ref="B14:B15"/>
    <mergeCell ref="D14:E14"/>
    <mergeCell ref="F14:F15"/>
    <mergeCell ref="G14:J15"/>
    <mergeCell ref="D15:E15"/>
    <mergeCell ref="A10:A11"/>
    <mergeCell ref="B10:B11"/>
    <mergeCell ref="D10:E10"/>
    <mergeCell ref="F10:F11"/>
    <mergeCell ref="C5:J5"/>
    <mergeCell ref="A6:A7"/>
    <mergeCell ref="B6:B7"/>
    <mergeCell ref="D6:E6"/>
    <mergeCell ref="F6:F7"/>
    <mergeCell ref="G6:J7"/>
    <mergeCell ref="D7:E7"/>
    <mergeCell ref="A8:A9"/>
    <mergeCell ref="B8:B9"/>
    <mergeCell ref="D8:E8"/>
    <mergeCell ref="F8:F9"/>
    <mergeCell ref="G8:J9"/>
    <mergeCell ref="D9:E9"/>
    <mergeCell ref="C33:D33"/>
    <mergeCell ref="E27:F27"/>
    <mergeCell ref="E28:F28"/>
    <mergeCell ref="E29:F29"/>
    <mergeCell ref="G22:H22"/>
    <mergeCell ref="G23:H23"/>
    <mergeCell ref="G24:H24"/>
    <mergeCell ref="G25:H25"/>
    <mergeCell ref="G26:H26"/>
    <mergeCell ref="G27:H27"/>
    <mergeCell ref="G28:H28"/>
    <mergeCell ref="G29:H29"/>
    <mergeCell ref="C25:D25"/>
    <mergeCell ref="C26:D26"/>
    <mergeCell ref="C27:D27"/>
    <mergeCell ref="C28:D28"/>
    <mergeCell ref="C29:D29"/>
    <mergeCell ref="E22:F22"/>
    <mergeCell ref="E23:F23"/>
    <mergeCell ref="E24:F24"/>
    <mergeCell ref="E25:F25"/>
    <mergeCell ref="E26:F26"/>
    <mergeCell ref="M22:N22"/>
    <mergeCell ref="M23:N23"/>
    <mergeCell ref="M24:N24"/>
    <mergeCell ref="M25:N25"/>
    <mergeCell ref="M26:N26"/>
    <mergeCell ref="I26:J26"/>
    <mergeCell ref="I27:J27"/>
    <mergeCell ref="I28:J28"/>
    <mergeCell ref="I29:J29"/>
    <mergeCell ref="K22:L22"/>
    <mergeCell ref="K23:L23"/>
    <mergeCell ref="K24:L24"/>
    <mergeCell ref="K25:L25"/>
    <mergeCell ref="K26:L26"/>
    <mergeCell ref="K27:L27"/>
    <mergeCell ref="K28:L28"/>
    <mergeCell ref="K29:L29"/>
    <mergeCell ref="I22:J22"/>
    <mergeCell ref="I23:J23"/>
    <mergeCell ref="I24:J24"/>
    <mergeCell ref="I25:J25"/>
    <mergeCell ref="A2:R2"/>
    <mergeCell ref="Q33:R33"/>
    <mergeCell ref="Q36:R36"/>
    <mergeCell ref="Q26:R26"/>
    <mergeCell ref="Q27:R27"/>
    <mergeCell ref="Q29:R29"/>
    <mergeCell ref="Q22:R25"/>
    <mergeCell ref="K33:L33"/>
    <mergeCell ref="K36:L36"/>
    <mergeCell ref="M33:N33"/>
    <mergeCell ref="M36:N36"/>
    <mergeCell ref="O33:P33"/>
    <mergeCell ref="O36:P36"/>
    <mergeCell ref="M27:N27"/>
    <mergeCell ref="M28:N28"/>
    <mergeCell ref="M29:N29"/>
    <mergeCell ref="O22:P22"/>
    <mergeCell ref="O23:P23"/>
    <mergeCell ref="O24:P24"/>
    <mergeCell ref="O25:P25"/>
    <mergeCell ref="O26:P26"/>
    <mergeCell ref="O27:P27"/>
    <mergeCell ref="O28:P28"/>
    <mergeCell ref="O29:P2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zoomScale="90" zoomScaleNormal="90" workbookViewId="0">
      <selection activeCell="D37" sqref="D37"/>
    </sheetView>
  </sheetViews>
  <sheetFormatPr defaultRowHeight="16.5" x14ac:dyDescent="0.3"/>
  <cols>
    <col min="1" max="1" width="2.5" customWidth="1"/>
    <col min="2" max="2" width="10.625" style="5" customWidth="1"/>
    <col min="3" max="3" width="13" style="5" customWidth="1"/>
    <col min="4" max="4" width="21.625" style="5" customWidth="1"/>
    <col min="5" max="5" width="17" style="8" customWidth="1"/>
    <col min="6" max="6" width="12.25" style="8" customWidth="1"/>
    <col min="7" max="7" width="12.875" style="57" customWidth="1"/>
    <col min="8" max="8" width="14.25" style="3" customWidth="1"/>
    <col min="9" max="9" width="10.25" style="3" customWidth="1"/>
    <col min="10" max="10" width="8.375" style="5" customWidth="1"/>
    <col min="11" max="11" width="12" style="5" customWidth="1"/>
    <col min="20" max="20" width="9" customWidth="1"/>
  </cols>
  <sheetData>
    <row r="2" spans="2:11" ht="20.25" x14ac:dyDescent="0.3">
      <c r="B2" s="210" t="s">
        <v>77</v>
      </c>
      <c r="C2" s="210"/>
      <c r="D2" s="210"/>
      <c r="E2" s="210"/>
      <c r="F2" s="210"/>
      <c r="G2" s="210"/>
      <c r="H2" s="210"/>
      <c r="I2" s="103"/>
      <c r="J2" s="103"/>
      <c r="K2" s="103"/>
    </row>
    <row r="3" spans="2:11" ht="20.25" customHeight="1" x14ac:dyDescent="0.3">
      <c r="B3" s="1"/>
      <c r="C3" s="1"/>
      <c r="D3" s="2"/>
      <c r="E3" s="1"/>
      <c r="F3" s="1"/>
      <c r="H3" s="4"/>
    </row>
    <row r="4" spans="2:11" ht="27.75" customHeight="1" x14ac:dyDescent="0.3">
      <c r="B4" s="6" t="s">
        <v>0</v>
      </c>
      <c r="C4" s="102" t="s">
        <v>29</v>
      </c>
      <c r="D4" s="6" t="s">
        <v>1</v>
      </c>
      <c r="E4" s="101" t="s">
        <v>94</v>
      </c>
      <c r="F4" s="216" t="s">
        <v>95</v>
      </c>
      <c r="G4" s="216"/>
      <c r="H4" s="101" t="s">
        <v>90</v>
      </c>
      <c r="I4"/>
      <c r="J4"/>
      <c r="K4"/>
    </row>
    <row r="5" spans="2:11" x14ac:dyDescent="0.3">
      <c r="D5" s="7"/>
      <c r="H5" s="4"/>
    </row>
    <row r="6" spans="2:11" x14ac:dyDescent="0.3">
      <c r="F6" s="58"/>
      <c r="G6" s="217"/>
      <c r="H6" s="217"/>
      <c r="I6" s="217"/>
      <c r="J6" s="217"/>
      <c r="K6"/>
    </row>
    <row r="7" spans="2:11" ht="17.25" thickBot="1" x14ac:dyDescent="0.35">
      <c r="B7" s="218" t="s">
        <v>3</v>
      </c>
      <c r="C7" s="218"/>
      <c r="F7" s="59"/>
      <c r="G7" s="217"/>
      <c r="H7" s="217"/>
      <c r="I7" s="217"/>
      <c r="J7" s="217"/>
      <c r="K7"/>
    </row>
    <row r="8" spans="2:11" x14ac:dyDescent="0.3">
      <c r="B8" s="221" t="s">
        <v>4</v>
      </c>
      <c r="C8" s="204" t="s">
        <v>5</v>
      </c>
      <c r="D8" s="205"/>
      <c r="E8" s="208" t="s">
        <v>7</v>
      </c>
      <c r="F8" s="214" t="s">
        <v>8</v>
      </c>
      <c r="G8" s="219" t="s">
        <v>11</v>
      </c>
      <c r="H8" s="219" t="s">
        <v>12</v>
      </c>
      <c r="I8" s="10"/>
      <c r="J8"/>
      <c r="K8"/>
    </row>
    <row r="9" spans="2:11" x14ac:dyDescent="0.3">
      <c r="B9" s="220"/>
      <c r="C9" s="206"/>
      <c r="D9" s="207"/>
      <c r="E9" s="209"/>
      <c r="F9" s="215"/>
      <c r="G9" s="220"/>
      <c r="H9" s="220"/>
      <c r="I9" s="10"/>
      <c r="J9"/>
      <c r="K9"/>
    </row>
    <row r="10" spans="2:11" x14ac:dyDescent="0.3">
      <c r="B10" s="227" t="s">
        <v>13</v>
      </c>
      <c r="C10" s="229" t="s">
        <v>30</v>
      </c>
      <c r="D10" s="12" t="s">
        <v>59</v>
      </c>
      <c r="E10" s="83">
        <v>363000</v>
      </c>
      <c r="F10" s="84">
        <f>E10</f>
        <v>363000</v>
      </c>
      <c r="G10" s="95" t="s">
        <v>67</v>
      </c>
      <c r="H10" s="82" t="s">
        <v>60</v>
      </c>
      <c r="I10" s="15"/>
      <c r="J10"/>
      <c r="K10"/>
    </row>
    <row r="11" spans="2:11" x14ac:dyDescent="0.3">
      <c r="B11" s="228"/>
      <c r="C11" s="230"/>
      <c r="D11" s="12" t="s">
        <v>82</v>
      </c>
      <c r="E11" s="83">
        <v>0</v>
      </c>
      <c r="F11" s="99">
        <v>0</v>
      </c>
      <c r="G11" s="100"/>
      <c r="H11" s="211" t="s">
        <v>103</v>
      </c>
      <c r="I11" s="15"/>
      <c r="J11"/>
      <c r="K11"/>
    </row>
    <row r="12" spans="2:11" x14ac:dyDescent="0.3">
      <c r="B12" s="203"/>
      <c r="C12" s="231"/>
      <c r="D12" s="12" t="s">
        <v>83</v>
      </c>
      <c r="E12" s="83">
        <v>0</v>
      </c>
      <c r="F12" s="99">
        <v>0</v>
      </c>
      <c r="G12" s="100"/>
      <c r="H12" s="212"/>
      <c r="I12" s="15"/>
      <c r="J12"/>
      <c r="K12"/>
    </row>
    <row r="13" spans="2:11" ht="18" customHeight="1" thickBot="1" x14ac:dyDescent="0.35">
      <c r="B13" s="224" t="s">
        <v>17</v>
      </c>
      <c r="C13" s="225"/>
      <c r="D13" s="226"/>
      <c r="E13" s="28"/>
      <c r="F13" s="44">
        <f>SUM(F10)</f>
        <v>363000</v>
      </c>
      <c r="G13" s="11"/>
      <c r="H13" s="11"/>
      <c r="I13"/>
      <c r="J13"/>
      <c r="K13"/>
    </row>
    <row r="14" spans="2:11" s="56" customFormat="1" x14ac:dyDescent="0.3">
      <c r="B14" s="232" t="s">
        <v>102</v>
      </c>
      <c r="C14" s="232"/>
      <c r="D14" s="96"/>
      <c r="E14" s="97"/>
      <c r="F14" s="97"/>
      <c r="G14" s="98"/>
      <c r="H14" s="98"/>
      <c r="I14" s="40"/>
      <c r="J14" s="40"/>
    </row>
    <row r="15" spans="2:11" x14ac:dyDescent="0.3">
      <c r="B15" s="31"/>
      <c r="C15" s="32"/>
      <c r="D15" s="32"/>
      <c r="E15" s="32"/>
      <c r="F15" s="61"/>
      <c r="G15" s="32"/>
      <c r="H15" s="32"/>
      <c r="I15" s="32"/>
      <c r="J15" s="32"/>
      <c r="K15"/>
    </row>
    <row r="16" spans="2:11" ht="17.25" hidden="1" thickBot="1" x14ac:dyDescent="0.35">
      <c r="B16" s="33" t="s">
        <v>18</v>
      </c>
      <c r="C16" s="34"/>
      <c r="D16" s="35"/>
      <c r="E16" s="36"/>
      <c r="F16" s="213"/>
      <c r="G16" s="213"/>
      <c r="H16" s="36"/>
      <c r="I16" s="36"/>
    </row>
    <row r="17" spans="2:11" hidden="1" x14ac:dyDescent="0.3">
      <c r="B17" s="6" t="s">
        <v>4</v>
      </c>
      <c r="C17" s="6" t="s">
        <v>6</v>
      </c>
      <c r="D17" s="37" t="s">
        <v>7</v>
      </c>
      <c r="E17" s="38" t="s">
        <v>8</v>
      </c>
      <c r="F17" s="39" t="s">
        <v>19</v>
      </c>
      <c r="G17" s="62" t="s">
        <v>20</v>
      </c>
      <c r="H17" s="40"/>
      <c r="I17" s="40"/>
      <c r="J17" s="8"/>
      <c r="K17" s="8"/>
    </row>
    <row r="18" spans="2:11" hidden="1" x14ac:dyDescent="0.3">
      <c r="B18" s="41"/>
      <c r="C18" s="42"/>
      <c r="D18" s="21"/>
      <c r="E18" s="43">
        <f>(C18*$I$8)+D18</f>
        <v>0</v>
      </c>
      <c r="F18" s="26"/>
      <c r="G18" s="63"/>
      <c r="H18" s="40"/>
      <c r="I18" s="40"/>
      <c r="J18" s="8"/>
      <c r="K18" s="8"/>
    </row>
    <row r="19" spans="2:11" ht="17.25" hidden="1" thickBot="1" x14ac:dyDescent="0.35">
      <c r="B19" s="222" t="s">
        <v>21</v>
      </c>
      <c r="C19" s="222"/>
      <c r="D19" s="223"/>
      <c r="E19" s="44">
        <f>SUM(E18:E18)</f>
        <v>0</v>
      </c>
      <c r="F19" s="45"/>
      <c r="G19" s="64"/>
      <c r="H19" s="46"/>
      <c r="I19" s="46"/>
      <c r="J19" s="8"/>
      <c r="K19" s="8"/>
    </row>
    <row r="20" spans="2:11" hidden="1" x14ac:dyDescent="0.3">
      <c r="B20" s="47"/>
      <c r="C20"/>
      <c r="D20"/>
      <c r="E20" s="48"/>
      <c r="F20"/>
      <c r="G20" s="8"/>
      <c r="H20" s="49"/>
      <c r="I20" s="49"/>
      <c r="J20"/>
      <c r="K20"/>
    </row>
    <row r="21" spans="2:11" x14ac:dyDescent="0.3">
      <c r="B21" s="33" t="s">
        <v>22</v>
      </c>
      <c r="E21" s="5"/>
      <c r="G21" s="8"/>
      <c r="H21" s="49"/>
      <c r="I21" s="49"/>
      <c r="J21"/>
      <c r="K21"/>
    </row>
    <row r="22" spans="2:11" x14ac:dyDescent="0.3">
      <c r="B22" s="6" t="s">
        <v>23</v>
      </c>
      <c r="C22" s="6" t="s">
        <v>24</v>
      </c>
      <c r="D22" s="37" t="s">
        <v>25</v>
      </c>
      <c r="E22" s="37" t="s">
        <v>26</v>
      </c>
      <c r="F22" s="37" t="s">
        <v>27</v>
      </c>
      <c r="G22" s="65" t="s">
        <v>28</v>
      </c>
      <c r="H22" s="49"/>
      <c r="I22" s="49"/>
      <c r="J22"/>
      <c r="K22"/>
    </row>
    <row r="23" spans="2:11" x14ac:dyDescent="0.3">
      <c r="B23" s="41" t="s">
        <v>30</v>
      </c>
      <c r="C23" s="50" t="s">
        <v>31</v>
      </c>
      <c r="D23" s="51" t="str">
        <f>E4</f>
        <v>2016.10.30~11.03</v>
      </c>
      <c r="E23" s="51">
        <v>5</v>
      </c>
      <c r="F23" s="52">
        <v>90000</v>
      </c>
      <c r="G23" s="23">
        <f>E23*F23</f>
        <v>450000</v>
      </c>
      <c r="H23" s="49"/>
      <c r="I23" s="49"/>
      <c r="J23"/>
      <c r="K23"/>
    </row>
    <row r="24" spans="2:11" x14ac:dyDescent="0.3">
      <c r="B24" s="53"/>
      <c r="C24" s="54"/>
      <c r="D24" s="55"/>
    </row>
    <row r="25" spans="2:11" x14ac:dyDescent="0.3">
      <c r="B25" s="33" t="s">
        <v>97</v>
      </c>
      <c r="F25" s="3"/>
      <c r="G25" s="3"/>
      <c r="H25" s="5"/>
      <c r="I25" s="5"/>
      <c r="J25"/>
      <c r="K25"/>
    </row>
    <row r="26" spans="2:11" ht="19.5" customHeight="1" x14ac:dyDescent="0.3">
      <c r="B26" s="6" t="s">
        <v>23</v>
      </c>
      <c r="C26" s="6" t="s">
        <v>98</v>
      </c>
      <c r="D26" s="90" t="s">
        <v>99</v>
      </c>
      <c r="E26" s="6" t="s">
        <v>100</v>
      </c>
      <c r="F26" s="3"/>
      <c r="G26" s="3"/>
      <c r="H26" s="5"/>
      <c r="I26" s="5"/>
      <c r="J26"/>
      <c r="K26"/>
    </row>
    <row r="27" spans="2:11" x14ac:dyDescent="0.3">
      <c r="B27" s="41" t="s">
        <v>30</v>
      </c>
      <c r="C27" s="41">
        <f>G23</f>
        <v>450000</v>
      </c>
      <c r="D27" s="51">
        <v>0</v>
      </c>
      <c r="E27" s="52">
        <f>SUM(C27:D27)</f>
        <v>450000</v>
      </c>
      <c r="F27" s="3"/>
      <c r="G27" s="3"/>
      <c r="H27" s="5"/>
      <c r="I27" s="5"/>
      <c r="J27"/>
      <c r="K27"/>
    </row>
    <row r="30" spans="2:11" s="56" customFormat="1" x14ac:dyDescent="0.3">
      <c r="B30" s="5"/>
      <c r="C30" s="5"/>
      <c r="D30" s="5"/>
      <c r="E30" s="8"/>
      <c r="F30" s="8"/>
      <c r="G30" s="57"/>
      <c r="H30" s="3"/>
      <c r="I30" s="3"/>
      <c r="J30" s="5"/>
      <c r="K30" s="5"/>
    </row>
  </sheetData>
  <mergeCells count="18">
    <mergeCell ref="B19:D19"/>
    <mergeCell ref="B13:D13"/>
    <mergeCell ref="B10:B12"/>
    <mergeCell ref="C10:C12"/>
    <mergeCell ref="B14:C14"/>
    <mergeCell ref="C8:D9"/>
    <mergeCell ref="E8:E9"/>
    <mergeCell ref="B2:H2"/>
    <mergeCell ref="H11:H12"/>
    <mergeCell ref="F16:G16"/>
    <mergeCell ref="F8:F9"/>
    <mergeCell ref="F4:G4"/>
    <mergeCell ref="G6:J6"/>
    <mergeCell ref="B7:C7"/>
    <mergeCell ref="G7:J7"/>
    <mergeCell ref="G8:G9"/>
    <mergeCell ref="H8:H9"/>
    <mergeCell ref="B8:B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zoomScale="90" zoomScaleNormal="90" workbookViewId="0">
      <selection activeCell="H36" sqref="H36"/>
    </sheetView>
  </sheetViews>
  <sheetFormatPr defaultRowHeight="16.5" x14ac:dyDescent="0.3"/>
  <cols>
    <col min="1" max="1" width="3.375" customWidth="1"/>
    <col min="2" max="2" width="10.625" style="5" customWidth="1"/>
    <col min="3" max="3" width="11" style="5" customWidth="1"/>
    <col min="4" max="4" width="24.75" style="5" customWidth="1"/>
    <col min="5" max="5" width="12.625" style="8" customWidth="1"/>
    <col min="6" max="6" width="12.25" style="8" customWidth="1"/>
    <col min="7" max="7" width="12.875" style="57" customWidth="1"/>
    <col min="8" max="8" width="14.25" style="3" customWidth="1"/>
    <col min="9" max="9" width="10.25" style="3" customWidth="1"/>
    <col min="10" max="10" width="8.375" style="5" customWidth="1"/>
    <col min="11" max="12" width="9.375" bestFit="1" customWidth="1"/>
    <col min="19" max="19" width="9" customWidth="1"/>
  </cols>
  <sheetData>
    <row r="2" spans="2:13" ht="20.25" x14ac:dyDescent="0.3">
      <c r="B2" s="233" t="s">
        <v>118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2:13" ht="20.25" customHeight="1" x14ac:dyDescent="0.3">
      <c r="B3" s="1"/>
      <c r="C3" s="1"/>
      <c r="D3" s="2"/>
      <c r="E3" s="1"/>
      <c r="F3" s="1"/>
      <c r="H3" s="4"/>
    </row>
    <row r="4" spans="2:13" ht="16.5" customHeight="1" x14ac:dyDescent="0.3">
      <c r="B4" s="6" t="s">
        <v>0</v>
      </c>
      <c r="C4" s="242" t="s">
        <v>29</v>
      </c>
      <c r="D4" s="243"/>
      <c r="E4" s="224" t="s">
        <v>1</v>
      </c>
      <c r="F4" s="226"/>
      <c r="G4" s="245" t="s">
        <v>104</v>
      </c>
      <c r="H4" s="246"/>
      <c r="I4" s="225" t="s">
        <v>95</v>
      </c>
      <c r="J4" s="226"/>
      <c r="K4" s="234" t="s">
        <v>29</v>
      </c>
      <c r="L4" s="235"/>
      <c r="M4" s="236"/>
    </row>
    <row r="5" spans="2:13" x14ac:dyDescent="0.3">
      <c r="D5" s="7"/>
      <c r="H5" s="4"/>
    </row>
    <row r="6" spans="2:13" ht="17.25" thickBot="1" x14ac:dyDescent="0.35">
      <c r="B6" s="218" t="s">
        <v>3</v>
      </c>
      <c r="C6" s="218"/>
      <c r="G6" s="59"/>
      <c r="H6" s="217"/>
      <c r="I6" s="217"/>
      <c r="J6" s="109"/>
      <c r="K6" s="217" t="s">
        <v>116</v>
      </c>
      <c r="L6" s="217"/>
      <c r="M6" s="109">
        <v>1169.5</v>
      </c>
    </row>
    <row r="7" spans="2:13" x14ac:dyDescent="0.3">
      <c r="B7" s="221" t="s">
        <v>4</v>
      </c>
      <c r="C7" s="204" t="s">
        <v>5</v>
      </c>
      <c r="D7" s="205"/>
      <c r="E7" s="238" t="s">
        <v>7</v>
      </c>
      <c r="F7" s="240" t="s">
        <v>8</v>
      </c>
      <c r="G7" s="9" t="s">
        <v>9</v>
      </c>
      <c r="H7" s="247" t="s">
        <v>10</v>
      </c>
      <c r="I7" s="219" t="s">
        <v>11</v>
      </c>
      <c r="J7" s="237" t="s">
        <v>12</v>
      </c>
      <c r="K7" s="237" t="s">
        <v>119</v>
      </c>
      <c r="L7" s="237"/>
      <c r="M7" s="237" t="s">
        <v>120</v>
      </c>
    </row>
    <row r="8" spans="2:13" x14ac:dyDescent="0.3">
      <c r="B8" s="220"/>
      <c r="C8" s="206"/>
      <c r="D8" s="207"/>
      <c r="E8" s="239"/>
      <c r="F8" s="241"/>
      <c r="G8" s="11" t="s">
        <v>112</v>
      </c>
      <c r="H8" s="248"/>
      <c r="I8" s="220"/>
      <c r="J8" s="237"/>
      <c r="K8" s="6" t="s">
        <v>107</v>
      </c>
      <c r="L8" s="6" t="s">
        <v>108</v>
      </c>
      <c r="M8" s="237"/>
    </row>
    <row r="9" spans="2:13" x14ac:dyDescent="0.3">
      <c r="B9" s="227" t="s">
        <v>13</v>
      </c>
      <c r="C9" s="257" t="s">
        <v>30</v>
      </c>
      <c r="D9" s="252" t="s">
        <v>105</v>
      </c>
      <c r="E9" s="258">
        <v>312318</v>
      </c>
      <c r="F9" s="259">
        <f>E9</f>
        <v>312318</v>
      </c>
      <c r="G9" s="13"/>
      <c r="H9" s="14">
        <v>0</v>
      </c>
      <c r="I9" s="244" t="s">
        <v>113</v>
      </c>
      <c r="J9" s="244" t="s">
        <v>107</v>
      </c>
      <c r="K9" s="244">
        <f>F9</f>
        <v>312318</v>
      </c>
      <c r="L9" s="244"/>
      <c r="M9" s="244">
        <f>SUM(K9:L10)</f>
        <v>312318</v>
      </c>
    </row>
    <row r="10" spans="2:13" x14ac:dyDescent="0.3">
      <c r="B10" s="228"/>
      <c r="C10" s="257"/>
      <c r="D10" s="253"/>
      <c r="E10" s="258"/>
      <c r="F10" s="259"/>
      <c r="G10" s="13"/>
      <c r="H10" s="14"/>
      <c r="I10" s="260"/>
      <c r="J10" s="244"/>
      <c r="K10" s="244"/>
      <c r="L10" s="244"/>
      <c r="M10" s="244"/>
    </row>
    <row r="11" spans="2:13" x14ac:dyDescent="0.3">
      <c r="B11" s="228"/>
      <c r="C11" s="257"/>
      <c r="D11" s="12" t="s">
        <v>106</v>
      </c>
      <c r="E11" s="110">
        <v>170000</v>
      </c>
      <c r="F11" s="111">
        <f>E11</f>
        <v>170000</v>
      </c>
      <c r="G11" s="13"/>
      <c r="H11" s="14"/>
      <c r="I11" s="108" t="s">
        <v>114</v>
      </c>
      <c r="J11" s="106" t="s">
        <v>108</v>
      </c>
      <c r="K11" s="106"/>
      <c r="L11" s="106">
        <f>F11</f>
        <v>170000</v>
      </c>
      <c r="M11" s="106">
        <f>SUM(K11:L11)</f>
        <v>170000</v>
      </c>
    </row>
    <row r="12" spans="2:13" x14ac:dyDescent="0.3">
      <c r="B12" s="261" t="s">
        <v>14</v>
      </c>
      <c r="C12" s="262"/>
      <c r="D12" s="263"/>
      <c r="E12" s="17"/>
      <c r="F12" s="60">
        <f>SUM(F9:F11)</f>
        <v>482318</v>
      </c>
      <c r="G12" s="18"/>
      <c r="H12" s="19"/>
      <c r="I12" s="20"/>
      <c r="J12" s="20"/>
      <c r="K12" s="20">
        <f>SUM(K9:K11)</f>
        <v>312318</v>
      </c>
      <c r="L12" s="20">
        <f>SUM(L9:L11)</f>
        <v>170000</v>
      </c>
      <c r="M12" s="20">
        <f>SUM(K12:L12)</f>
        <v>482318</v>
      </c>
    </row>
    <row r="13" spans="2:13" ht="27" x14ac:dyDescent="0.3">
      <c r="B13" s="227" t="s">
        <v>15</v>
      </c>
      <c r="C13" s="254" t="s">
        <v>30</v>
      </c>
      <c r="D13" s="12" t="s">
        <v>109</v>
      </c>
      <c r="E13" s="25">
        <f>ROUND(471563/3,0)</f>
        <v>157188</v>
      </c>
      <c r="F13" s="43">
        <f>E13</f>
        <v>157188</v>
      </c>
      <c r="G13" s="13">
        <f>300*$M$6</f>
        <v>350850</v>
      </c>
      <c r="H13" s="22">
        <v>0</v>
      </c>
      <c r="I13" s="211" t="s">
        <v>115</v>
      </c>
      <c r="J13" s="251" t="s">
        <v>107</v>
      </c>
      <c r="K13" s="121">
        <f>F13</f>
        <v>157188</v>
      </c>
      <c r="L13" s="121"/>
      <c r="M13" s="121">
        <f>SUM(K13:L13)</f>
        <v>157188</v>
      </c>
    </row>
    <row r="14" spans="2:13" ht="27" x14ac:dyDescent="0.3">
      <c r="B14" s="228"/>
      <c r="C14" s="255"/>
      <c r="D14" s="12" t="s">
        <v>110</v>
      </c>
      <c r="E14" s="25">
        <f t="shared" ref="E14:E15" si="0">ROUND(471563/3,0)</f>
        <v>157188</v>
      </c>
      <c r="F14" s="43">
        <f>E14</f>
        <v>157188</v>
      </c>
      <c r="G14" s="13">
        <f t="shared" ref="G14:G15" si="1">300*$M$6</f>
        <v>350850</v>
      </c>
      <c r="H14" s="22">
        <v>0</v>
      </c>
      <c r="I14" s="249"/>
      <c r="J14" s="249"/>
      <c r="K14" s="121">
        <f>F14</f>
        <v>157188</v>
      </c>
      <c r="L14" s="121"/>
      <c r="M14" s="121">
        <f t="shared" ref="M14:M15" si="2">SUM(K14:L14)</f>
        <v>157188</v>
      </c>
    </row>
    <row r="15" spans="2:13" ht="27" x14ac:dyDescent="0.3">
      <c r="B15" s="203"/>
      <c r="C15" s="256"/>
      <c r="D15" s="12" t="s">
        <v>111</v>
      </c>
      <c r="E15" s="25">
        <f t="shared" si="0"/>
        <v>157188</v>
      </c>
      <c r="F15" s="43">
        <f>E15-1</f>
        <v>157187</v>
      </c>
      <c r="G15" s="13">
        <f t="shared" si="1"/>
        <v>350850</v>
      </c>
      <c r="H15" s="22">
        <v>0</v>
      </c>
      <c r="I15" s="250"/>
      <c r="J15" s="250"/>
      <c r="K15" s="121">
        <f>F15</f>
        <v>157187</v>
      </c>
      <c r="L15" s="121"/>
      <c r="M15" s="121">
        <f t="shared" si="2"/>
        <v>157187</v>
      </c>
    </row>
    <row r="16" spans="2:13" x14ac:dyDescent="0.3">
      <c r="B16" s="261" t="s">
        <v>14</v>
      </c>
      <c r="C16" s="262"/>
      <c r="D16" s="263"/>
      <c r="E16" s="17"/>
      <c r="F16" s="60">
        <f>SUM(F13:F15)</f>
        <v>471563</v>
      </c>
      <c r="G16" s="18"/>
      <c r="H16" s="19"/>
      <c r="I16" s="20"/>
      <c r="J16" s="20"/>
      <c r="K16" s="20">
        <f>SUM(K13:K15)</f>
        <v>471563</v>
      </c>
      <c r="L16" s="20">
        <f>SUM(L13:L15)</f>
        <v>0</v>
      </c>
      <c r="M16" s="20">
        <f>SUM(K16:L16)</f>
        <v>471563</v>
      </c>
    </row>
    <row r="17" spans="2:13" ht="17.25" thickBot="1" x14ac:dyDescent="0.35">
      <c r="B17" s="224" t="s">
        <v>17</v>
      </c>
      <c r="C17" s="225"/>
      <c r="D17" s="226"/>
      <c r="E17" s="28"/>
      <c r="F17" s="44">
        <f>F12+F16</f>
        <v>953881</v>
      </c>
      <c r="G17" s="29"/>
      <c r="H17" s="30"/>
      <c r="I17" s="11"/>
      <c r="J17" s="11"/>
      <c r="K17" s="11">
        <f>K16+K12</f>
        <v>783881</v>
      </c>
      <c r="L17" s="11">
        <f>L16+L12</f>
        <v>170000</v>
      </c>
      <c r="M17" s="11">
        <f>SUM(K17:L17)</f>
        <v>953881</v>
      </c>
    </row>
    <row r="18" spans="2:13" x14ac:dyDescent="0.3">
      <c r="B18" s="31"/>
      <c r="C18" s="32"/>
      <c r="D18" s="32"/>
      <c r="E18" s="32"/>
      <c r="F18" s="32"/>
      <c r="G18" s="61"/>
      <c r="H18" s="32"/>
      <c r="I18" s="32"/>
      <c r="J18" s="32"/>
    </row>
    <row r="19" spans="2:13" x14ac:dyDescent="0.3">
      <c r="B19" s="33" t="s">
        <v>22</v>
      </c>
      <c r="E19" s="5"/>
      <c r="G19" s="8"/>
      <c r="H19" s="49"/>
      <c r="I19" s="49"/>
      <c r="J19"/>
    </row>
    <row r="20" spans="2:13" x14ac:dyDescent="0.3">
      <c r="B20" s="6" t="s">
        <v>23</v>
      </c>
      <c r="C20" s="6" t="s">
        <v>24</v>
      </c>
      <c r="D20" s="90" t="s">
        <v>25</v>
      </c>
      <c r="E20" s="90" t="s">
        <v>26</v>
      </c>
      <c r="F20" s="90" t="s">
        <v>27</v>
      </c>
      <c r="G20" s="65" t="s">
        <v>28</v>
      </c>
      <c r="H20" s="49"/>
      <c r="I20" s="49"/>
      <c r="J20"/>
    </row>
    <row r="21" spans="2:13" x14ac:dyDescent="0.3">
      <c r="B21" s="41" t="s">
        <v>30</v>
      </c>
      <c r="C21" s="50" t="s">
        <v>31</v>
      </c>
      <c r="D21" s="51" t="str">
        <f>G4</f>
        <v>2016.12.08~12.11</v>
      </c>
      <c r="E21" s="51">
        <v>4</v>
      </c>
      <c r="F21" s="52">
        <v>90000</v>
      </c>
      <c r="G21" s="88">
        <f>E21*F21</f>
        <v>360000</v>
      </c>
      <c r="H21" s="49"/>
      <c r="I21" s="49"/>
      <c r="J21"/>
    </row>
    <row r="22" spans="2:13" x14ac:dyDescent="0.3">
      <c r="B22" s="53"/>
      <c r="C22" s="54"/>
      <c r="D22" s="55"/>
    </row>
    <row r="23" spans="2:13" x14ac:dyDescent="0.3">
      <c r="B23" s="33" t="s">
        <v>97</v>
      </c>
    </row>
    <row r="24" spans="2:13" x14ac:dyDescent="0.3">
      <c r="B24" s="6" t="s">
        <v>23</v>
      </c>
      <c r="C24" s="6" t="s">
        <v>98</v>
      </c>
      <c r="D24" s="90" t="s">
        <v>99</v>
      </c>
      <c r="E24" s="6" t="s">
        <v>100</v>
      </c>
    </row>
    <row r="25" spans="2:13" x14ac:dyDescent="0.3">
      <c r="B25" s="41" t="s">
        <v>30</v>
      </c>
      <c r="C25" s="41">
        <f>G21</f>
        <v>360000</v>
      </c>
      <c r="D25" s="51">
        <v>0</v>
      </c>
      <c r="E25" s="52">
        <f>SUM(C25:D25)</f>
        <v>360000</v>
      </c>
    </row>
    <row r="28" spans="2:13" s="56" customFormat="1" x14ac:dyDescent="0.3">
      <c r="B28" s="5"/>
      <c r="C28" s="5"/>
      <c r="D28" s="5"/>
      <c r="E28" s="8"/>
      <c r="F28" s="8"/>
      <c r="G28" s="57"/>
      <c r="H28" s="3"/>
      <c r="I28" s="3"/>
      <c r="J28" s="5"/>
    </row>
  </sheetData>
  <mergeCells count="35">
    <mergeCell ref="I13:I15"/>
    <mergeCell ref="J13:J15"/>
    <mergeCell ref="D9:D10"/>
    <mergeCell ref="B17:D17"/>
    <mergeCell ref="C13:C15"/>
    <mergeCell ref="B9:B11"/>
    <mergeCell ref="C9:C11"/>
    <mergeCell ref="E9:E10"/>
    <mergeCell ref="F9:F10"/>
    <mergeCell ref="I9:I10"/>
    <mergeCell ref="J9:J10"/>
    <mergeCell ref="B12:D12"/>
    <mergeCell ref="B16:D16"/>
    <mergeCell ref="B13:B15"/>
    <mergeCell ref="K9:K10"/>
    <mergeCell ref="L9:L10"/>
    <mergeCell ref="M7:M8"/>
    <mergeCell ref="M9:M10"/>
    <mergeCell ref="G4:H4"/>
    <mergeCell ref="I7:I8"/>
    <mergeCell ref="J7:J8"/>
    <mergeCell ref="H7:H8"/>
    <mergeCell ref="H6:I6"/>
    <mergeCell ref="B2:M2"/>
    <mergeCell ref="K6:L6"/>
    <mergeCell ref="K4:M4"/>
    <mergeCell ref="I4:J4"/>
    <mergeCell ref="K7:L7"/>
    <mergeCell ref="B7:B8"/>
    <mergeCell ref="C7:D8"/>
    <mergeCell ref="E7:E8"/>
    <mergeCell ref="F7:F8"/>
    <mergeCell ref="C4:D4"/>
    <mergeCell ref="B6:C6"/>
    <mergeCell ref="E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15" min="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zoomScale="90" zoomScaleNormal="90" workbookViewId="0">
      <selection activeCell="O29" sqref="O29"/>
    </sheetView>
  </sheetViews>
  <sheetFormatPr defaultRowHeight="16.5" x14ac:dyDescent="0.3"/>
  <cols>
    <col min="1" max="1" width="6.75" customWidth="1"/>
    <col min="2" max="2" width="10.625" style="5" customWidth="1"/>
    <col min="3" max="3" width="11" style="5" customWidth="1"/>
    <col min="4" max="4" width="24.75" style="5" customWidth="1"/>
    <col min="5" max="5" width="12.625" style="8" customWidth="1"/>
    <col min="6" max="6" width="12.25" style="8" customWidth="1"/>
    <col min="7" max="7" width="12.875" style="57" customWidth="1"/>
    <col min="8" max="8" width="14.25" style="3" customWidth="1"/>
    <col min="9" max="9" width="10.25" style="3" customWidth="1"/>
    <col min="10" max="11" width="8.375" style="5" customWidth="1"/>
    <col min="12" max="12" width="10.5" bestFit="1" customWidth="1"/>
    <col min="13" max="13" width="12.5" customWidth="1"/>
    <col min="14" max="14" width="9.75" customWidth="1"/>
    <col min="20" max="20" width="9" customWidth="1"/>
  </cols>
  <sheetData>
    <row r="2" spans="2:16" ht="20.25" x14ac:dyDescent="0.3"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6" ht="20.25" customHeight="1" x14ac:dyDescent="0.3">
      <c r="B3" s="1"/>
      <c r="C3" s="1"/>
      <c r="D3" s="2"/>
      <c r="E3" s="1"/>
      <c r="F3" s="1"/>
      <c r="H3" s="4"/>
    </row>
    <row r="4" spans="2:16" ht="27.75" customHeight="1" x14ac:dyDescent="0.3">
      <c r="B4" s="6" t="s">
        <v>0</v>
      </c>
      <c r="C4" s="169" t="s">
        <v>29</v>
      </c>
      <c r="D4" s="267"/>
      <c r="E4" s="6" t="s">
        <v>1</v>
      </c>
      <c r="F4" s="242" t="s">
        <v>63</v>
      </c>
      <c r="G4" s="264"/>
      <c r="H4" s="243"/>
      <c r="I4" s="224" t="s">
        <v>2</v>
      </c>
      <c r="J4" s="225"/>
      <c r="K4" s="226"/>
      <c r="L4" s="242" t="s">
        <v>147</v>
      </c>
      <c r="M4" s="264"/>
      <c r="N4" s="243"/>
    </row>
    <row r="5" spans="2:16" x14ac:dyDescent="0.3">
      <c r="D5" s="7"/>
      <c r="H5" s="4"/>
    </row>
    <row r="6" spans="2:16" x14ac:dyDescent="0.3">
      <c r="G6" s="58"/>
      <c r="H6" s="107"/>
      <c r="I6" s="213"/>
      <c r="J6" s="213"/>
      <c r="K6" s="107"/>
      <c r="L6" s="213" t="s">
        <v>122</v>
      </c>
      <c r="M6" s="213"/>
      <c r="N6" s="112">
        <v>1150</v>
      </c>
      <c r="O6" s="107"/>
      <c r="P6" s="107"/>
    </row>
    <row r="7" spans="2:16" ht="17.25" thickBot="1" x14ac:dyDescent="0.35">
      <c r="B7" s="218" t="s">
        <v>3</v>
      </c>
      <c r="C7" s="218"/>
      <c r="G7" s="59"/>
      <c r="H7" s="107"/>
      <c r="I7" s="107"/>
      <c r="J7" s="107"/>
      <c r="K7" s="107"/>
      <c r="L7" s="266" t="s">
        <v>123</v>
      </c>
      <c r="M7" s="266"/>
      <c r="N7" s="113">
        <v>167.97</v>
      </c>
      <c r="O7" s="107"/>
      <c r="P7" s="107"/>
    </row>
    <row r="8" spans="2:16" x14ac:dyDescent="0.3">
      <c r="B8" s="221" t="s">
        <v>4</v>
      </c>
      <c r="C8" s="204" t="s">
        <v>5</v>
      </c>
      <c r="D8" s="205"/>
      <c r="E8" s="268" t="s">
        <v>6</v>
      </c>
      <c r="F8" s="208" t="s">
        <v>7</v>
      </c>
      <c r="G8" s="214" t="s">
        <v>8</v>
      </c>
      <c r="H8" s="9" t="s">
        <v>9</v>
      </c>
      <c r="I8" s="247" t="s">
        <v>10</v>
      </c>
      <c r="J8" s="219" t="s">
        <v>11</v>
      </c>
      <c r="K8" s="219" t="s">
        <v>12</v>
      </c>
      <c r="L8" s="237" t="s">
        <v>119</v>
      </c>
      <c r="M8" s="237"/>
      <c r="N8" s="237" t="s">
        <v>120</v>
      </c>
    </row>
    <row r="9" spans="2:16" x14ac:dyDescent="0.3">
      <c r="B9" s="220"/>
      <c r="C9" s="206"/>
      <c r="D9" s="207"/>
      <c r="E9" s="269"/>
      <c r="F9" s="209"/>
      <c r="G9" s="215"/>
      <c r="H9" s="11" t="s">
        <v>69</v>
      </c>
      <c r="I9" s="248"/>
      <c r="J9" s="220"/>
      <c r="K9" s="220"/>
      <c r="L9" s="6" t="s">
        <v>108</v>
      </c>
      <c r="M9" s="6" t="s">
        <v>121</v>
      </c>
      <c r="N9" s="237"/>
    </row>
    <row r="10" spans="2:16" x14ac:dyDescent="0.3">
      <c r="B10" s="227" t="s">
        <v>13</v>
      </c>
      <c r="C10" s="257" t="s">
        <v>30</v>
      </c>
      <c r="D10" s="12" t="s">
        <v>64</v>
      </c>
      <c r="E10" s="260"/>
      <c r="F10" s="270">
        <v>1046200</v>
      </c>
      <c r="G10" s="259">
        <f>F10</f>
        <v>1046200</v>
      </c>
      <c r="H10" s="13"/>
      <c r="I10" s="14">
        <v>0</v>
      </c>
      <c r="J10" s="260" t="s">
        <v>67</v>
      </c>
      <c r="K10" s="211" t="s">
        <v>66</v>
      </c>
      <c r="L10" s="260">
        <f>G10</f>
        <v>1046200</v>
      </c>
      <c r="M10" s="211"/>
      <c r="N10" s="260">
        <f>SUM(L10:M11)</f>
        <v>1046200</v>
      </c>
    </row>
    <row r="11" spans="2:16" x14ac:dyDescent="0.3">
      <c r="B11" s="228"/>
      <c r="C11" s="257"/>
      <c r="D11" s="12" t="s">
        <v>65</v>
      </c>
      <c r="E11" s="260"/>
      <c r="F11" s="270"/>
      <c r="G11" s="259"/>
      <c r="H11" s="13"/>
      <c r="I11" s="14"/>
      <c r="J11" s="260"/>
      <c r="K11" s="265"/>
      <c r="L11" s="260"/>
      <c r="M11" s="265"/>
      <c r="N11" s="260"/>
    </row>
    <row r="12" spans="2:16" x14ac:dyDescent="0.3">
      <c r="B12" s="261" t="s">
        <v>14</v>
      </c>
      <c r="C12" s="262"/>
      <c r="D12" s="263"/>
      <c r="E12" s="16"/>
      <c r="F12" s="17"/>
      <c r="G12" s="60">
        <f>SUM(G10)</f>
        <v>1046200</v>
      </c>
      <c r="H12" s="18"/>
      <c r="I12" s="19"/>
      <c r="J12" s="20"/>
      <c r="K12" s="20"/>
      <c r="L12" s="20">
        <f>SUM(L10)</f>
        <v>1046200</v>
      </c>
      <c r="M12" s="20">
        <f>SUM(M10)</f>
        <v>0</v>
      </c>
      <c r="N12" s="20">
        <f>SUM(L12:M12)</f>
        <v>1046200</v>
      </c>
    </row>
    <row r="13" spans="2:16" ht="27" x14ac:dyDescent="0.3">
      <c r="B13" s="73" t="s">
        <v>15</v>
      </c>
      <c r="C13" s="74" t="s">
        <v>30</v>
      </c>
      <c r="D13" s="12" t="s">
        <v>70</v>
      </c>
      <c r="E13" s="77">
        <v>1501.81</v>
      </c>
      <c r="F13" s="25"/>
      <c r="G13" s="43">
        <f>F19</f>
        <v>252259.0257</v>
      </c>
      <c r="H13" s="13">
        <f>300*N6</f>
        <v>345000</v>
      </c>
      <c r="I13" s="22">
        <v>0</v>
      </c>
      <c r="J13" s="23" t="s">
        <v>68</v>
      </c>
      <c r="K13" s="23" t="s">
        <v>36</v>
      </c>
      <c r="L13" s="88"/>
      <c r="M13" s="88">
        <f>G13</f>
        <v>252259.0257</v>
      </c>
      <c r="N13" s="88">
        <f>SUM(L13:M13)</f>
        <v>252259.0257</v>
      </c>
    </row>
    <row r="14" spans="2:16" x14ac:dyDescent="0.3">
      <c r="B14" s="261" t="s">
        <v>14</v>
      </c>
      <c r="C14" s="262"/>
      <c r="D14" s="263"/>
      <c r="E14" s="16"/>
      <c r="F14" s="17"/>
      <c r="G14" s="60">
        <f>SUM(G13)</f>
        <v>252259.0257</v>
      </c>
      <c r="H14" s="18"/>
      <c r="I14" s="19"/>
      <c r="J14" s="20"/>
      <c r="K14" s="20"/>
      <c r="L14" s="20">
        <f>SUM(L13)</f>
        <v>0</v>
      </c>
      <c r="M14" s="20">
        <f>SUM(M13)</f>
        <v>252259.0257</v>
      </c>
      <c r="N14" s="20">
        <f>SUM(L14:M14)</f>
        <v>252259.0257</v>
      </c>
    </row>
    <row r="15" spans="2:16" ht="17.25" thickBot="1" x14ac:dyDescent="0.35">
      <c r="B15" s="224" t="s">
        <v>17</v>
      </c>
      <c r="C15" s="225"/>
      <c r="D15" s="226"/>
      <c r="E15" s="27"/>
      <c r="F15" s="28"/>
      <c r="G15" s="44">
        <f>G12+G14</f>
        <v>1298459.0257000001</v>
      </c>
      <c r="H15" s="29"/>
      <c r="I15" s="30"/>
      <c r="J15" s="11"/>
      <c r="K15" s="11"/>
      <c r="L15" s="11">
        <f>L12+L14</f>
        <v>1046200</v>
      </c>
      <c r="M15" s="11">
        <f>M12+M14</f>
        <v>252259.0257</v>
      </c>
      <c r="N15" s="11">
        <f>SUM(L15:M15)</f>
        <v>1298459.0257000001</v>
      </c>
    </row>
    <row r="16" spans="2:16" x14ac:dyDescent="0.3">
      <c r="B16" s="31"/>
      <c r="C16" s="32"/>
      <c r="D16" s="32"/>
      <c r="E16" s="32"/>
      <c r="F16" s="32"/>
      <c r="G16" s="61"/>
      <c r="H16" s="32"/>
      <c r="I16" s="32"/>
      <c r="J16" s="32"/>
      <c r="K16" s="32"/>
    </row>
    <row r="17" spans="2:11" ht="17.25" thickBot="1" x14ac:dyDescent="0.35">
      <c r="B17" s="33" t="s">
        <v>18</v>
      </c>
      <c r="C17" s="34"/>
      <c r="D17" s="35"/>
      <c r="E17" s="36"/>
      <c r="F17" s="213"/>
      <c r="G17" s="213"/>
      <c r="H17" s="36"/>
      <c r="I17" s="36"/>
    </row>
    <row r="18" spans="2:11" x14ac:dyDescent="0.3">
      <c r="B18" s="6" t="s">
        <v>4</v>
      </c>
      <c r="C18" s="62" t="s">
        <v>20</v>
      </c>
      <c r="D18" s="6" t="s">
        <v>6</v>
      </c>
      <c r="E18" s="37" t="s">
        <v>7</v>
      </c>
      <c r="F18" s="38" t="s">
        <v>8</v>
      </c>
      <c r="G18" s="39" t="s">
        <v>19</v>
      </c>
      <c r="H18" s="40"/>
      <c r="I18" s="40"/>
      <c r="J18" s="8"/>
      <c r="K18" s="8"/>
    </row>
    <row r="19" spans="2:11" x14ac:dyDescent="0.3">
      <c r="B19" s="41" t="s">
        <v>71</v>
      </c>
      <c r="C19" s="63" t="s">
        <v>125</v>
      </c>
      <c r="D19" s="78">
        <f>E13</f>
        <v>1501.81</v>
      </c>
      <c r="E19" s="21"/>
      <c r="F19" s="79">
        <f>(D19*N7)+E19</f>
        <v>252259.0257</v>
      </c>
      <c r="G19" s="26" t="s">
        <v>124</v>
      </c>
      <c r="H19" s="40"/>
      <c r="I19" s="40"/>
      <c r="J19" s="8"/>
      <c r="K19" s="8"/>
    </row>
    <row r="20" spans="2:11" ht="17.25" thickBot="1" x14ac:dyDescent="0.35">
      <c r="B20" s="222" t="s">
        <v>21</v>
      </c>
      <c r="C20" s="222"/>
      <c r="D20" s="222"/>
      <c r="E20" s="223"/>
      <c r="F20" s="44">
        <f>SUM(F19:F19)</f>
        <v>252259.0257</v>
      </c>
      <c r="G20" s="45"/>
      <c r="H20" s="46"/>
      <c r="I20" s="46"/>
      <c r="J20" s="8"/>
      <c r="K20" s="8"/>
    </row>
    <row r="21" spans="2:11" x14ac:dyDescent="0.3">
      <c r="B21" s="47"/>
      <c r="C21"/>
      <c r="D21"/>
      <c r="E21" s="48"/>
      <c r="F21"/>
      <c r="G21" s="8"/>
      <c r="H21" s="49"/>
      <c r="I21"/>
      <c r="J21"/>
      <c r="K21"/>
    </row>
    <row r="22" spans="2:11" x14ac:dyDescent="0.3">
      <c r="B22" s="33" t="s">
        <v>22</v>
      </c>
      <c r="E22" s="5"/>
      <c r="G22" s="8"/>
      <c r="H22" s="49"/>
      <c r="I22" s="49"/>
      <c r="J22"/>
      <c r="K22"/>
    </row>
    <row r="23" spans="2:11" x14ac:dyDescent="0.3">
      <c r="B23" s="6" t="s">
        <v>23</v>
      </c>
      <c r="C23" s="6" t="s">
        <v>24</v>
      </c>
      <c r="D23" s="37" t="s">
        <v>25</v>
      </c>
      <c r="E23" s="37" t="s">
        <v>26</v>
      </c>
      <c r="F23" s="37" t="s">
        <v>27</v>
      </c>
      <c r="G23" s="65" t="s">
        <v>28</v>
      </c>
      <c r="H23" s="49"/>
      <c r="I23" s="49"/>
      <c r="J23"/>
      <c r="K23"/>
    </row>
    <row r="24" spans="2:11" x14ac:dyDescent="0.3">
      <c r="B24" s="41" t="s">
        <v>30</v>
      </c>
      <c r="C24" s="50" t="s">
        <v>31</v>
      </c>
      <c r="D24" s="51" t="str">
        <f>F4</f>
        <v>2017.02.13~2017.02.17</v>
      </c>
      <c r="E24" s="51">
        <v>5</v>
      </c>
      <c r="F24" s="52">
        <v>90000</v>
      </c>
      <c r="G24" s="23">
        <f>E24*F24</f>
        <v>450000</v>
      </c>
      <c r="H24" s="49"/>
      <c r="I24" s="49"/>
      <c r="J24"/>
      <c r="K24"/>
    </row>
    <row r="25" spans="2:11" x14ac:dyDescent="0.3">
      <c r="B25" s="53"/>
      <c r="C25" s="54"/>
      <c r="D25" s="55"/>
    </row>
    <row r="26" spans="2:11" x14ac:dyDescent="0.3">
      <c r="B26" s="33" t="s">
        <v>97</v>
      </c>
    </row>
    <row r="27" spans="2:11" x14ac:dyDescent="0.3">
      <c r="B27" s="6" t="s">
        <v>23</v>
      </c>
      <c r="C27" s="6" t="s">
        <v>98</v>
      </c>
      <c r="D27" s="90" t="s">
        <v>99</v>
      </c>
      <c r="E27" s="6" t="s">
        <v>100</v>
      </c>
    </row>
    <row r="28" spans="2:11" x14ac:dyDescent="0.3">
      <c r="B28" s="41" t="s">
        <v>30</v>
      </c>
      <c r="C28" s="41">
        <f>G24</f>
        <v>450000</v>
      </c>
      <c r="D28" s="119">
        <f>F20</f>
        <v>252259.0257</v>
      </c>
      <c r="E28" s="52">
        <f>SUM(C28:D28)</f>
        <v>702259.0257</v>
      </c>
    </row>
    <row r="31" spans="2:11" s="56" customFormat="1" x14ac:dyDescent="0.3">
      <c r="B31" s="5"/>
      <c r="C31" s="5"/>
      <c r="D31" s="5"/>
      <c r="E31" s="8"/>
      <c r="F31" s="8"/>
      <c r="G31" s="57"/>
      <c r="H31" s="3"/>
      <c r="I31" s="3"/>
      <c r="J31" s="5"/>
      <c r="K31" s="5"/>
    </row>
  </sheetData>
  <mergeCells count="34">
    <mergeCell ref="F17:G17"/>
    <mergeCell ref="B12:D12"/>
    <mergeCell ref="B14:D14"/>
    <mergeCell ref="B15:D15"/>
    <mergeCell ref="K10:K11"/>
    <mergeCell ref="F10:F11"/>
    <mergeCell ref="G10:G11"/>
    <mergeCell ref="J10:J11"/>
    <mergeCell ref="B8:B9"/>
    <mergeCell ref="C8:D9"/>
    <mergeCell ref="E8:E9"/>
    <mergeCell ref="F8:F9"/>
    <mergeCell ref="G8:G9"/>
    <mergeCell ref="I8:I9"/>
    <mergeCell ref="C4:D4"/>
    <mergeCell ref="I4:K4"/>
    <mergeCell ref="J8:J9"/>
    <mergeCell ref="K8:K9"/>
    <mergeCell ref="L4:N4"/>
    <mergeCell ref="F4:H4"/>
    <mergeCell ref="B2:N2"/>
    <mergeCell ref="B20:E20"/>
    <mergeCell ref="L10:L11"/>
    <mergeCell ref="M10:M11"/>
    <mergeCell ref="N10:N11"/>
    <mergeCell ref="L6:M6"/>
    <mergeCell ref="L7:M7"/>
    <mergeCell ref="I6:J6"/>
    <mergeCell ref="L8:M8"/>
    <mergeCell ref="N8:N9"/>
    <mergeCell ref="B7:C7"/>
    <mergeCell ref="B10:B11"/>
    <mergeCell ref="C10:C11"/>
    <mergeCell ref="E10:E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13" min="1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zoomScale="90" zoomScaleNormal="90" workbookViewId="0">
      <selection activeCell="B11" sqref="B11:D11"/>
    </sheetView>
  </sheetViews>
  <sheetFormatPr defaultRowHeight="16.5" x14ac:dyDescent="0.3"/>
  <cols>
    <col min="1" max="1" width="6" customWidth="1"/>
    <col min="2" max="2" width="10.625" style="5" customWidth="1"/>
    <col min="3" max="3" width="11" style="5" customWidth="1"/>
    <col min="4" max="4" width="23.375" style="5" customWidth="1"/>
    <col min="5" max="5" width="12.625" style="8" customWidth="1"/>
    <col min="6" max="6" width="12.25" style="8" customWidth="1"/>
    <col min="7" max="7" width="12.875" style="57" customWidth="1"/>
    <col min="8" max="8" width="14.25" style="3" customWidth="1"/>
    <col min="9" max="9" width="10.25" style="3" customWidth="1"/>
    <col min="18" max="18" width="9" customWidth="1"/>
  </cols>
  <sheetData>
    <row r="2" spans="2:10" ht="20.25" x14ac:dyDescent="0.3">
      <c r="B2" s="233" t="s">
        <v>148</v>
      </c>
      <c r="C2" s="233"/>
      <c r="D2" s="233"/>
      <c r="E2" s="233"/>
      <c r="F2" s="233"/>
      <c r="G2" s="233"/>
      <c r="H2" s="233"/>
      <c r="I2" s="233"/>
    </row>
    <row r="3" spans="2:10" ht="20.25" customHeight="1" x14ac:dyDescent="0.3">
      <c r="B3" s="1"/>
      <c r="C3" s="1"/>
      <c r="D3" s="2"/>
      <c r="E3" s="1"/>
      <c r="F3" s="1"/>
      <c r="H3" s="4"/>
    </row>
    <row r="4" spans="2:10" x14ac:dyDescent="0.3">
      <c r="B4" s="6" t="s">
        <v>0</v>
      </c>
      <c r="C4" s="102" t="s">
        <v>29</v>
      </c>
      <c r="D4" s="6" t="s">
        <v>1</v>
      </c>
      <c r="E4" s="242" t="s">
        <v>72</v>
      </c>
      <c r="F4" s="264"/>
      <c r="G4" s="6" t="s">
        <v>2</v>
      </c>
      <c r="H4" s="234" t="s">
        <v>29</v>
      </c>
      <c r="I4" s="235"/>
      <c r="J4" s="115"/>
    </row>
    <row r="5" spans="2:10" x14ac:dyDescent="0.3">
      <c r="D5" s="7"/>
      <c r="H5" s="4"/>
    </row>
    <row r="6" spans="2:10" x14ac:dyDescent="0.3">
      <c r="G6" s="58"/>
      <c r="H6" s="217"/>
      <c r="I6" s="217"/>
    </row>
    <row r="7" spans="2:10" ht="17.25" thickBot="1" x14ac:dyDescent="0.35">
      <c r="B7" s="218" t="s">
        <v>3</v>
      </c>
      <c r="C7" s="218"/>
      <c r="G7" s="59"/>
      <c r="H7" s="217"/>
      <c r="I7" s="217"/>
    </row>
    <row r="8" spans="2:10" x14ac:dyDescent="0.3">
      <c r="B8" s="221" t="s">
        <v>4</v>
      </c>
      <c r="C8" s="204" t="s">
        <v>5</v>
      </c>
      <c r="D8" s="205"/>
      <c r="E8" s="268" t="s">
        <v>6</v>
      </c>
      <c r="F8" s="208" t="s">
        <v>7</v>
      </c>
      <c r="G8" s="214" t="s">
        <v>8</v>
      </c>
      <c r="H8" s="219" t="s">
        <v>11</v>
      </c>
      <c r="I8" s="219" t="s">
        <v>12</v>
      </c>
    </row>
    <row r="9" spans="2:10" x14ac:dyDescent="0.3">
      <c r="B9" s="220"/>
      <c r="C9" s="206"/>
      <c r="D9" s="207"/>
      <c r="E9" s="269"/>
      <c r="F9" s="209"/>
      <c r="G9" s="215"/>
      <c r="H9" s="220"/>
      <c r="I9" s="220"/>
    </row>
    <row r="10" spans="2:10" x14ac:dyDescent="0.3">
      <c r="B10" s="73" t="s">
        <v>13</v>
      </c>
      <c r="C10" s="75" t="s">
        <v>30</v>
      </c>
      <c r="D10" s="12" t="s">
        <v>149</v>
      </c>
      <c r="E10" s="76"/>
      <c r="F10" s="89">
        <v>1356800</v>
      </c>
      <c r="G10" s="93">
        <f>F10</f>
        <v>1356800</v>
      </c>
      <c r="H10" s="76" t="s">
        <v>67</v>
      </c>
      <c r="I10" s="72" t="s">
        <v>66</v>
      </c>
    </row>
    <row r="11" spans="2:10" ht="17.25" thickBot="1" x14ac:dyDescent="0.35">
      <c r="B11" s="224" t="s">
        <v>17</v>
      </c>
      <c r="C11" s="225"/>
      <c r="D11" s="226"/>
      <c r="E11" s="27"/>
      <c r="F11" s="28"/>
      <c r="G11" s="44">
        <f>SUM(G10)</f>
        <v>1356800</v>
      </c>
      <c r="H11" s="11"/>
      <c r="I11" s="11"/>
    </row>
    <row r="12" spans="2:10" x14ac:dyDescent="0.3">
      <c r="B12" s="232" t="s">
        <v>102</v>
      </c>
      <c r="C12" s="232"/>
      <c r="D12" s="32"/>
      <c r="E12" s="32"/>
      <c r="F12" s="32"/>
      <c r="G12" s="61"/>
      <c r="H12" s="32"/>
      <c r="I12" s="32"/>
    </row>
    <row r="13" spans="2:10" x14ac:dyDescent="0.3">
      <c r="B13" s="114"/>
      <c r="C13" s="114"/>
      <c r="D13" s="32"/>
      <c r="E13" s="32"/>
      <c r="F13" s="32"/>
      <c r="G13" s="61"/>
      <c r="H13" s="32"/>
      <c r="I13" s="32"/>
    </row>
    <row r="14" spans="2:10" x14ac:dyDescent="0.3">
      <c r="B14" s="33" t="s">
        <v>22</v>
      </c>
      <c r="E14" s="5"/>
      <c r="G14" s="8"/>
      <c r="H14" s="49"/>
      <c r="I14" s="49"/>
    </row>
    <row r="15" spans="2:10" x14ac:dyDescent="0.3">
      <c r="B15" s="6" t="s">
        <v>23</v>
      </c>
      <c r="C15" s="6" t="s">
        <v>24</v>
      </c>
      <c r="D15" s="37" t="s">
        <v>25</v>
      </c>
      <c r="E15" s="37" t="s">
        <v>26</v>
      </c>
      <c r="F15" s="37" t="s">
        <v>27</v>
      </c>
      <c r="G15" s="65" t="s">
        <v>28</v>
      </c>
      <c r="H15" s="49"/>
      <c r="I15" s="49"/>
    </row>
    <row r="16" spans="2:10" x14ac:dyDescent="0.3">
      <c r="B16" s="41" t="s">
        <v>30</v>
      </c>
      <c r="C16" s="50" t="s">
        <v>31</v>
      </c>
      <c r="D16" s="51" t="str">
        <f>E4</f>
        <v>2017.02.21~2017.02.24</v>
      </c>
      <c r="E16" s="51">
        <v>4</v>
      </c>
      <c r="F16" s="52">
        <v>90000</v>
      </c>
      <c r="G16" s="23">
        <f>E16*F16</f>
        <v>360000</v>
      </c>
      <c r="H16" s="49"/>
      <c r="I16" s="49"/>
    </row>
    <row r="17" spans="2:9" x14ac:dyDescent="0.3">
      <c r="B17" s="53"/>
      <c r="C17" s="54"/>
      <c r="D17" s="55"/>
    </row>
    <row r="18" spans="2:9" x14ac:dyDescent="0.3">
      <c r="B18" s="33" t="s">
        <v>97</v>
      </c>
    </row>
    <row r="19" spans="2:9" x14ac:dyDescent="0.3">
      <c r="B19" s="6" t="s">
        <v>23</v>
      </c>
      <c r="C19" s="6" t="s">
        <v>98</v>
      </c>
      <c r="D19" s="90" t="s">
        <v>99</v>
      </c>
      <c r="E19" s="6" t="s">
        <v>100</v>
      </c>
    </row>
    <row r="20" spans="2:9" x14ac:dyDescent="0.3">
      <c r="B20" s="41" t="s">
        <v>30</v>
      </c>
      <c r="C20" s="41">
        <f>G16</f>
        <v>360000</v>
      </c>
      <c r="D20" s="51">
        <v>0</v>
      </c>
      <c r="E20" s="52">
        <f>SUM(C20:D20)</f>
        <v>360000</v>
      </c>
    </row>
    <row r="23" spans="2:9" s="56" customFormat="1" x14ac:dyDescent="0.3">
      <c r="B23" s="5"/>
      <c r="C23" s="5"/>
      <c r="D23" s="5"/>
      <c r="E23" s="8"/>
      <c r="F23" s="8"/>
      <c r="G23" s="57"/>
      <c r="H23" s="3"/>
      <c r="I23" s="3"/>
    </row>
  </sheetData>
  <mergeCells count="15">
    <mergeCell ref="B12:C12"/>
    <mergeCell ref="B11:D11"/>
    <mergeCell ref="H8:H9"/>
    <mergeCell ref="I8:I9"/>
    <mergeCell ref="B8:B9"/>
    <mergeCell ref="C8:D9"/>
    <mergeCell ref="E8:E9"/>
    <mergeCell ref="F8:F9"/>
    <mergeCell ref="G8:G9"/>
    <mergeCell ref="B7:C7"/>
    <mergeCell ref="H7:I7"/>
    <mergeCell ref="B2:I2"/>
    <mergeCell ref="H6:I6"/>
    <mergeCell ref="E4:F4"/>
    <mergeCell ref="H4:I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zoomScale="90" zoomScaleNormal="90" workbookViewId="0">
      <selection activeCell="E27" sqref="E27"/>
    </sheetView>
  </sheetViews>
  <sheetFormatPr defaultRowHeight="16.5" x14ac:dyDescent="0.3"/>
  <cols>
    <col min="1" max="1" width="6.75" customWidth="1"/>
    <col min="2" max="2" width="10.625" style="5" customWidth="1"/>
    <col min="3" max="3" width="11" style="5" customWidth="1"/>
    <col min="4" max="4" width="23.5" style="5" customWidth="1"/>
    <col min="5" max="5" width="12.625" style="8" customWidth="1"/>
    <col min="6" max="6" width="12.25" style="8" customWidth="1"/>
    <col min="7" max="7" width="15.125" style="57" customWidth="1"/>
    <col min="8" max="8" width="12.25" style="3" customWidth="1"/>
    <col min="9" max="9" width="10.25" style="3" customWidth="1"/>
    <col min="10" max="10" width="11.25" style="5" customWidth="1"/>
    <col min="19" max="19" width="9" customWidth="1"/>
  </cols>
  <sheetData>
    <row r="2" spans="2:16" ht="20.25" x14ac:dyDescent="0.3">
      <c r="B2" s="233" t="s">
        <v>78</v>
      </c>
      <c r="C2" s="233"/>
      <c r="D2" s="233"/>
      <c r="E2" s="233"/>
      <c r="F2" s="233"/>
      <c r="G2" s="233"/>
      <c r="H2" s="233"/>
      <c r="I2" s="233"/>
      <c r="J2" s="233"/>
    </row>
    <row r="3" spans="2:16" ht="20.25" customHeight="1" thickBot="1" x14ac:dyDescent="0.35">
      <c r="B3" s="1"/>
      <c r="C3" s="1"/>
      <c r="D3" s="2"/>
      <c r="E3" s="1"/>
      <c r="F3" s="1"/>
      <c r="H3" s="4"/>
    </row>
    <row r="4" spans="2:16" ht="27.75" customHeight="1" thickBot="1" x14ac:dyDescent="0.35">
      <c r="B4" s="6" t="s">
        <v>0</v>
      </c>
      <c r="C4" s="102" t="s">
        <v>29</v>
      </c>
      <c r="D4" s="6" t="s">
        <v>1</v>
      </c>
      <c r="E4" s="242" t="s">
        <v>33</v>
      </c>
      <c r="F4" s="264"/>
      <c r="G4" s="90" t="s">
        <v>2</v>
      </c>
      <c r="H4" s="271" t="s">
        <v>29</v>
      </c>
      <c r="I4" s="271"/>
      <c r="J4" s="271"/>
    </row>
    <row r="5" spans="2:16" x14ac:dyDescent="0.3">
      <c r="D5" s="7"/>
      <c r="H5" s="4"/>
    </row>
    <row r="6" spans="2:16" ht="17.25" thickBot="1" x14ac:dyDescent="0.35">
      <c r="B6" s="218" t="s">
        <v>3</v>
      </c>
      <c r="C6" s="218"/>
      <c r="G6" s="59"/>
      <c r="H6" s="217" t="s">
        <v>128</v>
      </c>
      <c r="I6" s="217"/>
      <c r="J6" s="112">
        <v>1144.5</v>
      </c>
      <c r="M6" s="217"/>
      <c r="N6" s="217"/>
      <c r="O6" s="217"/>
      <c r="P6" s="217"/>
    </row>
    <row r="7" spans="2:16" x14ac:dyDescent="0.3">
      <c r="B7" s="221" t="s">
        <v>4</v>
      </c>
      <c r="C7" s="204" t="s">
        <v>5</v>
      </c>
      <c r="D7" s="205"/>
      <c r="E7" s="208" t="s">
        <v>7</v>
      </c>
      <c r="F7" s="214" t="s">
        <v>8</v>
      </c>
      <c r="G7" s="9" t="s">
        <v>9</v>
      </c>
      <c r="H7" s="247" t="s">
        <v>10</v>
      </c>
      <c r="I7" s="219" t="s">
        <v>11</v>
      </c>
      <c r="J7" s="219" t="s">
        <v>12</v>
      </c>
    </row>
    <row r="8" spans="2:16" x14ac:dyDescent="0.3">
      <c r="B8" s="220"/>
      <c r="C8" s="206"/>
      <c r="D8" s="207"/>
      <c r="E8" s="209"/>
      <c r="F8" s="215"/>
      <c r="G8" s="11" t="s">
        <v>131</v>
      </c>
      <c r="H8" s="248"/>
      <c r="I8" s="220"/>
      <c r="J8" s="220"/>
    </row>
    <row r="9" spans="2:16" ht="27" x14ac:dyDescent="0.3">
      <c r="B9" s="227" t="s">
        <v>13</v>
      </c>
      <c r="C9" s="257" t="s">
        <v>30</v>
      </c>
      <c r="D9" s="12" t="s">
        <v>127</v>
      </c>
      <c r="E9" s="116"/>
      <c r="F9" s="117">
        <f>E9</f>
        <v>0</v>
      </c>
      <c r="G9" s="13"/>
      <c r="H9" s="14">
        <v>0</v>
      </c>
      <c r="I9" s="94"/>
      <c r="J9" s="82" t="s">
        <v>80</v>
      </c>
    </row>
    <row r="10" spans="2:16" x14ac:dyDescent="0.3">
      <c r="B10" s="228"/>
      <c r="C10" s="257"/>
      <c r="D10" s="12" t="s">
        <v>81</v>
      </c>
      <c r="E10" s="116">
        <v>420443</v>
      </c>
      <c r="F10" s="117">
        <f>E10</f>
        <v>420443</v>
      </c>
      <c r="G10" s="13"/>
      <c r="H10" s="14">
        <v>0</v>
      </c>
      <c r="I10" s="95" t="s">
        <v>126</v>
      </c>
      <c r="J10" s="82" t="s">
        <v>34</v>
      </c>
    </row>
    <row r="11" spans="2:16" x14ac:dyDescent="0.3">
      <c r="B11" s="261" t="s">
        <v>14</v>
      </c>
      <c r="C11" s="262"/>
      <c r="D11" s="263"/>
      <c r="E11" s="17"/>
      <c r="F11" s="60">
        <f>SUM(F9:F10)</f>
        <v>420443</v>
      </c>
      <c r="G11" s="18"/>
      <c r="H11" s="19"/>
      <c r="I11" s="20"/>
      <c r="J11" s="20"/>
    </row>
    <row r="12" spans="2:16" x14ac:dyDescent="0.3">
      <c r="B12" s="73" t="s">
        <v>15</v>
      </c>
      <c r="C12" s="74" t="s">
        <v>30</v>
      </c>
      <c r="D12" s="12" t="s">
        <v>32</v>
      </c>
      <c r="E12" s="25">
        <v>160685</v>
      </c>
      <c r="F12" s="43">
        <f>SUM(E12)</f>
        <v>160685</v>
      </c>
      <c r="G12" s="13">
        <f>200*J6</f>
        <v>228900</v>
      </c>
      <c r="H12" s="22">
        <v>0</v>
      </c>
      <c r="I12" s="23" t="s">
        <v>124</v>
      </c>
      <c r="J12" s="23" t="s">
        <v>34</v>
      </c>
    </row>
    <row r="13" spans="2:16" x14ac:dyDescent="0.3">
      <c r="B13" s="261" t="s">
        <v>14</v>
      </c>
      <c r="C13" s="262"/>
      <c r="D13" s="263"/>
      <c r="E13" s="17"/>
      <c r="F13" s="60">
        <f>SUM(F12)</f>
        <v>160685</v>
      </c>
      <c r="G13" s="18"/>
      <c r="H13" s="19"/>
      <c r="I13" s="20"/>
      <c r="J13" s="20"/>
    </row>
    <row r="14" spans="2:16" ht="17.25" thickBot="1" x14ac:dyDescent="0.35">
      <c r="B14" s="224" t="s">
        <v>17</v>
      </c>
      <c r="C14" s="225"/>
      <c r="D14" s="226"/>
      <c r="E14" s="28"/>
      <c r="F14" s="44">
        <f>F13+F11</f>
        <v>581128</v>
      </c>
      <c r="G14" s="29"/>
      <c r="H14" s="30"/>
      <c r="I14" s="11"/>
      <c r="J14" s="11"/>
    </row>
    <row r="15" spans="2:16" x14ac:dyDescent="0.3">
      <c r="B15" s="31"/>
      <c r="C15" s="32"/>
      <c r="D15" s="32"/>
      <c r="E15" s="32"/>
      <c r="F15" s="61"/>
      <c r="G15" s="32"/>
      <c r="H15" s="32"/>
      <c r="I15" s="32"/>
      <c r="J15" s="32"/>
    </row>
    <row r="16" spans="2:16" x14ac:dyDescent="0.3">
      <c r="B16" s="33" t="s">
        <v>22</v>
      </c>
      <c r="E16" s="5"/>
      <c r="G16" s="8"/>
      <c r="H16" s="49"/>
      <c r="I16" s="49"/>
      <c r="J16"/>
    </row>
    <row r="17" spans="2:10" x14ac:dyDescent="0.3">
      <c r="B17" s="6" t="s">
        <v>23</v>
      </c>
      <c r="C17" s="6" t="s">
        <v>24</v>
      </c>
      <c r="D17" s="37" t="s">
        <v>25</v>
      </c>
      <c r="E17" s="37" t="s">
        <v>26</v>
      </c>
      <c r="F17" s="37" t="s">
        <v>27</v>
      </c>
      <c r="G17" s="65" t="s">
        <v>28</v>
      </c>
      <c r="H17" s="49"/>
      <c r="I17" s="49"/>
      <c r="J17"/>
    </row>
    <row r="18" spans="2:10" x14ac:dyDescent="0.3">
      <c r="B18" s="41" t="s">
        <v>30</v>
      </c>
      <c r="C18" s="50" t="s">
        <v>31</v>
      </c>
      <c r="D18" s="51" t="str">
        <f>E4</f>
        <v>2017.02.28~3.2</v>
      </c>
      <c r="E18" s="51">
        <v>3</v>
      </c>
      <c r="F18" s="52">
        <v>90000</v>
      </c>
      <c r="G18" s="23">
        <f>E18*F18</f>
        <v>270000</v>
      </c>
      <c r="H18" s="49"/>
      <c r="I18" s="49"/>
      <c r="J18"/>
    </row>
    <row r="19" spans="2:10" x14ac:dyDescent="0.3">
      <c r="B19" s="53"/>
      <c r="C19" s="54"/>
      <c r="D19" s="55"/>
    </row>
    <row r="20" spans="2:10" x14ac:dyDescent="0.3">
      <c r="B20" s="33" t="s">
        <v>97</v>
      </c>
    </row>
    <row r="21" spans="2:10" x14ac:dyDescent="0.3">
      <c r="B21" s="6" t="s">
        <v>23</v>
      </c>
      <c r="C21" s="6" t="s">
        <v>98</v>
      </c>
      <c r="D21" s="90" t="s">
        <v>99</v>
      </c>
      <c r="E21" s="6" t="s">
        <v>100</v>
      </c>
    </row>
    <row r="22" spans="2:10" x14ac:dyDescent="0.3">
      <c r="B22" s="41" t="s">
        <v>30</v>
      </c>
      <c r="C22" s="41">
        <f>G18</f>
        <v>270000</v>
      </c>
      <c r="D22" s="51">
        <v>0</v>
      </c>
      <c r="E22" s="52">
        <f>SUM(C22:D22)</f>
        <v>270000</v>
      </c>
    </row>
    <row r="25" spans="2:10" s="56" customFormat="1" x14ac:dyDescent="0.3">
      <c r="B25" s="5"/>
      <c r="C25" s="5"/>
      <c r="D25" s="5"/>
      <c r="E25" s="8"/>
      <c r="F25" s="8"/>
      <c r="G25" s="57"/>
      <c r="H25" s="3"/>
      <c r="I25" s="3"/>
      <c r="J25" s="5"/>
    </row>
  </sheetData>
  <mergeCells count="18">
    <mergeCell ref="B11:D11"/>
    <mergeCell ref="B13:D13"/>
    <mergeCell ref="B14:D14"/>
    <mergeCell ref="B2:J2"/>
    <mergeCell ref="I7:I8"/>
    <mergeCell ref="J7:J8"/>
    <mergeCell ref="B9:B10"/>
    <mergeCell ref="C9:C10"/>
    <mergeCell ref="B7:B8"/>
    <mergeCell ref="C7:D8"/>
    <mergeCell ref="E7:E8"/>
    <mergeCell ref="F7:F8"/>
    <mergeCell ref="H7:H8"/>
    <mergeCell ref="M6:P6"/>
    <mergeCell ref="H6:I6"/>
    <mergeCell ref="E4:F4"/>
    <mergeCell ref="H4:J4"/>
    <mergeCell ref="B6:C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="90" zoomScaleNormal="90" workbookViewId="0">
      <selection activeCell="H37" sqref="H37"/>
    </sheetView>
  </sheetViews>
  <sheetFormatPr defaultRowHeight="16.5" x14ac:dyDescent="0.3"/>
  <cols>
    <col min="1" max="1" width="6.75" customWidth="1"/>
    <col min="2" max="2" width="10.625" style="5" customWidth="1"/>
    <col min="3" max="3" width="11" style="5" customWidth="1"/>
    <col min="4" max="4" width="21.75" style="5" customWidth="1"/>
    <col min="5" max="5" width="12.625" style="8" customWidth="1"/>
    <col min="6" max="6" width="12.25" style="8" customWidth="1"/>
    <col min="7" max="7" width="12.875" style="57" customWidth="1"/>
    <col min="8" max="8" width="13.25" style="3" customWidth="1"/>
    <col min="9" max="9" width="10.25" style="3" customWidth="1"/>
    <col min="10" max="10" width="9.5" style="5" customWidth="1"/>
    <col min="11" max="11" width="10.875" style="5" customWidth="1"/>
    <col min="12" max="12" width="10.875" bestFit="1" customWidth="1"/>
    <col min="20" max="20" width="9" customWidth="1"/>
  </cols>
  <sheetData>
    <row r="2" spans="2:11" ht="20.25" x14ac:dyDescent="0.3">
      <c r="B2" s="233" t="s">
        <v>152</v>
      </c>
      <c r="C2" s="233"/>
      <c r="D2" s="233"/>
      <c r="E2" s="233"/>
      <c r="F2" s="233"/>
      <c r="G2" s="233"/>
      <c r="H2" s="233"/>
      <c r="I2" s="233"/>
      <c r="J2" s="233"/>
      <c r="K2" s="233"/>
    </row>
    <row r="3" spans="2:11" ht="20.25" customHeight="1" x14ac:dyDescent="0.3">
      <c r="B3" s="1"/>
      <c r="C3" s="1"/>
      <c r="D3" s="2"/>
      <c r="E3" s="1"/>
      <c r="F3" s="1"/>
      <c r="H3" s="4"/>
    </row>
    <row r="4" spans="2:11" ht="27.75" customHeight="1" x14ac:dyDescent="0.3">
      <c r="B4" s="6" t="s">
        <v>0</v>
      </c>
      <c r="C4" s="169" t="s">
        <v>29</v>
      </c>
      <c r="D4" s="267"/>
      <c r="E4" s="6" t="s">
        <v>1</v>
      </c>
      <c r="F4" s="169" t="s">
        <v>74</v>
      </c>
      <c r="G4" s="169"/>
      <c r="H4" s="6" t="s">
        <v>2</v>
      </c>
      <c r="I4" s="267" t="s">
        <v>29</v>
      </c>
      <c r="J4" s="267"/>
      <c r="K4" s="267"/>
    </row>
    <row r="5" spans="2:11" x14ac:dyDescent="0.3">
      <c r="D5" s="7"/>
      <c r="H5" s="4"/>
    </row>
    <row r="6" spans="2:11" x14ac:dyDescent="0.3">
      <c r="G6" s="58"/>
      <c r="H6" s="217"/>
      <c r="I6" s="217"/>
      <c r="J6" s="217"/>
      <c r="K6" s="217"/>
    </row>
    <row r="7" spans="2:11" ht="17.25" thickBot="1" x14ac:dyDescent="0.35">
      <c r="B7" s="218" t="s">
        <v>3</v>
      </c>
      <c r="C7" s="218"/>
      <c r="G7" s="59"/>
      <c r="H7" s="217"/>
      <c r="I7" s="217"/>
      <c r="J7" s="217"/>
      <c r="K7" s="217"/>
    </row>
    <row r="8" spans="2:11" x14ac:dyDescent="0.3">
      <c r="B8" s="221" t="s">
        <v>4</v>
      </c>
      <c r="C8" s="204" t="s">
        <v>5</v>
      </c>
      <c r="D8" s="205"/>
      <c r="E8" s="208" t="s">
        <v>7</v>
      </c>
      <c r="F8" s="214" t="s">
        <v>8</v>
      </c>
      <c r="G8" s="219" t="s">
        <v>11</v>
      </c>
      <c r="H8" s="219" t="s">
        <v>12</v>
      </c>
      <c r="I8" s="237" t="s">
        <v>119</v>
      </c>
      <c r="J8" s="237"/>
      <c r="K8" s="237" t="s">
        <v>120</v>
      </c>
    </row>
    <row r="9" spans="2:11" x14ac:dyDescent="0.3">
      <c r="B9" s="220"/>
      <c r="C9" s="206"/>
      <c r="D9" s="207"/>
      <c r="E9" s="209"/>
      <c r="F9" s="215"/>
      <c r="G9" s="220"/>
      <c r="H9" s="220"/>
      <c r="I9" s="6" t="s">
        <v>108</v>
      </c>
      <c r="J9" s="6" t="s">
        <v>121</v>
      </c>
      <c r="K9" s="237"/>
    </row>
    <row r="10" spans="2:11" x14ac:dyDescent="0.3">
      <c r="B10" s="227" t="s">
        <v>13</v>
      </c>
      <c r="C10" s="257" t="s">
        <v>30</v>
      </c>
      <c r="D10" s="12" t="s">
        <v>84</v>
      </c>
      <c r="E10" s="270">
        <v>1195500</v>
      </c>
      <c r="F10" s="259">
        <f>E10</f>
        <v>1195500</v>
      </c>
      <c r="G10" s="260" t="s">
        <v>67</v>
      </c>
      <c r="H10" s="211" t="s">
        <v>73</v>
      </c>
      <c r="I10" s="211">
        <f>F10</f>
        <v>1195500</v>
      </c>
      <c r="J10" s="211"/>
      <c r="K10" s="211">
        <f>SUM(I10:J11)</f>
        <v>1195500</v>
      </c>
    </row>
    <row r="11" spans="2:11" x14ac:dyDescent="0.3">
      <c r="B11" s="228"/>
      <c r="C11" s="257"/>
      <c r="D11" s="12" t="s">
        <v>85</v>
      </c>
      <c r="E11" s="270"/>
      <c r="F11" s="259"/>
      <c r="G11" s="260"/>
      <c r="H11" s="265"/>
      <c r="I11" s="265"/>
      <c r="J11" s="265"/>
      <c r="K11" s="265"/>
    </row>
    <row r="12" spans="2:11" x14ac:dyDescent="0.3">
      <c r="B12" s="261" t="s">
        <v>14</v>
      </c>
      <c r="C12" s="262"/>
      <c r="D12" s="263"/>
      <c r="E12" s="17"/>
      <c r="F12" s="60">
        <f>SUM(F10)</f>
        <v>1195500</v>
      </c>
      <c r="G12" s="20"/>
      <c r="H12" s="20"/>
      <c r="I12" s="20">
        <f>SUM(I10)</f>
        <v>1195500</v>
      </c>
      <c r="J12" s="20">
        <f>SUM(J10)</f>
        <v>0</v>
      </c>
      <c r="K12" s="20">
        <f>SUM(I12:J12)</f>
        <v>1195500</v>
      </c>
    </row>
    <row r="13" spans="2:11" x14ac:dyDescent="0.3">
      <c r="B13" s="24" t="s">
        <v>16</v>
      </c>
      <c r="C13" s="257" t="s">
        <v>35</v>
      </c>
      <c r="D13" s="257"/>
      <c r="E13" s="25">
        <f>E19</f>
        <v>120000</v>
      </c>
      <c r="F13" s="43">
        <f>E13</f>
        <v>120000</v>
      </c>
      <c r="G13" s="26" t="s">
        <v>68</v>
      </c>
      <c r="H13" s="26" t="s">
        <v>36</v>
      </c>
      <c r="I13" s="26"/>
      <c r="J13" s="118">
        <f>F13</f>
        <v>120000</v>
      </c>
      <c r="K13" s="118">
        <f>SUM(I13:J13)</f>
        <v>120000</v>
      </c>
    </row>
    <row r="14" spans="2:11" x14ac:dyDescent="0.3">
      <c r="B14" s="261" t="s">
        <v>14</v>
      </c>
      <c r="C14" s="262"/>
      <c r="D14" s="263"/>
      <c r="E14" s="17"/>
      <c r="F14" s="60">
        <f>SUM(F13:F13)</f>
        <v>120000</v>
      </c>
      <c r="G14" s="20"/>
      <c r="H14" s="20"/>
      <c r="I14" s="20">
        <f>SUM(I13)</f>
        <v>0</v>
      </c>
      <c r="J14" s="20">
        <f>SUM(J13)</f>
        <v>120000</v>
      </c>
      <c r="K14" s="20">
        <f>SUM(I14:J14)</f>
        <v>120000</v>
      </c>
    </row>
    <row r="15" spans="2:11" ht="17.25" thickBot="1" x14ac:dyDescent="0.35">
      <c r="B15" s="224" t="s">
        <v>17</v>
      </c>
      <c r="C15" s="225"/>
      <c r="D15" s="226"/>
      <c r="E15" s="28"/>
      <c r="F15" s="44">
        <f>F14+F12</f>
        <v>1315500</v>
      </c>
      <c r="G15" s="11"/>
      <c r="H15" s="11"/>
      <c r="I15" s="11">
        <f>I14+I12</f>
        <v>1195500</v>
      </c>
      <c r="J15" s="11">
        <f t="shared" ref="J15:K15" si="0">J14+J12</f>
        <v>120000</v>
      </c>
      <c r="K15" s="11">
        <f t="shared" si="0"/>
        <v>1315500</v>
      </c>
    </row>
    <row r="16" spans="2:11" x14ac:dyDescent="0.3">
      <c r="B16" s="31"/>
      <c r="C16" s="32"/>
      <c r="D16" s="32"/>
      <c r="E16" s="32"/>
      <c r="F16" s="32"/>
      <c r="G16" s="61"/>
      <c r="H16" s="32"/>
      <c r="I16" s="32"/>
      <c r="J16" s="32"/>
      <c r="K16"/>
    </row>
    <row r="17" spans="2:11" ht="17.25" thickBot="1" x14ac:dyDescent="0.35">
      <c r="B17" s="33" t="s">
        <v>18</v>
      </c>
      <c r="C17" s="34"/>
      <c r="D17" s="35"/>
      <c r="E17" s="36"/>
      <c r="F17" s="213"/>
      <c r="G17" s="213"/>
      <c r="H17" s="36"/>
      <c r="I17" s="36"/>
    </row>
    <row r="18" spans="2:11" x14ac:dyDescent="0.3">
      <c r="B18" s="6" t="s">
        <v>4</v>
      </c>
      <c r="C18" s="62" t="s">
        <v>20</v>
      </c>
      <c r="D18" s="37" t="s">
        <v>7</v>
      </c>
      <c r="E18" s="38" t="s">
        <v>8</v>
      </c>
      <c r="F18" s="39" t="s">
        <v>19</v>
      </c>
      <c r="G18" s="40"/>
      <c r="H18" s="40"/>
      <c r="I18" s="8"/>
      <c r="J18" s="8"/>
      <c r="K18"/>
    </row>
    <row r="19" spans="2:11" x14ac:dyDescent="0.3">
      <c r="B19" s="73" t="s">
        <v>16</v>
      </c>
      <c r="C19" s="63" t="s">
        <v>61</v>
      </c>
      <c r="D19" s="21">
        <v>120000</v>
      </c>
      <c r="E19" s="43">
        <f>SUM(D19)</f>
        <v>120000</v>
      </c>
      <c r="F19" s="26" t="str">
        <f>G13</f>
        <v>증빙2</v>
      </c>
      <c r="G19" s="40"/>
      <c r="H19" s="40"/>
      <c r="I19" s="8"/>
      <c r="J19" s="8"/>
      <c r="K19"/>
    </row>
    <row r="20" spans="2:11" x14ac:dyDescent="0.3">
      <c r="B20" s="222" t="s">
        <v>21</v>
      </c>
      <c r="C20" s="222"/>
      <c r="D20" s="223"/>
      <c r="E20" s="45">
        <f>SUM(E19)</f>
        <v>120000</v>
      </c>
      <c r="F20" s="64"/>
      <c r="G20" s="46"/>
      <c r="H20" s="8"/>
      <c r="I20" s="8"/>
      <c r="J20"/>
      <c r="K20"/>
    </row>
    <row r="21" spans="2:11" x14ac:dyDescent="0.3">
      <c r="B21" s="47"/>
      <c r="C21"/>
      <c r="D21"/>
      <c r="E21" s="48"/>
      <c r="F21"/>
      <c r="G21" s="8"/>
      <c r="H21" s="49"/>
      <c r="I21" s="49"/>
      <c r="J21"/>
      <c r="K21"/>
    </row>
    <row r="22" spans="2:11" x14ac:dyDescent="0.3">
      <c r="B22" s="33" t="s">
        <v>22</v>
      </c>
      <c r="E22" s="5"/>
      <c r="G22" s="8"/>
      <c r="H22" s="49"/>
      <c r="I22" s="49"/>
      <c r="J22"/>
      <c r="K22"/>
    </row>
    <row r="23" spans="2:11" x14ac:dyDescent="0.3">
      <c r="B23" s="6" t="s">
        <v>23</v>
      </c>
      <c r="C23" s="6" t="s">
        <v>24</v>
      </c>
      <c r="D23" s="37" t="s">
        <v>25</v>
      </c>
      <c r="E23" s="37" t="s">
        <v>26</v>
      </c>
      <c r="F23" s="37" t="s">
        <v>27</v>
      </c>
      <c r="G23" s="65" t="s">
        <v>28</v>
      </c>
      <c r="H23" s="49"/>
      <c r="I23" s="49"/>
      <c r="J23"/>
      <c r="K23"/>
    </row>
    <row r="24" spans="2:11" x14ac:dyDescent="0.3">
      <c r="B24" s="41" t="s">
        <v>30</v>
      </c>
      <c r="C24" s="50" t="s">
        <v>31</v>
      </c>
      <c r="D24" s="51" t="str">
        <f>F4</f>
        <v>2017.03.15~2017.03.20</v>
      </c>
      <c r="E24" s="51">
        <v>6</v>
      </c>
      <c r="F24" s="52">
        <v>90000</v>
      </c>
      <c r="G24" s="23">
        <f>E24*F24</f>
        <v>540000</v>
      </c>
      <c r="H24" s="49"/>
      <c r="I24" s="49"/>
      <c r="J24"/>
      <c r="K24"/>
    </row>
    <row r="25" spans="2:11" x14ac:dyDescent="0.3">
      <c r="B25" s="53"/>
      <c r="C25" s="54"/>
      <c r="D25" s="55"/>
    </row>
    <row r="26" spans="2:11" x14ac:dyDescent="0.3">
      <c r="B26" s="33" t="s">
        <v>97</v>
      </c>
    </row>
    <row r="27" spans="2:11" x14ac:dyDescent="0.3">
      <c r="B27" s="6" t="s">
        <v>23</v>
      </c>
      <c r="C27" s="6" t="s">
        <v>98</v>
      </c>
      <c r="D27" s="90" t="s">
        <v>99</v>
      </c>
      <c r="E27" s="6" t="s">
        <v>100</v>
      </c>
    </row>
    <row r="28" spans="2:11" x14ac:dyDescent="0.3">
      <c r="B28" s="41" t="s">
        <v>30</v>
      </c>
      <c r="C28" s="41">
        <f>G24</f>
        <v>540000</v>
      </c>
      <c r="D28" s="119">
        <f>E19</f>
        <v>120000</v>
      </c>
      <c r="E28" s="52">
        <f>SUM(C28:D28)</f>
        <v>660000</v>
      </c>
    </row>
    <row r="31" spans="2:11" s="56" customFormat="1" x14ac:dyDescent="0.3">
      <c r="B31" s="5"/>
      <c r="C31" s="5"/>
      <c r="D31" s="5"/>
      <c r="E31" s="8"/>
      <c r="F31" s="8"/>
      <c r="G31" s="57"/>
      <c r="H31" s="3"/>
      <c r="I31" s="3"/>
      <c r="J31" s="5"/>
      <c r="K31" s="5"/>
    </row>
  </sheetData>
  <mergeCells count="30">
    <mergeCell ref="E8:E9"/>
    <mergeCell ref="F8:F9"/>
    <mergeCell ref="F17:G17"/>
    <mergeCell ref="B12:D12"/>
    <mergeCell ref="C13:D13"/>
    <mergeCell ref="B14:D14"/>
    <mergeCell ref="B15:D15"/>
    <mergeCell ref="B7:C7"/>
    <mergeCell ref="H7:K7"/>
    <mergeCell ref="B2:K2"/>
    <mergeCell ref="C4:D4"/>
    <mergeCell ref="F4:G4"/>
    <mergeCell ref="I4:K4"/>
    <mergeCell ref="H6:K6"/>
    <mergeCell ref="B20:D20"/>
    <mergeCell ref="I8:J8"/>
    <mergeCell ref="K8:K9"/>
    <mergeCell ref="I10:I11"/>
    <mergeCell ref="J10:J11"/>
    <mergeCell ref="K10:K11"/>
    <mergeCell ref="G8:G9"/>
    <mergeCell ref="H8:H9"/>
    <mergeCell ref="B10:B11"/>
    <mergeCell ref="C10:C11"/>
    <mergeCell ref="E10:E11"/>
    <mergeCell ref="F10:F11"/>
    <mergeCell ref="G10:G11"/>
    <mergeCell ref="H10:H11"/>
    <mergeCell ref="B8:B9"/>
    <mergeCell ref="C8:D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11" min="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zoomScale="90" zoomScaleNormal="90" workbookViewId="0">
      <selection activeCell="F22" sqref="F22"/>
    </sheetView>
  </sheetViews>
  <sheetFormatPr defaultRowHeight="16.5" x14ac:dyDescent="0.3"/>
  <cols>
    <col min="1" max="1" width="6.75" customWidth="1"/>
    <col min="2" max="2" width="10.625" style="5" customWidth="1"/>
    <col min="3" max="3" width="9.25" style="5" customWidth="1"/>
    <col min="4" max="4" width="18.75" style="5" customWidth="1"/>
    <col min="5" max="5" width="11.25" style="8" customWidth="1"/>
    <col min="6" max="6" width="12.25" style="8" customWidth="1"/>
    <col min="7" max="7" width="12.875" style="57" customWidth="1"/>
    <col min="8" max="8" width="13.5" style="3" customWidth="1"/>
    <col min="9" max="9" width="10.25" style="3" customWidth="1"/>
    <col min="10" max="11" width="8.375" style="5" customWidth="1"/>
    <col min="12" max="12" width="12.25" customWidth="1"/>
    <col min="13" max="13" width="9.875" bestFit="1" customWidth="1"/>
    <col min="20" max="20" width="9" customWidth="1"/>
  </cols>
  <sheetData>
    <row r="2" spans="2:14" ht="20.25" x14ac:dyDescent="0.3">
      <c r="B2" s="233" t="s">
        <v>75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ht="20.25" customHeight="1" x14ac:dyDescent="0.3">
      <c r="B3" s="1"/>
      <c r="C3" s="1"/>
      <c r="D3" s="2"/>
      <c r="E3" s="1"/>
      <c r="F3" s="1"/>
      <c r="H3" s="4"/>
    </row>
    <row r="4" spans="2:14" ht="27.75" customHeight="1" x14ac:dyDescent="0.3">
      <c r="B4" s="6" t="s">
        <v>0</v>
      </c>
      <c r="C4" s="242" t="s">
        <v>29</v>
      </c>
      <c r="D4" s="264"/>
      <c r="E4" s="243"/>
      <c r="F4" s="6" t="s">
        <v>1</v>
      </c>
      <c r="G4" s="235" t="s">
        <v>139</v>
      </c>
      <c r="H4" s="235"/>
      <c r="I4" s="235"/>
      <c r="J4" s="225" t="s">
        <v>95</v>
      </c>
      <c r="K4" s="226"/>
      <c r="L4" s="234" t="s">
        <v>29</v>
      </c>
      <c r="M4" s="235"/>
      <c r="N4" s="236"/>
    </row>
    <row r="5" spans="2:14" x14ac:dyDescent="0.3">
      <c r="D5" s="7"/>
      <c r="H5" s="4"/>
    </row>
    <row r="6" spans="2:14" x14ac:dyDescent="0.3">
      <c r="D6" s="7"/>
      <c r="H6" s="4"/>
      <c r="I6" s="213"/>
      <c r="J6" s="213"/>
      <c r="K6" s="112"/>
      <c r="L6" s="213" t="s">
        <v>133</v>
      </c>
      <c r="M6" s="213"/>
      <c r="N6" s="112">
        <v>1122.5</v>
      </c>
    </row>
    <row r="7" spans="2:14" ht="17.25" thickBot="1" x14ac:dyDescent="0.35">
      <c r="B7" s="218" t="s">
        <v>3</v>
      </c>
      <c r="C7" s="218"/>
      <c r="G7" s="59"/>
      <c r="H7" s="107"/>
      <c r="I7" s="266"/>
      <c r="J7" s="266"/>
      <c r="K7" s="113"/>
      <c r="L7" s="266" t="s">
        <v>132</v>
      </c>
      <c r="M7" s="266"/>
      <c r="N7" s="113">
        <v>163.28</v>
      </c>
    </row>
    <row r="8" spans="2:14" x14ac:dyDescent="0.3">
      <c r="B8" s="221" t="s">
        <v>4</v>
      </c>
      <c r="C8" s="204" t="s">
        <v>5</v>
      </c>
      <c r="D8" s="205"/>
      <c r="E8" s="268" t="s">
        <v>6</v>
      </c>
      <c r="F8" s="208" t="s">
        <v>7</v>
      </c>
      <c r="G8" s="214" t="s">
        <v>8</v>
      </c>
      <c r="H8" s="9" t="s">
        <v>9</v>
      </c>
      <c r="I8" s="247" t="s">
        <v>10</v>
      </c>
      <c r="J8" s="219" t="s">
        <v>11</v>
      </c>
      <c r="K8" s="219" t="s">
        <v>12</v>
      </c>
      <c r="L8" s="237" t="s">
        <v>119</v>
      </c>
      <c r="M8" s="237"/>
      <c r="N8" s="237" t="s">
        <v>120</v>
      </c>
    </row>
    <row r="9" spans="2:14" x14ac:dyDescent="0.3">
      <c r="B9" s="220"/>
      <c r="C9" s="206"/>
      <c r="D9" s="207"/>
      <c r="E9" s="269"/>
      <c r="F9" s="209"/>
      <c r="G9" s="215"/>
      <c r="H9" s="11" t="s">
        <v>153</v>
      </c>
      <c r="I9" s="248"/>
      <c r="J9" s="220"/>
      <c r="K9" s="220"/>
      <c r="L9" s="6" t="s">
        <v>108</v>
      </c>
      <c r="M9" s="6" t="s">
        <v>121</v>
      </c>
      <c r="N9" s="237"/>
    </row>
    <row r="10" spans="2:14" x14ac:dyDescent="0.3">
      <c r="B10" s="73" t="s">
        <v>13</v>
      </c>
      <c r="C10" s="75" t="s">
        <v>30</v>
      </c>
      <c r="D10" s="12" t="s">
        <v>76</v>
      </c>
      <c r="E10" s="76"/>
      <c r="F10" s="80">
        <v>435400</v>
      </c>
      <c r="G10" s="81">
        <f>F10</f>
        <v>435400</v>
      </c>
      <c r="H10" s="13"/>
      <c r="I10" s="14">
        <v>0</v>
      </c>
      <c r="J10" s="76" t="s">
        <v>138</v>
      </c>
      <c r="K10" s="72" t="s">
        <v>66</v>
      </c>
      <c r="L10" s="88">
        <f>G10</f>
        <v>435400</v>
      </c>
      <c r="M10" s="88"/>
      <c r="N10" s="88">
        <f>SUM(L10:M10)</f>
        <v>435400</v>
      </c>
    </row>
    <row r="11" spans="2:14" x14ac:dyDescent="0.3">
      <c r="B11" s="261" t="s">
        <v>14</v>
      </c>
      <c r="C11" s="262"/>
      <c r="D11" s="263"/>
      <c r="E11" s="17"/>
      <c r="F11" s="123">
        <f>SUM(F9)</f>
        <v>0</v>
      </c>
      <c r="G11" s="122">
        <f>SUM(G10)</f>
        <v>435400</v>
      </c>
      <c r="H11" s="20"/>
      <c r="I11" s="20">
        <f>SUM(I9)</f>
        <v>0</v>
      </c>
      <c r="J11" s="20">
        <v>0</v>
      </c>
      <c r="K11" s="20">
        <f>SUM(I11:J11)</f>
        <v>0</v>
      </c>
      <c r="L11" s="20">
        <f>SUM(L10)</f>
        <v>435400</v>
      </c>
      <c r="M11" s="20">
        <f t="shared" ref="M11" si="0">SUM(M10)</f>
        <v>0</v>
      </c>
      <c r="N11" s="20">
        <f>SUM(N10)</f>
        <v>435400</v>
      </c>
    </row>
    <row r="12" spans="2:14" ht="27" x14ac:dyDescent="0.3">
      <c r="B12" s="86" t="s">
        <v>134</v>
      </c>
      <c r="C12" s="87" t="s">
        <v>30</v>
      </c>
      <c r="D12" s="12" t="s">
        <v>135</v>
      </c>
      <c r="E12" s="120">
        <f>D18</f>
        <v>1291.93</v>
      </c>
      <c r="F12" s="89"/>
      <c r="G12" s="93">
        <f>F18</f>
        <v>210946.33040000001</v>
      </c>
      <c r="H12" s="13">
        <f>200*N6</f>
        <v>224500</v>
      </c>
      <c r="I12" s="14">
        <v>0</v>
      </c>
      <c r="J12" s="88" t="s">
        <v>137</v>
      </c>
      <c r="K12" s="92" t="s">
        <v>136</v>
      </c>
      <c r="L12" s="88"/>
      <c r="M12" s="88">
        <f>G12</f>
        <v>210946.33040000001</v>
      </c>
      <c r="N12" s="88">
        <f>SUM(M12)</f>
        <v>210946.33040000001</v>
      </c>
    </row>
    <row r="13" spans="2:14" x14ac:dyDescent="0.3">
      <c r="B13" s="261" t="s">
        <v>14</v>
      </c>
      <c r="C13" s="262"/>
      <c r="D13" s="263"/>
      <c r="E13" s="17"/>
      <c r="F13" s="123">
        <f>SUM(F11)</f>
        <v>0</v>
      </c>
      <c r="G13" s="122">
        <f>SUM(G12)</f>
        <v>210946.33040000001</v>
      </c>
      <c r="H13" s="20"/>
      <c r="I13" s="20">
        <f>SUM(I11)</f>
        <v>0</v>
      </c>
      <c r="J13" s="20">
        <f>SUM(J11)</f>
        <v>0</v>
      </c>
      <c r="K13" s="20">
        <f>SUM(I13:J13)</f>
        <v>0</v>
      </c>
      <c r="L13" s="20">
        <f>SUM(L12)</f>
        <v>0</v>
      </c>
      <c r="M13" s="20">
        <f t="shared" ref="M13:N13" si="1">SUM(M12)</f>
        <v>210946.33040000001</v>
      </c>
      <c r="N13" s="20">
        <f t="shared" si="1"/>
        <v>210946.33040000001</v>
      </c>
    </row>
    <row r="14" spans="2:14" ht="17.25" thickBot="1" x14ac:dyDescent="0.35">
      <c r="B14" s="224" t="s">
        <v>17</v>
      </c>
      <c r="C14" s="225"/>
      <c r="D14" s="226"/>
      <c r="E14" s="27"/>
      <c r="F14" s="28"/>
      <c r="G14" s="44">
        <f>G13+G11</f>
        <v>646346.33039999998</v>
      </c>
      <c r="H14" s="29"/>
      <c r="I14" s="30"/>
      <c r="J14" s="11"/>
      <c r="K14" s="11"/>
      <c r="L14" s="88">
        <f>L13+L11</f>
        <v>435400</v>
      </c>
      <c r="M14" s="88">
        <f t="shared" ref="M14:N14" si="2">M13+M11</f>
        <v>210946.33040000001</v>
      </c>
      <c r="N14" s="88">
        <f t="shared" si="2"/>
        <v>646346.33039999998</v>
      </c>
    </row>
    <row r="15" spans="2:14" x14ac:dyDescent="0.3">
      <c r="B15" s="31"/>
      <c r="C15" s="32"/>
      <c r="D15" s="32"/>
      <c r="E15" s="32"/>
      <c r="F15" s="32"/>
      <c r="G15" s="61"/>
      <c r="H15" s="32"/>
      <c r="I15" s="32"/>
      <c r="J15" s="32"/>
      <c r="K15" s="32"/>
    </row>
    <row r="16" spans="2:14" ht="17.25" thickBot="1" x14ac:dyDescent="0.35">
      <c r="B16" s="33" t="s">
        <v>18</v>
      </c>
      <c r="C16" s="34"/>
      <c r="D16" s="85"/>
      <c r="E16" s="91"/>
      <c r="F16" s="213"/>
      <c r="G16" s="213"/>
      <c r="H16" s="32"/>
      <c r="I16" s="32"/>
      <c r="J16" s="32"/>
      <c r="K16" s="32"/>
    </row>
    <row r="17" spans="2:11" x14ac:dyDescent="0.3">
      <c r="B17" s="6" t="s">
        <v>4</v>
      </c>
      <c r="C17" s="62" t="s">
        <v>20</v>
      </c>
      <c r="D17" s="6" t="s">
        <v>6</v>
      </c>
      <c r="E17" s="90" t="s">
        <v>7</v>
      </c>
      <c r="F17" s="38" t="s">
        <v>8</v>
      </c>
      <c r="G17" s="39" t="s">
        <v>19</v>
      </c>
      <c r="H17" s="32"/>
      <c r="I17" s="32"/>
      <c r="J17" s="32"/>
      <c r="K17" s="32"/>
    </row>
    <row r="18" spans="2:11" x14ac:dyDescent="0.3">
      <c r="B18" s="41" t="s">
        <v>71</v>
      </c>
      <c r="C18" s="63" t="s">
        <v>125</v>
      </c>
      <c r="D18" s="78">
        <v>1291.93</v>
      </c>
      <c r="E18" s="21"/>
      <c r="F18" s="79">
        <f>D18*N7</f>
        <v>210946.33040000001</v>
      </c>
      <c r="G18" s="26" t="s">
        <v>124</v>
      </c>
      <c r="H18" s="32"/>
      <c r="I18" s="32"/>
      <c r="J18" s="32"/>
      <c r="K18" s="32"/>
    </row>
    <row r="19" spans="2:11" ht="17.25" thickBot="1" x14ac:dyDescent="0.35">
      <c r="B19" s="222" t="s">
        <v>21</v>
      </c>
      <c r="C19" s="222"/>
      <c r="D19" s="222"/>
      <c r="E19" s="223"/>
      <c r="F19" s="44">
        <f>SUM(F18:F18)</f>
        <v>210946.33040000001</v>
      </c>
      <c r="G19" s="45"/>
      <c r="H19" s="32"/>
      <c r="I19" s="32"/>
      <c r="J19" s="32"/>
      <c r="K19" s="32"/>
    </row>
    <row r="20" spans="2:11" x14ac:dyDescent="0.3">
      <c r="B20" s="31"/>
      <c r="C20" s="32"/>
      <c r="D20" s="32"/>
      <c r="E20" s="32"/>
      <c r="F20" s="32"/>
      <c r="G20" s="61"/>
      <c r="H20" s="32"/>
      <c r="I20" s="32"/>
      <c r="J20" s="32"/>
      <c r="K20" s="32"/>
    </row>
    <row r="21" spans="2:11" x14ac:dyDescent="0.3">
      <c r="B21" s="33" t="s">
        <v>22</v>
      </c>
      <c r="E21" s="5"/>
      <c r="G21" s="8"/>
      <c r="H21" s="49"/>
      <c r="I21" s="49"/>
      <c r="J21"/>
      <c r="K21"/>
    </row>
    <row r="22" spans="2:11" x14ac:dyDescent="0.3">
      <c r="B22" s="6" t="s">
        <v>23</v>
      </c>
      <c r="C22" s="6" t="s">
        <v>24</v>
      </c>
      <c r="D22" s="37" t="s">
        <v>25</v>
      </c>
      <c r="E22" s="37" t="s">
        <v>26</v>
      </c>
      <c r="F22" s="37" t="s">
        <v>27</v>
      </c>
      <c r="G22" s="65" t="s">
        <v>28</v>
      </c>
      <c r="H22" s="49"/>
      <c r="I22" s="49"/>
      <c r="J22"/>
      <c r="K22"/>
    </row>
    <row r="23" spans="2:11" x14ac:dyDescent="0.3">
      <c r="B23" s="41" t="s">
        <v>30</v>
      </c>
      <c r="C23" s="50" t="s">
        <v>31</v>
      </c>
      <c r="D23" s="51" t="str">
        <f>F4</f>
        <v>출장기간</v>
      </c>
      <c r="E23" s="51">
        <v>2</v>
      </c>
      <c r="F23" s="52">
        <v>90000</v>
      </c>
      <c r="G23" s="23">
        <f>E23*F23</f>
        <v>180000</v>
      </c>
      <c r="H23" s="49"/>
      <c r="I23" s="49"/>
      <c r="J23"/>
      <c r="K23"/>
    </row>
    <row r="24" spans="2:11" x14ac:dyDescent="0.3">
      <c r="B24" s="53"/>
      <c r="C24" s="54"/>
      <c r="D24" s="55"/>
    </row>
    <row r="25" spans="2:11" x14ac:dyDescent="0.3">
      <c r="B25" s="33" t="s">
        <v>97</v>
      </c>
    </row>
    <row r="26" spans="2:11" x14ac:dyDescent="0.3">
      <c r="B26" s="6" t="s">
        <v>23</v>
      </c>
      <c r="C26" s="6" t="s">
        <v>98</v>
      </c>
      <c r="D26" s="90" t="s">
        <v>99</v>
      </c>
      <c r="E26" s="6" t="s">
        <v>100</v>
      </c>
    </row>
    <row r="27" spans="2:11" x14ac:dyDescent="0.3">
      <c r="B27" s="41" t="s">
        <v>30</v>
      </c>
      <c r="C27" s="41">
        <f>G23</f>
        <v>180000</v>
      </c>
      <c r="D27" s="119">
        <f>F19</f>
        <v>210946.33040000001</v>
      </c>
      <c r="E27" s="52">
        <f>SUM(C27:D27)</f>
        <v>390946.33039999998</v>
      </c>
    </row>
    <row r="30" spans="2:11" s="56" customFormat="1" x14ac:dyDescent="0.3">
      <c r="B30" s="5"/>
      <c r="C30" s="5"/>
      <c r="D30" s="5"/>
      <c r="E30" s="8"/>
      <c r="F30" s="8"/>
      <c r="G30" s="57"/>
      <c r="H30" s="3"/>
      <c r="I30" s="3"/>
      <c r="J30" s="5"/>
      <c r="K30" s="5"/>
    </row>
  </sheetData>
  <mergeCells count="25">
    <mergeCell ref="B13:D13"/>
    <mergeCell ref="F16:G16"/>
    <mergeCell ref="B19:E19"/>
    <mergeCell ref="B14:D14"/>
    <mergeCell ref="L8:M8"/>
    <mergeCell ref="C8:D9"/>
    <mergeCell ref="E8:E9"/>
    <mergeCell ref="F8:F9"/>
    <mergeCell ref="B11:D11"/>
    <mergeCell ref="N8:N9"/>
    <mergeCell ref="L6:M6"/>
    <mergeCell ref="L7:M7"/>
    <mergeCell ref="B2:N2"/>
    <mergeCell ref="J4:K4"/>
    <mergeCell ref="G4:I4"/>
    <mergeCell ref="C4:E4"/>
    <mergeCell ref="L4:N4"/>
    <mergeCell ref="I6:J6"/>
    <mergeCell ref="G8:G9"/>
    <mergeCell ref="I8:I9"/>
    <mergeCell ref="B7:C7"/>
    <mergeCell ref="J8:J9"/>
    <mergeCell ref="K8:K9"/>
    <mergeCell ref="B8:B9"/>
    <mergeCell ref="I7:J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종합</vt:lpstr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종합!Print_Area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JinheeBae_SV Investment</dc:creator>
  <cp:lastModifiedBy>jabae</cp:lastModifiedBy>
  <cp:lastPrinted>2017-05-26T01:03:42Z</cp:lastPrinted>
  <dcterms:created xsi:type="dcterms:W3CDTF">2017-03-27T04:44:22Z</dcterms:created>
  <dcterms:modified xsi:type="dcterms:W3CDTF">2017-05-26T05:49:56Z</dcterms:modified>
</cp:coreProperties>
</file>