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이명희\Desktop\"/>
    </mc:Choice>
  </mc:AlternateContent>
  <bookViews>
    <workbookView xWindow="0" yWindow="0" windowWidth="21240" windowHeight="12525"/>
  </bookViews>
  <sheets>
    <sheet name="투자변동관리상세" sheetId="1" r:id="rId1"/>
  </sheets>
  <definedNames>
    <definedName name="_xlnm.Print_Area" localSheetId="0">투자변동관리상세!$A$1:$K$18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5" i="1"/>
  <c r="H26" i="1"/>
  <c r="H24" i="1"/>
  <c r="H25" i="1" s="1"/>
  <c r="G24" i="1"/>
  <c r="H7" i="1"/>
  <c r="I47" i="1" l="1"/>
  <c r="I41" i="1"/>
  <c r="D57" i="1"/>
  <c r="D51" i="1"/>
  <c r="H17" i="1" l="1"/>
  <c r="H16" i="1" s="1"/>
  <c r="I18" i="1"/>
  <c r="H10" i="1"/>
  <c r="I10" i="1" l="1"/>
  <c r="I9" i="1"/>
  <c r="I8" i="1" s="1"/>
  <c r="I17" i="1"/>
</calcChain>
</file>

<file path=xl/sharedStrings.xml><?xml version="1.0" encoding="utf-8"?>
<sst xmlns="http://schemas.openxmlformats.org/spreadsheetml/2006/main" count="92" uniqueCount="54">
  <si>
    <t>거래일자</t>
  </si>
  <si>
    <t>거래구분</t>
  </si>
  <si>
    <t>프로젝트</t>
  </si>
  <si>
    <t>투자(거래)원금</t>
  </si>
  <si>
    <t>투자잔액</t>
  </si>
  <si>
    <t>처분익</t>
  </si>
  <si>
    <t>처분손</t>
  </si>
  <si>
    <t>프로젝트수익</t>
  </si>
  <si>
    <t>(주)킹앤아이컴퍼니2016공연프로젝트2</t>
  </si>
  <si>
    <t>회수</t>
  </si>
  <si>
    <t>지출</t>
  </si>
  <si>
    <t>(주)킹앤아이컴퍼니2016공연프로젝트1</t>
  </si>
  <si>
    <t>원화(기존)</t>
    <phoneticPr fontId="1" type="noConversion"/>
  </si>
  <si>
    <t>원화(변경)</t>
    <phoneticPr fontId="1" type="noConversion"/>
  </si>
  <si>
    <t>원화(기존)</t>
    <phoneticPr fontId="1" type="noConversion"/>
  </si>
  <si>
    <t>원화(변경)</t>
    <phoneticPr fontId="1" type="noConversion"/>
  </si>
  <si>
    <t>1. VC-ERP상 킹앤아이컴퍼니 내역</t>
    <phoneticPr fontId="1" type="noConversion"/>
  </si>
  <si>
    <t xml:space="preserve"> 1) 위풍당당콘텐츠코리아-키움문화벤처제2호투자조합 킹앤아이컴퍼니 1</t>
    <phoneticPr fontId="1" type="noConversion"/>
  </si>
  <si>
    <t xml:space="preserve"> 2) 위풍당당콘텐츠코리아-키움문화벤처제2호투자조합 킹앤아이컴퍼니2</t>
    <phoneticPr fontId="1" type="noConversion"/>
  </si>
  <si>
    <t>2. 투자계약서 상 킹앤아이컴퍼니 내역</t>
    <phoneticPr fontId="1" type="noConversion"/>
  </si>
  <si>
    <t xml:space="preserve">  1) 킹앤아이컴퍼니1 </t>
    <phoneticPr fontId="1" type="noConversion"/>
  </si>
  <si>
    <t>총제작비</t>
    <phoneticPr fontId="1" type="noConversion"/>
  </si>
  <si>
    <t xml:space="preserve">에릭남&amp;빌리어코스티 콘서트 </t>
    <phoneticPr fontId="1" type="noConversion"/>
  </si>
  <si>
    <t>프리미엄 더원 콘서트</t>
    <phoneticPr fontId="1" type="noConversion"/>
  </si>
  <si>
    <t>뮤지컬 올슉업 콘서트</t>
    <phoneticPr fontId="1" type="noConversion"/>
  </si>
  <si>
    <t>투자원금</t>
    <phoneticPr fontId="1" type="noConversion"/>
  </si>
  <si>
    <t xml:space="preserve">  2) 킹앤아이컴퍼니2</t>
    <phoneticPr fontId="1" type="noConversion"/>
  </si>
  <si>
    <t>총제작비</t>
    <phoneticPr fontId="1" type="noConversion"/>
  </si>
  <si>
    <t>공연리스트</t>
    <phoneticPr fontId="1" type="noConversion"/>
  </si>
  <si>
    <t>공연리스트</t>
    <phoneticPr fontId="1" type="noConversion"/>
  </si>
  <si>
    <t>3. 투심보고서 및 준법감시보고서 상 킹앤아이컴퍼니 내역</t>
    <phoneticPr fontId="1" type="noConversion"/>
  </si>
  <si>
    <t>총제작비</t>
    <phoneticPr fontId="1" type="noConversion"/>
  </si>
  <si>
    <t>총제작비</t>
    <phoneticPr fontId="1" type="noConversion"/>
  </si>
  <si>
    <t>더몬스터#1</t>
    <phoneticPr fontId="1" type="noConversion"/>
  </si>
  <si>
    <t>더몬스터#2</t>
    <phoneticPr fontId="1" type="noConversion"/>
  </si>
  <si>
    <t>4. 정산서 상 킹앤아이컴퍼니 내역</t>
    <phoneticPr fontId="1" type="noConversion"/>
  </si>
  <si>
    <t>힙합오리지널리티</t>
    <phoneticPr fontId="1" type="noConversion"/>
  </si>
  <si>
    <t>올슉업엘비스플레슬리콘서트</t>
    <phoneticPr fontId="1" type="noConversion"/>
  </si>
  <si>
    <t>로이킴&amp;정준영콘서트</t>
    <phoneticPr fontId="1" type="noConversion"/>
  </si>
  <si>
    <t>스윗소로우&amp;10센티콘서트</t>
    <phoneticPr fontId="1" type="noConversion"/>
  </si>
  <si>
    <t>휘성단독콘서트</t>
    <phoneticPr fontId="1" type="noConversion"/>
  </si>
  <si>
    <t>어반자카파&amp;SG워너비콘서트</t>
    <phoneticPr fontId="1" type="noConversion"/>
  </si>
  <si>
    <t>휘성&amp;거미콘서트</t>
    <phoneticPr fontId="1" type="noConversion"/>
  </si>
  <si>
    <t>손호영단독콘서트</t>
    <phoneticPr fontId="1" type="noConversion"/>
  </si>
  <si>
    <t>에릭남&amp;빌리어코스티콘서트</t>
    <phoneticPr fontId="1" type="noConversion"/>
  </si>
  <si>
    <t>프리미엄더원콘서트</t>
    <phoneticPr fontId="1" type="noConversion"/>
  </si>
  <si>
    <t>뮤지컬올슉업</t>
    <phoneticPr fontId="1" type="noConversion"/>
  </si>
  <si>
    <t>총합계</t>
    <phoneticPr fontId="1" type="noConversion"/>
  </si>
  <si>
    <t>비율</t>
    <phoneticPr fontId="1" type="noConversion"/>
  </si>
  <si>
    <t>퍼센트</t>
    <phoneticPr fontId="1" type="noConversion"/>
  </si>
  <si>
    <t>투자수익</t>
    <phoneticPr fontId="1" type="noConversion"/>
  </si>
  <si>
    <t>총투자수익</t>
    <phoneticPr fontId="1" type="noConversion"/>
  </si>
  <si>
    <t>변경전 총회수금액</t>
    <phoneticPr fontId="1" type="noConversion"/>
  </si>
  <si>
    <t>변경후 총회수금액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</si>
</sst>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다키 M"/>
      <family val="3"/>
      <charset val="129"/>
    </font>
    <font>
      <b/>
      <sz val="9"/>
      <color rgb="FF424760"/>
      <name val="다키 M"/>
      <family val="3"/>
      <charset val="129"/>
    </font>
    <font>
      <sz val="9"/>
      <color rgb="FF424760"/>
      <name val="다키 M"/>
      <family val="3"/>
      <charset val="129"/>
    </font>
    <font>
      <sz val="9"/>
      <color theme="1"/>
      <name val="다키 M"/>
      <family val="3"/>
      <charset val="129"/>
    </font>
    <font>
      <b/>
      <u/>
      <sz val="9"/>
      <color rgb="FF424760"/>
      <name val="다키 M"/>
      <family val="3"/>
      <charset val="129"/>
    </font>
    <font>
      <b/>
      <sz val="11"/>
      <color theme="1"/>
      <name val="다키 M"/>
      <family val="3"/>
      <charset val="129"/>
    </font>
    <font>
      <b/>
      <u/>
      <sz val="11"/>
      <color theme="1"/>
      <name val="다키 M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BAE6F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/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176" fontId="6" fillId="4" borderId="2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8" fillId="3" borderId="0" xfId="0" applyNumberFormat="1" applyFont="1" applyFill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15" xfId="0" applyNumberFormat="1" applyFont="1" applyFill="1" applyBorder="1" applyAlignment="1">
      <alignment horizontal="center" vertical="center"/>
    </xf>
    <xf numFmtId="14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left" vertical="center"/>
    </xf>
    <xf numFmtId="176" fontId="4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left" vertical="center"/>
    </xf>
    <xf numFmtId="176" fontId="4" fillId="6" borderId="1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left" vertical="center"/>
    </xf>
    <xf numFmtId="176" fontId="4" fillId="6" borderId="13" xfId="0" applyNumberFormat="1" applyFont="1" applyFill="1" applyBorder="1" applyAlignment="1">
      <alignment horizontal="right" vertical="center"/>
    </xf>
    <xf numFmtId="176" fontId="4" fillId="6" borderId="14" xfId="0" applyNumberFormat="1" applyFont="1" applyFill="1" applyBorder="1" applyAlignment="1">
      <alignment horizontal="right" vertical="center"/>
    </xf>
    <xf numFmtId="14" fontId="4" fillId="0" borderId="16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/>
    </xf>
    <xf numFmtId="49" fontId="4" fillId="7" borderId="9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 applyAlignment="1">
      <alignment horizontal="left" vertical="center"/>
    </xf>
    <xf numFmtId="176" fontId="4" fillId="7" borderId="10" xfId="0" applyNumberFormat="1" applyFont="1" applyFill="1" applyBorder="1" applyAlignment="1">
      <alignment horizontal="right" vertical="center"/>
    </xf>
    <xf numFmtId="176" fontId="4" fillId="7" borderId="11" xfId="0" applyNumberFormat="1" applyFont="1" applyFill="1" applyBorder="1" applyAlignment="1">
      <alignment horizontal="right" vertical="center"/>
    </xf>
    <xf numFmtId="49" fontId="4" fillId="7" borderId="12" xfId="0" applyNumberFormat="1" applyFont="1" applyFill="1" applyBorder="1" applyAlignment="1">
      <alignment horizontal="center" vertical="center"/>
    </xf>
    <xf numFmtId="49" fontId="4" fillId="7" borderId="13" xfId="0" applyNumberFormat="1" applyFont="1" applyFill="1" applyBorder="1" applyAlignment="1">
      <alignment horizontal="left" vertical="center"/>
    </xf>
    <xf numFmtId="176" fontId="4" fillId="7" borderId="13" xfId="0" applyNumberFormat="1" applyFont="1" applyFill="1" applyBorder="1" applyAlignment="1">
      <alignment horizontal="right" vertical="center"/>
    </xf>
    <xf numFmtId="176" fontId="4" fillId="7" borderId="14" xfId="0" applyNumberFormat="1" applyFont="1" applyFill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7" borderId="13" xfId="0" applyNumberFormat="1" applyFont="1" applyFill="1" applyBorder="1" applyAlignment="1">
      <alignment horizontal="right" vertical="center"/>
    </xf>
    <xf numFmtId="176" fontId="6" fillId="7" borderId="10" xfId="0" applyNumberFormat="1" applyFont="1" applyFill="1" applyBorder="1" applyAlignment="1">
      <alignment horizontal="right" vertical="center"/>
    </xf>
    <xf numFmtId="176" fontId="6" fillId="6" borderId="13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view="pageBreakPreview" zoomScale="115" zoomScaleNormal="115" zoomScaleSheetLayoutView="115" workbookViewId="0">
      <selection activeCell="H11" sqref="H11"/>
    </sheetView>
  </sheetViews>
  <sheetFormatPr defaultRowHeight="15" x14ac:dyDescent="0.3"/>
  <cols>
    <col min="1" max="1" width="10.25" style="1" customWidth="1"/>
    <col min="2" max="2" width="11.25" style="1" customWidth="1"/>
    <col min="3" max="3" width="26" style="1" customWidth="1"/>
    <col min="4" max="4" width="13.125" style="1" customWidth="1"/>
    <col min="5" max="5" width="12.125" style="1" customWidth="1"/>
    <col min="6" max="6" width="16.75" style="1" bestFit="1" customWidth="1"/>
    <col min="7" max="11" width="13.125" style="1" customWidth="1"/>
    <col min="12" max="12" width="10.125" style="3" bestFit="1" customWidth="1"/>
    <col min="13" max="16384" width="9" style="1"/>
  </cols>
  <sheetData>
    <row r="1" spans="1:12" x14ac:dyDescent="0.3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x14ac:dyDescent="0.3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x14ac:dyDescent="0.3">
      <c r="A4" s="32" t="s">
        <v>0</v>
      </c>
      <c r="B4" s="32" t="s">
        <v>1</v>
      </c>
      <c r="C4" s="32" t="s">
        <v>2</v>
      </c>
      <c r="D4" s="29" t="s">
        <v>12</v>
      </c>
      <c r="E4" s="30"/>
      <c r="F4" s="30"/>
      <c r="G4" s="31"/>
      <c r="H4" s="29" t="s">
        <v>13</v>
      </c>
      <c r="I4" s="30"/>
      <c r="J4" s="30"/>
      <c r="K4" s="31"/>
    </row>
    <row r="5" spans="1:12" ht="15.75" thickBot="1" x14ac:dyDescent="0.35">
      <c r="A5" s="35"/>
      <c r="B5" s="35"/>
      <c r="C5" s="35"/>
      <c r="D5" s="36" t="s">
        <v>3</v>
      </c>
      <c r="E5" s="36" t="s">
        <v>4</v>
      </c>
      <c r="F5" s="36" t="s">
        <v>5</v>
      </c>
      <c r="G5" s="36" t="s">
        <v>6</v>
      </c>
      <c r="H5" s="36" t="s">
        <v>3</v>
      </c>
      <c r="I5" s="36" t="s">
        <v>4</v>
      </c>
      <c r="J5" s="36" t="s">
        <v>5</v>
      </c>
      <c r="K5" s="36" t="s">
        <v>6</v>
      </c>
    </row>
    <row r="6" spans="1:12" x14ac:dyDescent="0.3">
      <c r="A6" s="52">
        <v>42832</v>
      </c>
      <c r="B6" s="54" t="s">
        <v>7</v>
      </c>
      <c r="C6" s="55" t="s">
        <v>11</v>
      </c>
      <c r="D6" s="56">
        <v>0</v>
      </c>
      <c r="E6" s="56">
        <v>0</v>
      </c>
      <c r="F6" s="56">
        <v>27599689</v>
      </c>
      <c r="G6" s="56">
        <v>0</v>
      </c>
      <c r="H6" s="56">
        <v>0</v>
      </c>
      <c r="I6" s="56">
        <v>0</v>
      </c>
      <c r="J6" s="65">
        <v>36500046</v>
      </c>
      <c r="K6" s="57">
        <v>0</v>
      </c>
    </row>
    <row r="7" spans="1:12" ht="15.75" thickBot="1" x14ac:dyDescent="0.35">
      <c r="A7" s="53">
        <v>42832</v>
      </c>
      <c r="B7" s="58" t="s">
        <v>9</v>
      </c>
      <c r="C7" s="59" t="s">
        <v>11</v>
      </c>
      <c r="D7" s="60">
        <v>1184406003</v>
      </c>
      <c r="E7" s="60">
        <v>0</v>
      </c>
      <c r="F7" s="60">
        <v>0</v>
      </c>
      <c r="G7" s="60">
        <v>0</v>
      </c>
      <c r="H7" s="64">
        <f>1184406003+451472500</f>
        <v>1635878503</v>
      </c>
      <c r="I7" s="60">
        <v>0</v>
      </c>
      <c r="J7" s="60"/>
      <c r="K7" s="61">
        <v>0</v>
      </c>
      <c r="L7" s="4"/>
    </row>
    <row r="8" spans="1:12" x14ac:dyDescent="0.3">
      <c r="A8" s="11">
        <v>42564</v>
      </c>
      <c r="B8" s="12" t="s">
        <v>9</v>
      </c>
      <c r="C8" s="13" t="s">
        <v>11</v>
      </c>
      <c r="D8" s="2">
        <v>149160774</v>
      </c>
      <c r="E8" s="2">
        <v>1184406003</v>
      </c>
      <c r="F8" s="2">
        <v>0</v>
      </c>
      <c r="G8" s="2">
        <v>0</v>
      </c>
      <c r="H8" s="2">
        <v>149160774</v>
      </c>
      <c r="I8" s="2">
        <f>I9-H8</f>
        <v>1635878503</v>
      </c>
      <c r="J8" s="2"/>
      <c r="K8" s="2">
        <v>0</v>
      </c>
      <c r="L8" s="4"/>
    </row>
    <row r="9" spans="1:12" x14ac:dyDescent="0.3">
      <c r="A9" s="11">
        <v>42521</v>
      </c>
      <c r="B9" s="12" t="s">
        <v>9</v>
      </c>
      <c r="C9" s="13" t="s">
        <v>11</v>
      </c>
      <c r="D9" s="2">
        <v>66433223</v>
      </c>
      <c r="E9" s="2">
        <v>1333566777</v>
      </c>
      <c r="F9" s="2">
        <v>0</v>
      </c>
      <c r="G9" s="2">
        <v>0</v>
      </c>
      <c r="H9" s="2">
        <v>66433223</v>
      </c>
      <c r="I9" s="2">
        <f>H10-H9</f>
        <v>1785039277</v>
      </c>
      <c r="J9" s="2"/>
      <c r="K9" s="2">
        <v>0</v>
      </c>
      <c r="L9" s="4"/>
    </row>
    <row r="10" spans="1:12" x14ac:dyDescent="0.3">
      <c r="A10" s="11">
        <v>42482</v>
      </c>
      <c r="B10" s="12" t="s">
        <v>10</v>
      </c>
      <c r="C10" s="13" t="s">
        <v>11</v>
      </c>
      <c r="D10" s="16">
        <v>1400000000</v>
      </c>
      <c r="E10" s="2">
        <v>1400000000</v>
      </c>
      <c r="F10" s="2">
        <v>0</v>
      </c>
      <c r="G10" s="2">
        <v>0</v>
      </c>
      <c r="H10" s="63">
        <f>1400000000+451472500</f>
        <v>1851472500</v>
      </c>
      <c r="I10" s="2">
        <f>H10</f>
        <v>1851472500</v>
      </c>
      <c r="J10" s="2">
        <v>0</v>
      </c>
      <c r="K10" s="2">
        <v>0</v>
      </c>
    </row>
    <row r="11" spans="1:12" x14ac:dyDescent="0.3">
      <c r="A11" s="39"/>
      <c r="B11" s="40"/>
      <c r="C11" s="40"/>
      <c r="D11" s="41"/>
      <c r="E11" s="41"/>
      <c r="F11" s="41"/>
      <c r="G11" s="41"/>
      <c r="H11" s="41"/>
      <c r="I11" s="41"/>
      <c r="J11" s="41"/>
      <c r="K11" s="41"/>
    </row>
    <row r="12" spans="1:12" x14ac:dyDescent="0.3">
      <c r="A12" s="42" t="s">
        <v>18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2" x14ac:dyDescent="0.3">
      <c r="A13" s="32" t="s">
        <v>0</v>
      </c>
      <c r="B13" s="32" t="s">
        <v>1</v>
      </c>
      <c r="C13" s="32" t="s">
        <v>2</v>
      </c>
      <c r="D13" s="29" t="s">
        <v>14</v>
      </c>
      <c r="E13" s="30"/>
      <c r="F13" s="30"/>
      <c r="G13" s="31"/>
      <c r="H13" s="29" t="s">
        <v>15</v>
      </c>
      <c r="I13" s="30"/>
      <c r="J13" s="30"/>
      <c r="K13" s="31"/>
    </row>
    <row r="14" spans="1:12" ht="15.75" thickBot="1" x14ac:dyDescent="0.35">
      <c r="A14" s="33"/>
      <c r="B14" s="35"/>
      <c r="C14" s="35"/>
      <c r="D14" s="36" t="s">
        <v>3</v>
      </c>
      <c r="E14" s="36" t="s">
        <v>4</v>
      </c>
      <c r="F14" s="36" t="s">
        <v>5</v>
      </c>
      <c r="G14" s="36" t="s">
        <v>6</v>
      </c>
      <c r="H14" s="36" t="s">
        <v>3</v>
      </c>
      <c r="I14" s="36" t="s">
        <v>4</v>
      </c>
      <c r="J14" s="36" t="s">
        <v>5</v>
      </c>
      <c r="K14" s="36" t="s">
        <v>6</v>
      </c>
    </row>
    <row r="15" spans="1:12" x14ac:dyDescent="0.3">
      <c r="A15" s="37">
        <v>42832</v>
      </c>
      <c r="B15" s="44" t="s">
        <v>7</v>
      </c>
      <c r="C15" s="45" t="s">
        <v>8</v>
      </c>
      <c r="D15" s="46">
        <v>0</v>
      </c>
      <c r="E15" s="46">
        <v>0</v>
      </c>
      <c r="F15" s="46">
        <v>12843170</v>
      </c>
      <c r="G15" s="46">
        <v>0</v>
      </c>
      <c r="H15" s="46">
        <v>0</v>
      </c>
      <c r="I15" s="46">
        <v>0</v>
      </c>
      <c r="J15" s="67">
        <v>3942813</v>
      </c>
      <c r="K15" s="47"/>
    </row>
    <row r="16" spans="1:12" ht="15.75" thickBot="1" x14ac:dyDescent="0.35">
      <c r="A16" s="38">
        <v>42832</v>
      </c>
      <c r="B16" s="48" t="s">
        <v>9</v>
      </c>
      <c r="C16" s="49" t="s">
        <v>8</v>
      </c>
      <c r="D16" s="50">
        <v>651472500</v>
      </c>
      <c r="E16" s="50">
        <v>0</v>
      </c>
      <c r="F16" s="50">
        <v>0</v>
      </c>
      <c r="G16" s="50">
        <v>0</v>
      </c>
      <c r="H16" s="66">
        <f>H17</f>
        <v>200000000</v>
      </c>
      <c r="I16" s="50">
        <v>0</v>
      </c>
      <c r="J16" s="50">
        <v>0</v>
      </c>
      <c r="K16" s="51">
        <v>0</v>
      </c>
    </row>
    <row r="17" spans="1:11" x14ac:dyDescent="0.3">
      <c r="A17" s="11">
        <v>42573</v>
      </c>
      <c r="B17" s="12" t="s">
        <v>10</v>
      </c>
      <c r="C17" s="13" t="s">
        <v>8</v>
      </c>
      <c r="D17" s="16">
        <v>200000000</v>
      </c>
      <c r="E17" s="2">
        <v>651472500</v>
      </c>
      <c r="F17" s="2">
        <v>0</v>
      </c>
      <c r="G17" s="2">
        <v>0</v>
      </c>
      <c r="H17" s="63">
        <f>200000000</f>
        <v>200000000</v>
      </c>
      <c r="I17" s="2">
        <f>H17</f>
        <v>200000000</v>
      </c>
      <c r="J17" s="2">
        <v>0</v>
      </c>
      <c r="K17" s="2">
        <v>0</v>
      </c>
    </row>
    <row r="18" spans="1:11" x14ac:dyDescent="0.3">
      <c r="A18" s="11">
        <v>42482</v>
      </c>
      <c r="B18" s="12" t="s">
        <v>10</v>
      </c>
      <c r="C18" s="13" t="s">
        <v>8</v>
      </c>
      <c r="D18" s="16">
        <v>451472500</v>
      </c>
      <c r="E18" s="2">
        <v>451472500</v>
      </c>
      <c r="F18" s="2">
        <v>0</v>
      </c>
      <c r="G18" s="2">
        <v>0</v>
      </c>
      <c r="H18" s="2">
        <v>0</v>
      </c>
      <c r="I18" s="2">
        <f>H18</f>
        <v>0</v>
      </c>
      <c r="J18" s="2">
        <v>0</v>
      </c>
      <c r="K18" s="2">
        <v>0</v>
      </c>
    </row>
    <row r="19" spans="1:11" hidden="1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hidden="1" x14ac:dyDescent="0.3">
      <c r="A20" s="43" t="s">
        <v>19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hidden="1" x14ac:dyDescent="0.3"/>
    <row r="22" spans="1:11" hidden="1" x14ac:dyDescent="0.3">
      <c r="A22" s="1" t="s">
        <v>20</v>
      </c>
    </row>
    <row r="23" spans="1:11" hidden="1" x14ac:dyDescent="0.3">
      <c r="B23" s="6" t="s">
        <v>21</v>
      </c>
      <c r="C23" s="7">
        <v>2500600000</v>
      </c>
      <c r="D23" s="6" t="s">
        <v>28</v>
      </c>
      <c r="E23" s="6"/>
      <c r="F23" s="1" t="s">
        <v>48</v>
      </c>
      <c r="G23" s="5">
        <v>1851472500</v>
      </c>
      <c r="H23" s="5">
        <v>200000000</v>
      </c>
    </row>
    <row r="24" spans="1:11" hidden="1" x14ac:dyDescent="0.3">
      <c r="B24" s="6" t="s">
        <v>25</v>
      </c>
      <c r="C24" s="23">
        <v>1875450000</v>
      </c>
      <c r="D24" s="6"/>
      <c r="E24" s="6"/>
      <c r="F24" s="1" t="s">
        <v>49</v>
      </c>
      <c r="G24" s="62">
        <f>$G$23/($G$23+$H$23)</f>
        <v>0.90250905142525673</v>
      </c>
      <c r="H24" s="62">
        <f>$H$23/($G$23+$H$23)</f>
        <v>9.7490948574743261E-2</v>
      </c>
    </row>
    <row r="25" spans="1:11" hidden="1" x14ac:dyDescent="0.3">
      <c r="B25" s="6"/>
      <c r="C25" s="8"/>
      <c r="D25" s="6"/>
      <c r="E25" s="6"/>
      <c r="F25" s="1" t="s">
        <v>50</v>
      </c>
      <c r="G25" s="5">
        <f>$H$26*G24</f>
        <v>36500046.313015409</v>
      </c>
      <c r="H25" s="5">
        <f>$H$26*H24</f>
        <v>3942812.6869845926</v>
      </c>
    </row>
    <row r="26" spans="1:11" hidden="1" x14ac:dyDescent="0.3">
      <c r="E26" s="6"/>
      <c r="F26" s="1" t="s">
        <v>51</v>
      </c>
      <c r="H26" s="34">
        <f>F15+F6</f>
        <v>40442859</v>
      </c>
    </row>
    <row r="27" spans="1:11" hidden="1" x14ac:dyDescent="0.3">
      <c r="E27" s="6"/>
    </row>
    <row r="28" spans="1:11" hidden="1" x14ac:dyDescent="0.3">
      <c r="A28" s="1" t="s">
        <v>26</v>
      </c>
      <c r="B28" s="6"/>
      <c r="C28" s="8"/>
      <c r="D28" s="6"/>
      <c r="E28" s="6"/>
      <c r="F28" s="1" t="s">
        <v>52</v>
      </c>
      <c r="G28" s="34">
        <f>D9+D8+D7+F6+D16+F15</f>
        <v>2091915359</v>
      </c>
    </row>
    <row r="29" spans="1:11" hidden="1" x14ac:dyDescent="0.3">
      <c r="B29" s="6" t="s">
        <v>27</v>
      </c>
      <c r="C29" s="7">
        <v>868630000</v>
      </c>
      <c r="D29" s="6" t="s">
        <v>29</v>
      </c>
      <c r="F29" s="1" t="s">
        <v>53</v>
      </c>
      <c r="G29" s="34">
        <f>H9+H8+H7+J6+H16+J15</f>
        <v>2091915359</v>
      </c>
    </row>
    <row r="30" spans="1:11" hidden="1" x14ac:dyDescent="0.3">
      <c r="B30" s="6" t="s">
        <v>25</v>
      </c>
      <c r="C30" s="23">
        <v>651472500</v>
      </c>
      <c r="D30" s="6"/>
    </row>
    <row r="31" spans="1:11" hidden="1" x14ac:dyDescent="0.3"/>
    <row r="32" spans="1:11" hidden="1" x14ac:dyDescent="0.3"/>
    <row r="33" spans="1:11" hidden="1" x14ac:dyDescent="0.3"/>
    <row r="34" spans="1:11" hidden="1" x14ac:dyDescent="0.3"/>
    <row r="35" spans="1:11" hidden="1" x14ac:dyDescent="0.3"/>
    <row r="36" spans="1:11" hidden="1" x14ac:dyDescent="0.3">
      <c r="A36" s="28" t="s">
        <v>30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idden="1" x14ac:dyDescent="0.3"/>
    <row r="38" spans="1:11" ht="15.75" hidden="1" thickBot="1" x14ac:dyDescent="0.35">
      <c r="A38" s="1" t="s">
        <v>20</v>
      </c>
    </row>
    <row r="39" spans="1:11" ht="15.75" hidden="1" thickTop="1" x14ac:dyDescent="0.3">
      <c r="B39" s="6" t="s">
        <v>21</v>
      </c>
      <c r="C39" s="7">
        <v>2500600000</v>
      </c>
      <c r="E39" s="18" t="s">
        <v>44</v>
      </c>
      <c r="F39" s="24">
        <v>60000000</v>
      </c>
      <c r="G39" s="17"/>
      <c r="H39" s="18" t="s">
        <v>46</v>
      </c>
      <c r="I39" s="24">
        <v>2300000000</v>
      </c>
    </row>
    <row r="40" spans="1:11" ht="15.75" hidden="1" thickBot="1" x14ac:dyDescent="0.35">
      <c r="B40" s="6" t="s">
        <v>25</v>
      </c>
      <c r="C40" s="23">
        <v>1875450000</v>
      </c>
      <c r="E40" s="20" t="s">
        <v>45</v>
      </c>
      <c r="F40" s="25">
        <v>140600000</v>
      </c>
      <c r="G40" s="10"/>
      <c r="H40" s="20"/>
      <c r="I40" s="26"/>
    </row>
    <row r="41" spans="1:11" ht="15.75" hidden="1" thickTop="1" x14ac:dyDescent="0.3">
      <c r="B41" s="6"/>
      <c r="C41" s="8"/>
      <c r="H41" s="21" t="s">
        <v>47</v>
      </c>
      <c r="I41" s="15">
        <f>F39+F40+I39</f>
        <v>2500600000</v>
      </c>
    </row>
    <row r="42" spans="1:11" ht="15.75" hidden="1" thickBot="1" x14ac:dyDescent="0.35">
      <c r="A42" s="1" t="s">
        <v>26</v>
      </c>
      <c r="B42" s="6"/>
      <c r="C42" s="8"/>
    </row>
    <row r="43" spans="1:11" ht="15.75" hidden="1" thickTop="1" x14ac:dyDescent="0.3">
      <c r="B43" s="6" t="s">
        <v>27</v>
      </c>
      <c r="C43" s="7">
        <v>868630000</v>
      </c>
      <c r="E43" s="18" t="s">
        <v>36</v>
      </c>
      <c r="F43" s="24">
        <v>116630000</v>
      </c>
      <c r="G43" s="17"/>
      <c r="H43" s="18" t="s">
        <v>40</v>
      </c>
      <c r="I43" s="24">
        <v>140600000</v>
      </c>
    </row>
    <row r="44" spans="1:11" hidden="1" x14ac:dyDescent="0.3">
      <c r="B44" s="6" t="s">
        <v>25</v>
      </c>
      <c r="C44" s="23">
        <v>651472500</v>
      </c>
      <c r="E44" s="19" t="s">
        <v>37</v>
      </c>
      <c r="F44" s="27">
        <v>134800000</v>
      </c>
      <c r="G44" s="9"/>
      <c r="H44" s="19" t="s">
        <v>41</v>
      </c>
      <c r="I44" s="27">
        <v>106000000</v>
      </c>
    </row>
    <row r="45" spans="1:11" hidden="1" x14ac:dyDescent="0.3">
      <c r="E45" s="19" t="s">
        <v>38</v>
      </c>
      <c r="F45" s="27">
        <v>90000000</v>
      </c>
      <c r="G45" s="9"/>
      <c r="H45" s="19" t="s">
        <v>42</v>
      </c>
      <c r="I45" s="27">
        <v>101000000</v>
      </c>
    </row>
    <row r="46" spans="1:11" ht="15.75" hidden="1" thickBot="1" x14ac:dyDescent="0.35">
      <c r="E46" s="20" t="s">
        <v>39</v>
      </c>
      <c r="F46" s="25">
        <v>101000000</v>
      </c>
      <c r="G46" s="10"/>
      <c r="H46" s="20" t="s">
        <v>43</v>
      </c>
      <c r="I46" s="25">
        <v>78600000</v>
      </c>
    </row>
    <row r="47" spans="1:11" ht="15.75" hidden="1" thickTop="1" x14ac:dyDescent="0.3">
      <c r="H47" s="21" t="s">
        <v>47</v>
      </c>
      <c r="I47" s="22">
        <f>F43+F44+F45+F46+I43+I44+I45+I46</f>
        <v>868630000</v>
      </c>
    </row>
    <row r="48" spans="1:11" hidden="1" x14ac:dyDescent="0.3">
      <c r="A48" s="28" t="s">
        <v>35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4" hidden="1" x14ac:dyDescent="0.3"/>
    <row r="50" spans="1:4" hidden="1" x14ac:dyDescent="0.3">
      <c r="A50" s="1" t="s">
        <v>20</v>
      </c>
    </row>
    <row r="51" spans="1:4" hidden="1" x14ac:dyDescent="0.3">
      <c r="B51" s="1" t="s">
        <v>31</v>
      </c>
      <c r="D51" s="5">
        <f>D52+D53+D54</f>
        <v>2449283583</v>
      </c>
    </row>
    <row r="52" spans="1:4" hidden="1" x14ac:dyDescent="0.3">
      <c r="B52" s="14" t="s">
        <v>22</v>
      </c>
      <c r="C52" s="14"/>
      <c r="D52" s="7">
        <v>60000000</v>
      </c>
    </row>
    <row r="53" spans="1:4" hidden="1" x14ac:dyDescent="0.3">
      <c r="B53" s="14" t="s">
        <v>23</v>
      </c>
      <c r="C53" s="14"/>
      <c r="D53" s="7">
        <v>138354063</v>
      </c>
    </row>
    <row r="54" spans="1:4" hidden="1" x14ac:dyDescent="0.3">
      <c r="B54" s="14" t="s">
        <v>24</v>
      </c>
      <c r="C54" s="14"/>
      <c r="D54" s="7">
        <v>2250929520</v>
      </c>
    </row>
    <row r="55" spans="1:4" hidden="1" x14ac:dyDescent="0.3">
      <c r="B55" s="6"/>
      <c r="C55" s="6"/>
      <c r="D55" s="6"/>
    </row>
    <row r="56" spans="1:4" hidden="1" x14ac:dyDescent="0.3">
      <c r="A56" s="1" t="s">
        <v>26</v>
      </c>
    </row>
    <row r="57" spans="1:4" hidden="1" x14ac:dyDescent="0.3">
      <c r="B57" s="14" t="s">
        <v>32</v>
      </c>
      <c r="C57" s="6"/>
      <c r="D57" s="7">
        <f>D58+D59</f>
        <v>197357288</v>
      </c>
    </row>
    <row r="58" spans="1:4" hidden="1" x14ac:dyDescent="0.3">
      <c r="B58" s="14" t="s">
        <v>33</v>
      </c>
      <c r="C58" s="6"/>
      <c r="D58" s="7">
        <v>117715560</v>
      </c>
    </row>
    <row r="59" spans="1:4" hidden="1" x14ac:dyDescent="0.3">
      <c r="B59" s="1" t="s">
        <v>34</v>
      </c>
      <c r="D59" s="7">
        <v>79641728</v>
      </c>
    </row>
    <row r="60" spans="1:4" hidden="1" x14ac:dyDescent="0.3"/>
    <row r="61" spans="1:4" hidden="1" x14ac:dyDescent="0.3"/>
  </sheetData>
  <mergeCells count="14">
    <mergeCell ref="A1:K1"/>
    <mergeCell ref="A20:K20"/>
    <mergeCell ref="A36:K36"/>
    <mergeCell ref="A48:K48"/>
    <mergeCell ref="H4:K4"/>
    <mergeCell ref="A13:A14"/>
    <mergeCell ref="B13:B14"/>
    <mergeCell ref="C13:C14"/>
    <mergeCell ref="D13:G13"/>
    <mergeCell ref="A4:A5"/>
    <mergeCell ref="B4:B5"/>
    <mergeCell ref="C4:C5"/>
    <mergeCell ref="D4:G4"/>
    <mergeCell ref="H13:K13"/>
  </mergeCells>
  <phoneticPr fontId="1" type="noConversion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투자변동관리상세</vt:lpstr>
      <vt:lpstr>투자변동관리상세!Print_Area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이명희</dc:creator>
  <cp:lastModifiedBy>이명희</cp:lastModifiedBy>
  <cp:lastPrinted>2017-10-24T01:17:57Z</cp:lastPrinted>
  <dcterms:created xsi:type="dcterms:W3CDTF">2017-08-18T04:19:19Z</dcterms:created>
  <dcterms:modified xsi:type="dcterms:W3CDTF">2017-10-30T07:36:28Z</dcterms:modified>
</cp:coreProperties>
</file>