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kcho\Desktop\PM프로젝트\[개선사항]\2017년11월23일\"/>
    </mc:Choice>
  </mc:AlternateContent>
  <bookViews>
    <workbookView xWindow="0" yWindow="0" windowWidth="22605" windowHeight="105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37" i="1" l="1"/>
  <c r="I37" i="1"/>
  <c r="P37" i="1" l="1"/>
  <c r="S40" i="1" s="1"/>
  <c r="I36" i="1"/>
  <c r="M39" i="1" l="1"/>
  <c r="N39" i="1" s="1"/>
  <c r="S32" i="1" s="1"/>
  <c r="K47" i="1"/>
  <c r="K46" i="1"/>
  <c r="K45" i="1"/>
  <c r="M45" i="1" s="1"/>
  <c r="O45" i="1" s="1"/>
  <c r="K44" i="1"/>
  <c r="K43" i="1"/>
  <c r="J34" i="1"/>
  <c r="I46" i="1"/>
  <c r="I47" i="1"/>
  <c r="M47" i="1" s="1"/>
  <c r="N47" i="1" s="1"/>
  <c r="S25" i="1" s="1"/>
  <c r="I44" i="1"/>
  <c r="M44" i="1" s="1"/>
  <c r="P44" i="1" s="1"/>
  <c r="I43" i="1"/>
  <c r="M43" i="1" s="1"/>
  <c r="P43" i="1" s="1"/>
  <c r="S41" i="1" s="1"/>
  <c r="K38" i="1"/>
  <c r="K36" i="1"/>
  <c r="K40" i="1" s="1"/>
  <c r="I38" i="1"/>
  <c r="I40" i="1" s="1"/>
  <c r="M36" i="1"/>
  <c r="P36" i="1" s="1"/>
  <c r="K31" i="1"/>
  <c r="K30" i="1"/>
  <c r="K29" i="1"/>
  <c r="K28" i="1"/>
  <c r="I31" i="1"/>
  <c r="I30" i="1"/>
  <c r="I29" i="1"/>
  <c r="I28" i="1"/>
  <c r="I32" i="1" s="1"/>
  <c r="K24" i="1"/>
  <c r="K23" i="1"/>
  <c r="K22" i="1"/>
  <c r="I24" i="1"/>
  <c r="I25" i="1" s="1"/>
  <c r="I23" i="1"/>
  <c r="I22" i="1"/>
  <c r="M53" i="1" s="1"/>
  <c r="M29" i="1" l="1"/>
  <c r="O29" i="1" s="1"/>
  <c r="S35" i="1" s="1"/>
  <c r="M23" i="1"/>
  <c r="N23" i="1" s="1"/>
  <c r="M30" i="1"/>
  <c r="O30" i="1" s="1"/>
  <c r="S36" i="1" s="1"/>
  <c r="M24" i="1"/>
  <c r="N24" i="1" s="1"/>
  <c r="S29" i="1" s="1"/>
  <c r="M31" i="1"/>
  <c r="O31" i="1" s="1"/>
  <c r="M46" i="1"/>
  <c r="O46" i="1" s="1"/>
  <c r="I41" i="1"/>
  <c r="S39" i="1"/>
  <c r="S42" i="1" s="1"/>
  <c r="P51" i="1"/>
  <c r="T42" i="1" s="1"/>
  <c r="S28" i="1"/>
  <c r="I48" i="1"/>
  <c r="K48" i="1"/>
  <c r="K25" i="1"/>
  <c r="M25" i="1" s="1"/>
  <c r="N25" i="1" s="1"/>
  <c r="S30" i="1" s="1"/>
  <c r="K32" i="1"/>
  <c r="M28" i="1"/>
  <c r="O28" i="1" s="1"/>
  <c r="S37" i="1" s="1"/>
  <c r="S38" i="1" s="1"/>
  <c r="M38" i="1"/>
  <c r="N38" i="1" s="1"/>
  <c r="S31" i="1" s="1"/>
  <c r="I26" i="1"/>
  <c r="I34" i="1" s="1"/>
  <c r="K41" i="1"/>
  <c r="O51" i="1" l="1"/>
  <c r="T38" i="1" s="1"/>
  <c r="I50" i="1"/>
  <c r="I51" i="1" s="1"/>
  <c r="M40" i="1"/>
  <c r="N40" i="1" s="1"/>
  <c r="S33" i="1" s="1"/>
  <c r="S34" i="1" s="1"/>
  <c r="S44" i="1" s="1"/>
  <c r="K26" i="1"/>
  <c r="K34" i="1" s="1"/>
  <c r="K50" i="1"/>
  <c r="M51" i="1" l="1"/>
  <c r="M55" i="1" s="1"/>
  <c r="K51" i="1"/>
  <c r="N51" i="1"/>
  <c r="T34" i="1" l="1"/>
  <c r="Q51" i="1"/>
</calcChain>
</file>

<file path=xl/sharedStrings.xml><?xml version="1.0" encoding="utf-8"?>
<sst xmlns="http://schemas.openxmlformats.org/spreadsheetml/2006/main" count="143" uniqueCount="135">
  <si>
    <t>계정과목</t>
  </si>
  <si>
    <t>제 17(당)기[2015/01/01 ~ 2015/03/31]</t>
  </si>
  <si>
    <t>제 16(전)기[2014/01/01 ~ 2014/12/31]</t>
  </si>
  <si>
    <t>자산</t>
  </si>
  <si>
    <t/>
  </si>
  <si>
    <t xml:space="preserve"> Ⅰ. 유동자산</t>
  </si>
  <si>
    <t xml:space="preserve">  (1) 당좌자산</t>
  </si>
  <si>
    <t xml:space="preserve">     현금및현금성자산</t>
  </si>
  <si>
    <t xml:space="preserve">     단기금융상품</t>
  </si>
  <si>
    <t xml:space="preserve">     매출채권</t>
  </si>
  <si>
    <t xml:space="preserve">     대손충당금</t>
  </si>
  <si>
    <t xml:space="preserve">     단기대여금</t>
  </si>
  <si>
    <t xml:space="preserve">     미수수익</t>
  </si>
  <si>
    <t xml:space="preserve">     미수금</t>
  </si>
  <si>
    <t xml:space="preserve">     선급금</t>
  </si>
  <si>
    <t xml:space="preserve">     선급비용</t>
  </si>
  <si>
    <t xml:space="preserve">     선납세금</t>
  </si>
  <si>
    <t xml:space="preserve">     기타당좌자산</t>
  </si>
  <si>
    <t xml:space="preserve">  (2) 재고자산</t>
  </si>
  <si>
    <t xml:space="preserve">     상품</t>
  </si>
  <si>
    <t xml:space="preserve">     상품평가충당금</t>
  </si>
  <si>
    <t xml:space="preserve">     제품</t>
  </si>
  <si>
    <t xml:space="preserve">     제품평가충당금</t>
  </si>
  <si>
    <t xml:space="preserve">     재공품</t>
  </si>
  <si>
    <t xml:space="preserve">     재공품평가충당금</t>
  </si>
  <si>
    <t xml:space="preserve">     원재료</t>
  </si>
  <si>
    <t xml:space="preserve">     원재료평가충당금</t>
  </si>
  <si>
    <t xml:space="preserve">     기타재고자산</t>
  </si>
  <si>
    <t xml:space="preserve"> Ⅱ. 비유동자산</t>
  </si>
  <si>
    <t xml:space="preserve">  (1) 투자자산</t>
  </si>
  <si>
    <t xml:space="preserve">     장기금융상품</t>
  </si>
  <si>
    <t xml:space="preserve">     기타투자자산</t>
  </si>
  <si>
    <t xml:space="preserve">  (2) 유형자산</t>
  </si>
  <si>
    <t xml:space="preserve">     토지</t>
  </si>
  <si>
    <t xml:space="preserve">     건물</t>
  </si>
  <si>
    <t xml:space="preserve">     건물감가상각누계액</t>
  </si>
  <si>
    <t xml:space="preserve">     기계장치</t>
  </si>
  <si>
    <t xml:space="preserve">     기계장치감가상각누계액</t>
  </si>
  <si>
    <t xml:space="preserve">     기계장치국고보조금</t>
  </si>
  <si>
    <t xml:space="preserve">     차량운반구</t>
  </si>
  <si>
    <t xml:space="preserve">     차량운반구감가상각누계액</t>
  </si>
  <si>
    <t xml:space="preserve">     시설장치</t>
  </si>
  <si>
    <t xml:space="preserve">     시설장치감가상각누계액</t>
  </si>
  <si>
    <t xml:space="preserve">     비품</t>
  </si>
  <si>
    <t xml:space="preserve">     비품감가상각누계액</t>
  </si>
  <si>
    <t xml:space="preserve">     비품국고보조금</t>
  </si>
  <si>
    <t xml:space="preserve">     건설중인자산</t>
  </si>
  <si>
    <t xml:space="preserve">     기타유형자산</t>
  </si>
  <si>
    <t xml:space="preserve">  (3) 무형자산</t>
  </si>
  <si>
    <t xml:space="preserve">     개발비</t>
  </si>
  <si>
    <t xml:space="preserve">     산업재산권</t>
  </si>
  <si>
    <t xml:space="preserve">     소프트웨어</t>
  </si>
  <si>
    <t xml:space="preserve">     기타무형자산</t>
  </si>
  <si>
    <t xml:space="preserve">  (4) 기타비유동자산</t>
  </si>
  <si>
    <t xml:space="preserve">     보증금</t>
  </si>
  <si>
    <t>자산총계</t>
  </si>
  <si>
    <t>부채</t>
  </si>
  <si>
    <t xml:space="preserve"> Ⅰ. 유동부채</t>
  </si>
  <si>
    <t xml:space="preserve">  매입채무</t>
  </si>
  <si>
    <t xml:space="preserve">  미지급금</t>
  </si>
  <si>
    <t xml:space="preserve">  예수금</t>
  </si>
  <si>
    <t xml:space="preserve">  선수금</t>
  </si>
  <si>
    <t xml:space="preserve">  단기차입금</t>
  </si>
  <si>
    <t xml:space="preserve">  미지급비용</t>
  </si>
  <si>
    <t xml:space="preserve">  유동성장기부채</t>
  </si>
  <si>
    <t xml:space="preserve">  기타유동부채</t>
  </si>
  <si>
    <t xml:space="preserve">  Ⅱ. 비유동부채</t>
  </si>
  <si>
    <t xml:space="preserve">  장기차입금</t>
  </si>
  <si>
    <t xml:space="preserve">  기타비유동부채</t>
  </si>
  <si>
    <t>부채총계</t>
  </si>
  <si>
    <t>자본</t>
  </si>
  <si>
    <t xml:space="preserve"> Ⅰ. 자본금</t>
  </si>
  <si>
    <t xml:space="preserve"> Ⅱ. 자본잉여금</t>
  </si>
  <si>
    <t xml:space="preserve"> Ⅲ. 자본조정</t>
  </si>
  <si>
    <t xml:space="preserve"> Ⅳ. 기타포괄손익누계액</t>
  </si>
  <si>
    <t xml:space="preserve"> Ⅴ. 이익잉여금</t>
  </si>
  <si>
    <t>자본총계</t>
  </si>
  <si>
    <t>부채및자본총계</t>
  </si>
  <si>
    <t>현금성자금</t>
    <phoneticPr fontId="4" type="noConversion"/>
  </si>
  <si>
    <t>매출채권</t>
  </si>
  <si>
    <t>매출채권</t>
    <phoneticPr fontId="4" type="noConversion"/>
  </si>
  <si>
    <t>재고자산</t>
  </si>
  <si>
    <t>재고자산</t>
    <phoneticPr fontId="4" type="noConversion"/>
  </si>
  <si>
    <t>기타유동자산</t>
    <phoneticPr fontId="4" type="noConversion"/>
  </si>
  <si>
    <t>유동자산합계</t>
    <phoneticPr fontId="4" type="noConversion"/>
  </si>
  <si>
    <t>투자자산</t>
    <phoneticPr fontId="4" type="noConversion"/>
  </si>
  <si>
    <t>유형자산</t>
    <phoneticPr fontId="4" type="noConversion"/>
  </si>
  <si>
    <t>무형자산</t>
    <phoneticPr fontId="4" type="noConversion"/>
  </si>
  <si>
    <t>기타비유동자산</t>
    <phoneticPr fontId="4" type="noConversion"/>
  </si>
  <si>
    <t>비유동자산합계</t>
    <phoneticPr fontId="4" type="noConversion"/>
  </si>
  <si>
    <t>매입채무</t>
  </si>
  <si>
    <t>매입채무</t>
    <phoneticPr fontId="4" type="noConversion"/>
  </si>
  <si>
    <t>차입금관련계정</t>
    <phoneticPr fontId="4" type="noConversion"/>
  </si>
  <si>
    <t>퇴직급여충당금</t>
    <phoneticPr fontId="4" type="noConversion"/>
  </si>
  <si>
    <t>기타부채</t>
    <phoneticPr fontId="4" type="noConversion"/>
  </si>
  <si>
    <t>부채총계</t>
    <phoneticPr fontId="4" type="noConversion"/>
  </si>
  <si>
    <t>자본금</t>
    <phoneticPr fontId="4" type="noConversion"/>
  </si>
  <si>
    <t>자본잉여금</t>
    <phoneticPr fontId="4" type="noConversion"/>
  </si>
  <si>
    <t>자본조정</t>
    <phoneticPr fontId="4" type="noConversion"/>
  </si>
  <si>
    <t>기타포괄손익누계</t>
    <phoneticPr fontId="4" type="noConversion"/>
  </si>
  <si>
    <t>이익잉여금</t>
    <phoneticPr fontId="4" type="noConversion"/>
  </si>
  <si>
    <t>자본총계</t>
    <phoneticPr fontId="4" type="noConversion"/>
  </si>
  <si>
    <t>부채및자본총계</t>
    <phoneticPr fontId="4" type="noConversion"/>
  </si>
  <si>
    <t>자산총계</t>
    <phoneticPr fontId="4" type="noConversion"/>
  </si>
  <si>
    <t>나머지계정차이</t>
    <phoneticPr fontId="4" type="noConversion"/>
  </si>
  <si>
    <t>현금증감</t>
    <phoneticPr fontId="4" type="noConversion"/>
  </si>
  <si>
    <t>차이</t>
    <phoneticPr fontId="4" type="noConversion"/>
  </si>
  <si>
    <t>재무활동</t>
    <phoneticPr fontId="4" type="noConversion"/>
  </si>
  <si>
    <t>벤텍스(주)</t>
  </si>
  <si>
    <t>2015-03</t>
  </si>
  <si>
    <t>당기순이익(손실)</t>
  </si>
  <si>
    <t>감가상각비</t>
  </si>
  <si>
    <t>무형자산상각비</t>
  </si>
  <si>
    <t>기타영업순자산</t>
  </si>
  <si>
    <t>기타채무</t>
  </si>
  <si>
    <t>영업활동현금흐름</t>
  </si>
  <si>
    <t>유형자산순취득</t>
  </si>
  <si>
    <t>무형자산순취득</t>
  </si>
  <si>
    <t>기타투자자산순취득</t>
  </si>
  <si>
    <t>투자활동현금흐름</t>
  </si>
  <si>
    <t>차입금등순증가</t>
  </si>
  <si>
    <t>유상증자</t>
  </si>
  <si>
    <t>현금흐름</t>
    <phoneticPr fontId="4" type="noConversion"/>
  </si>
  <si>
    <t>1차</t>
  </si>
  <si>
    <t>2차</t>
  </si>
  <si>
    <t>최종</t>
  </si>
  <si>
    <t>당기</t>
  </si>
  <si>
    <t>전기</t>
  </si>
  <si>
    <t>차이액</t>
  </si>
  <si>
    <t>영업활동</t>
  </si>
  <si>
    <t>투자활동</t>
  </si>
  <si>
    <t>재무활동</t>
  </si>
  <si>
    <t>사채등순증가</t>
    <phoneticPr fontId="4" type="noConversion"/>
  </si>
  <si>
    <t>사채등</t>
    <phoneticPr fontId="4" type="noConversion"/>
  </si>
  <si>
    <t xml:space="preserve"> 사채등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</si>
</sst>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275285"/>
      <name val="굴림"/>
      <family val="3"/>
      <charset val="129"/>
    </font>
    <font>
      <sz val="9"/>
      <color rgb="FF275285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9"/>
      <color rgb="FF0000FF"/>
      <name val="굴림"/>
      <family val="3"/>
      <charset val="129"/>
    </font>
    <font>
      <b/>
      <sz val="9"/>
      <color indexed="8"/>
      <name val="굴림체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3DCF8"/>
        <bgColor indexed="64"/>
      </patternFill>
    </fill>
    <fill>
      <patternFill patternType="solid">
        <fgColor rgb="FFE6E6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41" fontId="5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176" fontId="3" fillId="3" borderId="4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0" fillId="4" borderId="0" xfId="0" applyNumberFormat="1" applyFill="1">
      <alignment vertical="center"/>
    </xf>
    <xf numFmtId="49" fontId="3" fillId="4" borderId="4" xfId="0" applyNumberFormat="1" applyFont="1" applyFill="1" applyBorder="1" applyAlignment="1">
      <alignment horizontal="left" vertical="center" wrapText="1"/>
    </xf>
    <xf numFmtId="176" fontId="3" fillId="4" borderId="4" xfId="0" applyNumberFormat="1" applyFont="1" applyFill="1" applyBorder="1" applyAlignment="1">
      <alignment horizontal="right" vertical="center" wrapText="1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5" fillId="0" borderId="0" xfId="2" applyNumberFormat="1" applyFont="1" applyFill="1" applyBorder="1" applyAlignment="1" applyProtection="1"/>
    <xf numFmtId="41" fontId="5" fillId="0" borderId="0" xfId="3" applyFont="1" applyFill="1" applyBorder="1" applyAlignment="1" applyProtection="1"/>
    <xf numFmtId="41" fontId="6" fillId="0" borderId="4" xfId="3" applyFont="1" applyBorder="1" applyAlignment="1">
      <alignment horizontal="left" vertical="center" wrapText="1"/>
    </xf>
    <xf numFmtId="41" fontId="3" fillId="0" borderId="4" xfId="3" applyFont="1" applyBorder="1" applyAlignment="1">
      <alignment horizontal="center" vertical="center" wrapText="1"/>
    </xf>
    <xf numFmtId="41" fontId="3" fillId="0" borderId="4" xfId="3" applyFont="1" applyBorder="1" applyAlignment="1">
      <alignment horizontal="right" vertical="center" wrapText="1"/>
    </xf>
    <xf numFmtId="41" fontId="3" fillId="4" borderId="4" xfId="3" applyFont="1" applyFill="1" applyBorder="1" applyAlignment="1">
      <alignment horizontal="right" vertical="center" wrapText="1"/>
    </xf>
    <xf numFmtId="41" fontId="7" fillId="5" borderId="0" xfId="3" applyFont="1" applyFill="1" applyBorder="1" applyAlignment="1" applyProtection="1"/>
    <xf numFmtId="41" fontId="0" fillId="0" borderId="0" xfId="0" applyNumberFormat="1">
      <alignment vertical="center"/>
    </xf>
    <xf numFmtId="41" fontId="8" fillId="0" borderId="0" xfId="0" applyNumberFormat="1" applyFont="1">
      <alignment vertical="center"/>
    </xf>
    <xf numFmtId="0" fontId="0" fillId="0" borderId="0" xfId="0">
      <alignment vertical="center"/>
    </xf>
    <xf numFmtId="0" fontId="0" fillId="6" borderId="0" xfId="0" applyFill="1">
      <alignment vertical="center"/>
    </xf>
    <xf numFmtId="41" fontId="3" fillId="7" borderId="4" xfId="3" applyFont="1" applyFill="1" applyBorder="1" applyAlignment="1">
      <alignment horizontal="right" vertical="center" wrapText="1"/>
    </xf>
    <xf numFmtId="0" fontId="0" fillId="7" borderId="0" xfId="0" applyFill="1">
      <alignment vertical="center"/>
    </xf>
    <xf numFmtId="176" fontId="0" fillId="7" borderId="0" xfId="0" applyNumberFormat="1" applyFill="1">
      <alignment vertical="center"/>
    </xf>
    <xf numFmtId="0" fontId="0" fillId="8" borderId="0" xfId="0" applyFill="1">
      <alignment vertical="center"/>
    </xf>
    <xf numFmtId="176" fontId="0" fillId="8" borderId="0" xfId="0" applyNumberFormat="1" applyFill="1">
      <alignment vertical="center"/>
    </xf>
    <xf numFmtId="49" fontId="3" fillId="8" borderId="4" xfId="0" applyNumberFormat="1" applyFont="1" applyFill="1" applyBorder="1" applyAlignment="1">
      <alignment horizontal="left" vertical="center" wrapText="1"/>
    </xf>
    <xf numFmtId="176" fontId="3" fillId="8" borderId="4" xfId="0" applyNumberFormat="1" applyFont="1" applyFill="1" applyBorder="1" applyAlignment="1">
      <alignment horizontal="right" vertical="center" wrapText="1"/>
    </xf>
    <xf numFmtId="41" fontId="5" fillId="8" borderId="0" xfId="3" applyFont="1" applyFill="1" applyBorder="1" applyAlignment="1" applyProtection="1"/>
    <xf numFmtId="41" fontId="3" fillId="8" borderId="4" xfId="3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">
    <cellStyle name="쉼표 [0]" xfId="1" builtinId="6"/>
    <cellStyle name="쉼표 [0] 2" xfId="3"/>
    <cellStyle name="표준" xfId="0" builtinId="0"/>
    <cellStyle name="표준 2" xfId="4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H29" zoomScale="90" zoomScaleNormal="90" workbookViewId="0">
      <selection activeCell="K37" sqref="K37"/>
    </sheetView>
  </sheetViews>
  <sheetFormatPr defaultRowHeight="16.899999999999999" x14ac:dyDescent="0.6"/>
  <cols>
    <col min="1" max="1" width="25.875" customWidth="1"/>
    <col min="2" max="5" width="18.75" customWidth="1"/>
    <col min="8" max="8" width="18.75" customWidth="1"/>
    <col min="9" max="9" width="14" bestFit="1" customWidth="1"/>
    <col min="11" max="11" width="14" bestFit="1" customWidth="1"/>
    <col min="12" max="12" width="13" customWidth="1"/>
    <col min="13" max="14" width="13.875" bestFit="1" customWidth="1"/>
    <col min="15" max="17" width="12.375" bestFit="1" customWidth="1"/>
    <col min="18" max="18" width="13.75" customWidth="1"/>
    <col min="19" max="19" width="15.625" customWidth="1"/>
    <col min="20" max="20" width="12.375" bestFit="1" customWidth="1"/>
  </cols>
  <sheetData>
    <row r="1" spans="1:5" x14ac:dyDescent="0.6">
      <c r="A1" s="1" t="s">
        <v>0</v>
      </c>
      <c r="B1" s="36" t="s">
        <v>1</v>
      </c>
      <c r="C1" s="37"/>
      <c r="D1" s="36" t="s">
        <v>2</v>
      </c>
      <c r="E1" s="37"/>
    </row>
    <row r="2" spans="1:5" x14ac:dyDescent="0.6">
      <c r="A2" s="2" t="s">
        <v>3</v>
      </c>
      <c r="B2" s="3" t="s">
        <v>4</v>
      </c>
      <c r="C2" s="4"/>
      <c r="D2" s="3" t="s">
        <v>4</v>
      </c>
      <c r="E2" s="4"/>
    </row>
    <row r="3" spans="1:5" x14ac:dyDescent="0.6">
      <c r="A3" s="5" t="s">
        <v>5</v>
      </c>
      <c r="B3" s="6"/>
      <c r="C3" s="6">
        <v>15490877345</v>
      </c>
      <c r="D3" s="6"/>
      <c r="E3" s="6">
        <v>16113032798</v>
      </c>
    </row>
    <row r="4" spans="1:5" x14ac:dyDescent="0.6">
      <c r="A4" s="5" t="s">
        <v>6</v>
      </c>
      <c r="B4" s="6"/>
      <c r="C4" s="6">
        <v>7866236722</v>
      </c>
      <c r="D4" s="6"/>
      <c r="E4" s="6">
        <v>9867618822</v>
      </c>
    </row>
    <row r="5" spans="1:5" x14ac:dyDescent="0.6">
      <c r="A5" s="12" t="s">
        <v>7</v>
      </c>
      <c r="B5" s="6"/>
      <c r="C5" s="13">
        <v>1023108506</v>
      </c>
      <c r="D5" s="6"/>
      <c r="E5" s="6">
        <v>447975678</v>
      </c>
    </row>
    <row r="6" spans="1:5" x14ac:dyDescent="0.6">
      <c r="A6" s="12" t="s">
        <v>8</v>
      </c>
      <c r="B6" s="6"/>
      <c r="C6" s="13">
        <v>357800000</v>
      </c>
      <c r="D6" s="6"/>
      <c r="E6" s="6">
        <v>929800000</v>
      </c>
    </row>
    <row r="7" spans="1:5" x14ac:dyDescent="0.6">
      <c r="A7" s="12" t="s">
        <v>9</v>
      </c>
      <c r="B7" s="6">
        <v>6195144695</v>
      </c>
      <c r="C7" s="13"/>
      <c r="D7" s="6">
        <v>8422565900</v>
      </c>
      <c r="E7" s="6"/>
    </row>
    <row r="8" spans="1:5" x14ac:dyDescent="0.6">
      <c r="A8" s="12" t="s">
        <v>10</v>
      </c>
      <c r="B8" s="6">
        <v>528383363</v>
      </c>
      <c r="C8" s="13">
        <v>5666761332</v>
      </c>
      <c r="D8" s="6">
        <v>528383363</v>
      </c>
      <c r="E8" s="6">
        <v>7894182537</v>
      </c>
    </row>
    <row r="9" spans="1:5" x14ac:dyDescent="0.6">
      <c r="A9" s="5" t="s">
        <v>11</v>
      </c>
      <c r="B9" s="6">
        <v>27000000</v>
      </c>
      <c r="C9" s="6"/>
      <c r="D9" s="6">
        <v>27000000</v>
      </c>
      <c r="E9" s="6"/>
    </row>
    <row r="10" spans="1:5" x14ac:dyDescent="0.6">
      <c r="A10" s="5" t="s">
        <v>10</v>
      </c>
      <c r="B10" s="6">
        <v>27000000</v>
      </c>
      <c r="C10" s="6"/>
      <c r="D10" s="6">
        <v>27000000</v>
      </c>
      <c r="E10" s="6"/>
    </row>
    <row r="11" spans="1:5" x14ac:dyDescent="0.6">
      <c r="A11" s="5" t="s">
        <v>12</v>
      </c>
      <c r="B11" s="6"/>
      <c r="C11" s="6">
        <v>7099037</v>
      </c>
      <c r="D11" s="6"/>
      <c r="E11" s="6">
        <v>16252252</v>
      </c>
    </row>
    <row r="12" spans="1:5" x14ac:dyDescent="0.6">
      <c r="A12" s="5" t="s">
        <v>13</v>
      </c>
      <c r="B12" s="6"/>
      <c r="C12" s="6">
        <v>52992518</v>
      </c>
      <c r="D12" s="6"/>
      <c r="E12" s="6">
        <v>245224340</v>
      </c>
    </row>
    <row r="13" spans="1:5" x14ac:dyDescent="0.6">
      <c r="A13" s="5" t="s">
        <v>14</v>
      </c>
      <c r="B13" s="6"/>
      <c r="C13" s="6">
        <v>276306498</v>
      </c>
      <c r="D13" s="6"/>
      <c r="E13" s="6">
        <v>250751993</v>
      </c>
    </row>
    <row r="14" spans="1:5" x14ac:dyDescent="0.6">
      <c r="A14" s="5" t="s">
        <v>15</v>
      </c>
      <c r="B14" s="6"/>
      <c r="C14" s="6">
        <v>64746435</v>
      </c>
      <c r="D14" s="6"/>
      <c r="E14" s="6">
        <v>82120532</v>
      </c>
    </row>
    <row r="15" spans="1:5" x14ac:dyDescent="0.6">
      <c r="A15" s="5" t="s">
        <v>16</v>
      </c>
      <c r="B15" s="6"/>
      <c r="C15" s="6">
        <v>1498840</v>
      </c>
      <c r="D15" s="6"/>
      <c r="E15" s="6">
        <v>1311490</v>
      </c>
    </row>
    <row r="16" spans="1:5" x14ac:dyDescent="0.6">
      <c r="A16" s="5" t="s">
        <v>17</v>
      </c>
      <c r="B16" s="6"/>
      <c r="C16" s="6">
        <v>415923556</v>
      </c>
      <c r="D16" s="6"/>
      <c r="E16" s="6">
        <v>0</v>
      </c>
    </row>
    <row r="17" spans="1:19" x14ac:dyDescent="0.6">
      <c r="A17" s="5" t="s">
        <v>18</v>
      </c>
      <c r="B17" s="6"/>
      <c r="C17" s="13">
        <v>7624640623</v>
      </c>
      <c r="D17" s="6"/>
      <c r="E17" s="6">
        <v>6245413976</v>
      </c>
    </row>
    <row r="18" spans="1:19" x14ac:dyDescent="0.6">
      <c r="A18" s="5" t="s">
        <v>19</v>
      </c>
      <c r="B18" s="6">
        <v>11266000</v>
      </c>
      <c r="C18" s="6"/>
      <c r="D18" s="6">
        <v>11266000</v>
      </c>
      <c r="E18" s="6"/>
    </row>
    <row r="19" spans="1:19" x14ac:dyDescent="0.6">
      <c r="A19" s="5" t="s">
        <v>20</v>
      </c>
      <c r="B19" s="6">
        <v>11266000</v>
      </c>
      <c r="C19" s="6"/>
      <c r="D19" s="6">
        <v>11266000</v>
      </c>
      <c r="E19" s="6"/>
      <c r="I19" s="38" t="s">
        <v>123</v>
      </c>
      <c r="J19" s="40"/>
      <c r="K19" s="39"/>
      <c r="L19" s="25"/>
      <c r="M19" s="38" t="s">
        <v>124</v>
      </c>
      <c r="N19" s="40"/>
      <c r="O19" s="40"/>
      <c r="P19" s="39"/>
      <c r="Q19" s="25"/>
      <c r="R19" s="38" t="s">
        <v>125</v>
      </c>
      <c r="S19" s="39"/>
    </row>
    <row r="20" spans="1:19" x14ac:dyDescent="0.6">
      <c r="A20" s="5" t="s">
        <v>21</v>
      </c>
      <c r="B20" s="6">
        <v>2548698976</v>
      </c>
      <c r="C20" s="6"/>
      <c r="D20" s="6">
        <v>2297774523</v>
      </c>
      <c r="E20" s="6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6">
      <c r="A21" s="5" t="s">
        <v>22</v>
      </c>
      <c r="B21" s="6">
        <v>35727367</v>
      </c>
      <c r="C21" s="6">
        <v>2512971609</v>
      </c>
      <c r="D21" s="6">
        <v>35727367</v>
      </c>
      <c r="E21" s="6">
        <v>2262047156</v>
      </c>
      <c r="I21" s="26" t="s">
        <v>126</v>
      </c>
      <c r="J21" s="25"/>
      <c r="K21" s="26" t="s">
        <v>127</v>
      </c>
      <c r="L21" s="25"/>
      <c r="M21" s="25" t="s">
        <v>128</v>
      </c>
      <c r="N21" s="25" t="s">
        <v>129</v>
      </c>
      <c r="O21" s="25" t="s">
        <v>130</v>
      </c>
      <c r="P21" s="25" t="s">
        <v>131</v>
      </c>
      <c r="Q21" s="25"/>
      <c r="R21" s="25"/>
      <c r="S21" s="25"/>
    </row>
    <row r="22" spans="1:19" x14ac:dyDescent="0.6">
      <c r="A22" s="5" t="s">
        <v>23</v>
      </c>
      <c r="B22" s="6">
        <v>2053905463</v>
      </c>
      <c r="C22" s="6"/>
      <c r="D22" s="6">
        <v>1778447548</v>
      </c>
      <c r="E22" s="6"/>
      <c r="H22" t="s">
        <v>78</v>
      </c>
      <c r="I22" s="10">
        <f>C5+C6</f>
        <v>1380908506</v>
      </c>
      <c r="K22" s="10">
        <f>E5+E6</f>
        <v>1377775678</v>
      </c>
    </row>
    <row r="23" spans="1:19" x14ac:dyDescent="0.25">
      <c r="A23" s="5" t="s">
        <v>24</v>
      </c>
      <c r="B23" s="6">
        <v>179435803</v>
      </c>
      <c r="C23" s="6">
        <v>1874469660</v>
      </c>
      <c r="D23" s="6">
        <v>179435803</v>
      </c>
      <c r="E23" s="6">
        <v>1599011745</v>
      </c>
      <c r="H23" t="s">
        <v>80</v>
      </c>
      <c r="I23" s="10">
        <f>C8</f>
        <v>5666761332</v>
      </c>
      <c r="K23" s="10">
        <f>E8</f>
        <v>7894182537</v>
      </c>
      <c r="M23" s="14">
        <f>K23-I23</f>
        <v>2227421205</v>
      </c>
      <c r="N23" s="15">
        <f>M23</f>
        <v>2227421205</v>
      </c>
      <c r="R23" s="16"/>
      <c r="S23" s="18" t="s">
        <v>108</v>
      </c>
    </row>
    <row r="24" spans="1:19" x14ac:dyDescent="0.25">
      <c r="A24" s="5" t="s">
        <v>25</v>
      </c>
      <c r="B24" s="6">
        <v>3337520623</v>
      </c>
      <c r="C24" s="6"/>
      <c r="D24" s="6">
        <v>2484676344</v>
      </c>
      <c r="E24" s="6"/>
      <c r="H24" t="s">
        <v>82</v>
      </c>
      <c r="I24" s="10">
        <f>C17</f>
        <v>7624640623</v>
      </c>
      <c r="K24" s="10">
        <f>E17</f>
        <v>6245413976</v>
      </c>
      <c r="M24" s="14">
        <f>K24-I24</f>
        <v>-1379226647</v>
      </c>
      <c r="N24" s="15">
        <f>M24</f>
        <v>-1379226647</v>
      </c>
      <c r="R24" s="16"/>
      <c r="S24" s="19" t="s">
        <v>109</v>
      </c>
    </row>
    <row r="25" spans="1:19" x14ac:dyDescent="0.25">
      <c r="A25" s="5" t="s">
        <v>26</v>
      </c>
      <c r="B25" s="6">
        <v>118214049</v>
      </c>
      <c r="C25" s="6">
        <v>3219306574</v>
      </c>
      <c r="D25" s="6">
        <v>118214049</v>
      </c>
      <c r="E25" s="6">
        <v>2366462295</v>
      </c>
      <c r="H25" t="s">
        <v>83</v>
      </c>
      <c r="I25" s="11">
        <f>C3-I22-I23-I24</f>
        <v>818566884</v>
      </c>
      <c r="K25" s="10">
        <f>E3-K22-K23-K24</f>
        <v>595660607</v>
      </c>
      <c r="M25" s="14">
        <f>K25-I25</f>
        <v>-222906277</v>
      </c>
      <c r="N25" s="15">
        <f>M25</f>
        <v>-222906277</v>
      </c>
      <c r="R25" s="17" t="s">
        <v>110</v>
      </c>
      <c r="S25" s="20">
        <f>N47</f>
        <v>-1435565704</v>
      </c>
    </row>
    <row r="26" spans="1:19" x14ac:dyDescent="0.25">
      <c r="A26" s="5" t="s">
        <v>27</v>
      </c>
      <c r="B26" s="6"/>
      <c r="C26" s="6">
        <v>17892780</v>
      </c>
      <c r="D26" s="6"/>
      <c r="E26" s="6">
        <v>17892780</v>
      </c>
      <c r="H26" t="s">
        <v>84</v>
      </c>
      <c r="I26" s="10">
        <f>SUM(I22:I25)</f>
        <v>15490877345</v>
      </c>
      <c r="K26" s="10">
        <f>SUM(K22:K25)</f>
        <v>16113032798</v>
      </c>
      <c r="R26" s="17" t="s">
        <v>111</v>
      </c>
      <c r="S26" s="20">
        <v>500000000</v>
      </c>
    </row>
    <row r="27" spans="1:19" x14ac:dyDescent="0.25">
      <c r="A27" s="5" t="s">
        <v>28</v>
      </c>
      <c r="B27" s="6"/>
      <c r="C27" s="6">
        <v>8224308117</v>
      </c>
      <c r="D27" s="6"/>
      <c r="E27" s="6">
        <v>8027831394</v>
      </c>
      <c r="R27" s="17" t="s">
        <v>112</v>
      </c>
      <c r="S27" s="20">
        <v>200000000</v>
      </c>
    </row>
    <row r="28" spans="1:19" x14ac:dyDescent="0.25">
      <c r="A28" s="5" t="s">
        <v>29</v>
      </c>
      <c r="B28" s="6"/>
      <c r="C28" s="6">
        <v>474931010</v>
      </c>
      <c r="D28" s="6"/>
      <c r="E28" s="6">
        <v>432789250</v>
      </c>
      <c r="H28" t="s">
        <v>85</v>
      </c>
      <c r="I28" s="10">
        <f>C28</f>
        <v>474931010</v>
      </c>
      <c r="K28" s="10">
        <f>E28</f>
        <v>432789250</v>
      </c>
      <c r="M28" s="14">
        <f t="shared" ref="M28:M31" si="0">K28-I28</f>
        <v>-42141760</v>
      </c>
      <c r="O28" s="15">
        <f>M28</f>
        <v>-42141760</v>
      </c>
      <c r="R28" s="17" t="s">
        <v>79</v>
      </c>
      <c r="S28" s="20">
        <f>N23</f>
        <v>2227421205</v>
      </c>
    </row>
    <row r="29" spans="1:19" x14ac:dyDescent="0.25">
      <c r="A29" s="5" t="s">
        <v>30</v>
      </c>
      <c r="B29" s="6"/>
      <c r="C29" s="6">
        <v>456789250</v>
      </c>
      <c r="D29" s="6"/>
      <c r="E29" s="6">
        <v>432789250</v>
      </c>
      <c r="H29" t="s">
        <v>86</v>
      </c>
      <c r="I29" s="10">
        <f>C31</f>
        <v>4894962182</v>
      </c>
      <c r="K29" s="10">
        <f>E31</f>
        <v>4575511178</v>
      </c>
      <c r="M29" s="14">
        <f t="shared" si="0"/>
        <v>-319451004</v>
      </c>
      <c r="O29" s="15">
        <f>M29</f>
        <v>-319451004</v>
      </c>
      <c r="R29" s="17" t="s">
        <v>81</v>
      </c>
      <c r="S29" s="20">
        <f>N24</f>
        <v>-1379226647</v>
      </c>
    </row>
    <row r="30" spans="1:19" x14ac:dyDescent="0.25">
      <c r="A30" s="5" t="s">
        <v>31</v>
      </c>
      <c r="B30" s="6"/>
      <c r="C30" s="6">
        <v>18141760</v>
      </c>
      <c r="D30" s="6"/>
      <c r="E30" s="6">
        <v>0</v>
      </c>
      <c r="H30" t="s">
        <v>87</v>
      </c>
      <c r="I30" s="10">
        <f>C47</f>
        <v>2289309925</v>
      </c>
      <c r="K30" s="10">
        <f>E47</f>
        <v>2450245966</v>
      </c>
      <c r="M30" s="14">
        <f t="shared" si="0"/>
        <v>160936041</v>
      </c>
      <c r="O30" s="15">
        <f>M30</f>
        <v>160936041</v>
      </c>
      <c r="R30" s="22" t="s">
        <v>113</v>
      </c>
      <c r="S30" s="21">
        <f>N25</f>
        <v>-222906277</v>
      </c>
    </row>
    <row r="31" spans="1:19" x14ac:dyDescent="0.25">
      <c r="A31" s="5" t="s">
        <v>32</v>
      </c>
      <c r="B31" s="6"/>
      <c r="C31" s="6">
        <v>4894962182</v>
      </c>
      <c r="D31" s="6"/>
      <c r="E31" s="6">
        <v>4575511178</v>
      </c>
      <c r="H31" t="s">
        <v>88</v>
      </c>
      <c r="I31" s="10">
        <f>C52</f>
        <v>565105000</v>
      </c>
      <c r="K31" s="10">
        <f>E52</f>
        <v>569285000</v>
      </c>
      <c r="M31" s="14">
        <f t="shared" si="0"/>
        <v>4180000</v>
      </c>
      <c r="O31" s="15">
        <f>M31</f>
        <v>4180000</v>
      </c>
      <c r="R31" s="17" t="s">
        <v>90</v>
      </c>
      <c r="S31" s="20">
        <f>N38</f>
        <v>722336539</v>
      </c>
    </row>
    <row r="32" spans="1:19" x14ac:dyDescent="0.25">
      <c r="A32" s="5" t="s">
        <v>33</v>
      </c>
      <c r="B32" s="6"/>
      <c r="C32" s="6">
        <v>1796574897</v>
      </c>
      <c r="D32" s="6"/>
      <c r="E32" s="6">
        <v>1796574897</v>
      </c>
      <c r="H32" t="s">
        <v>89</v>
      </c>
      <c r="I32" s="10">
        <f>SUM(I28:I31)</f>
        <v>8224308117</v>
      </c>
      <c r="K32" s="10">
        <f>SUM(K28:K31)</f>
        <v>8027831394</v>
      </c>
      <c r="R32" s="17" t="s">
        <v>93</v>
      </c>
      <c r="S32" s="10">
        <f>N39</f>
        <v>0</v>
      </c>
    </row>
    <row r="33" spans="1:20" x14ac:dyDescent="0.25">
      <c r="A33" s="5" t="s">
        <v>34</v>
      </c>
      <c r="B33" s="6">
        <v>1133549853</v>
      </c>
      <c r="C33" s="6"/>
      <c r="D33" s="6">
        <v>1133549853</v>
      </c>
      <c r="E33" s="6"/>
      <c r="R33" s="17" t="s">
        <v>114</v>
      </c>
      <c r="S33" s="20">
        <f>N40</f>
        <v>127943675</v>
      </c>
    </row>
    <row r="34" spans="1:20" x14ac:dyDescent="0.25">
      <c r="A34" s="5" t="s">
        <v>35</v>
      </c>
      <c r="B34" s="6">
        <v>32543764</v>
      </c>
      <c r="C34" s="6">
        <v>1101006089</v>
      </c>
      <c r="D34" s="6">
        <v>25459078</v>
      </c>
      <c r="E34" s="6">
        <v>1108090775</v>
      </c>
      <c r="H34" t="s">
        <v>103</v>
      </c>
      <c r="I34" s="10">
        <f>I26+I32</f>
        <v>23715185462</v>
      </c>
      <c r="J34" s="10">
        <f t="shared" ref="J34:K34" si="1">J26+J32</f>
        <v>0</v>
      </c>
      <c r="K34" s="10">
        <f t="shared" si="1"/>
        <v>24140864192</v>
      </c>
      <c r="R34" s="17" t="s">
        <v>115</v>
      </c>
      <c r="S34" s="20">
        <f>SUM(S25:S33)</f>
        <v>740002791</v>
      </c>
      <c r="T34" s="15">
        <f>N51</f>
        <v>40002791</v>
      </c>
    </row>
    <row r="35" spans="1:20" x14ac:dyDescent="0.25">
      <c r="A35" s="5" t="s">
        <v>36</v>
      </c>
      <c r="B35" s="6">
        <v>544074559</v>
      </c>
      <c r="C35" s="6"/>
      <c r="D35" s="6">
        <v>135713710</v>
      </c>
      <c r="E35" s="6"/>
      <c r="R35" s="17" t="s">
        <v>116</v>
      </c>
      <c r="S35" s="20">
        <f>O29-S26</f>
        <v>-819451004</v>
      </c>
    </row>
    <row r="36" spans="1:20" x14ac:dyDescent="0.25">
      <c r="A36" s="5" t="s">
        <v>37</v>
      </c>
      <c r="B36" s="6">
        <v>121395548</v>
      </c>
      <c r="C36" s="6"/>
      <c r="D36" s="6">
        <v>105563042</v>
      </c>
      <c r="E36" s="6"/>
      <c r="H36" t="s">
        <v>92</v>
      </c>
      <c r="I36" s="10">
        <f>C61+C64+C67</f>
        <v>10000000000</v>
      </c>
      <c r="K36" s="10">
        <f>E61+E64+E67</f>
        <v>9839780000</v>
      </c>
      <c r="M36" s="10">
        <f>I36-K36</f>
        <v>160220000</v>
      </c>
      <c r="P36" s="10">
        <f>M36</f>
        <v>160220000</v>
      </c>
      <c r="R36" s="17" t="s">
        <v>117</v>
      </c>
      <c r="S36" s="20">
        <f>O30-S27</f>
        <v>-39063959</v>
      </c>
    </row>
    <row r="37" spans="1:20" x14ac:dyDescent="0.25">
      <c r="A37" s="5" t="s">
        <v>38</v>
      </c>
      <c r="B37" s="6">
        <v>84190819</v>
      </c>
      <c r="C37" s="6">
        <v>338488192</v>
      </c>
      <c r="D37" s="6"/>
      <c r="E37" s="6">
        <v>30150668</v>
      </c>
      <c r="H37" s="30" t="s">
        <v>133</v>
      </c>
      <c r="I37" s="31">
        <f>B62+C62+B68+C68</f>
        <v>0</v>
      </c>
      <c r="J37" s="30"/>
      <c r="K37" s="31">
        <f>D62+E62+D68+E68</f>
        <v>0</v>
      </c>
      <c r="L37" s="30"/>
      <c r="M37" s="31"/>
      <c r="N37" s="30"/>
      <c r="O37" s="30"/>
      <c r="P37" s="31">
        <f>I37-K37</f>
        <v>0</v>
      </c>
      <c r="Q37" s="25"/>
      <c r="R37" s="17" t="s">
        <v>118</v>
      </c>
      <c r="S37" s="27">
        <f>O28+O31+O45+O46</f>
        <v>-37961760</v>
      </c>
    </row>
    <row r="38" spans="1:20" x14ac:dyDescent="0.25">
      <c r="A38" s="5" t="s">
        <v>39</v>
      </c>
      <c r="B38" s="6">
        <v>41420962</v>
      </c>
      <c r="C38" s="6"/>
      <c r="D38" s="6">
        <v>41420962</v>
      </c>
      <c r="E38" s="6"/>
      <c r="H38" t="s">
        <v>91</v>
      </c>
      <c r="I38" s="10">
        <f>C57</f>
        <v>3048056643</v>
      </c>
      <c r="K38" s="10">
        <f>E57</f>
        <v>2325720104</v>
      </c>
      <c r="M38" s="10">
        <f>I38-K38</f>
        <v>722336539</v>
      </c>
      <c r="N38" s="10">
        <f>M38</f>
        <v>722336539</v>
      </c>
      <c r="R38" s="17" t="s">
        <v>119</v>
      </c>
      <c r="S38" s="27">
        <f>S35+S36+S37</f>
        <v>-896476723</v>
      </c>
      <c r="T38" s="15">
        <f>O51</f>
        <v>-196476723</v>
      </c>
    </row>
    <row r="39" spans="1:20" x14ac:dyDescent="0.25">
      <c r="A39" s="5" t="s">
        <v>40</v>
      </c>
      <c r="B39" s="6">
        <v>10745822</v>
      </c>
      <c r="C39" s="6">
        <v>30675140</v>
      </c>
      <c r="D39" s="6">
        <v>8674774</v>
      </c>
      <c r="E39" s="6">
        <v>32746188</v>
      </c>
      <c r="H39" t="s">
        <v>93</v>
      </c>
      <c r="M39" s="10">
        <f t="shared" ref="M39:M40" si="2">I39-K39</f>
        <v>0</v>
      </c>
      <c r="N39" s="10">
        <f>M39</f>
        <v>0</v>
      </c>
      <c r="R39" s="17" t="s">
        <v>120</v>
      </c>
      <c r="S39" s="20">
        <f>P36</f>
        <v>160220000</v>
      </c>
    </row>
    <row r="40" spans="1:20" x14ac:dyDescent="0.25">
      <c r="A40" s="5" t="s">
        <v>41</v>
      </c>
      <c r="B40" s="6">
        <v>312312909</v>
      </c>
      <c r="C40" s="6"/>
      <c r="D40" s="6">
        <v>312312909</v>
      </c>
      <c r="E40" s="6"/>
      <c r="H40" t="s">
        <v>94</v>
      </c>
      <c r="I40" s="31">
        <f>C70-I36-I37-I38-I39</f>
        <v>1147667237</v>
      </c>
      <c r="J40" s="30"/>
      <c r="K40" s="31">
        <f>E70-K36-K37-K38-K39</f>
        <v>1019723562</v>
      </c>
      <c r="M40" s="10">
        <f t="shared" si="2"/>
        <v>127943675</v>
      </c>
      <c r="N40" s="10">
        <f>M40</f>
        <v>127943675</v>
      </c>
      <c r="R40" s="34" t="s">
        <v>132</v>
      </c>
      <c r="S40" s="35">
        <f>P37</f>
        <v>0</v>
      </c>
      <c r="T40" s="25"/>
    </row>
    <row r="41" spans="1:20" x14ac:dyDescent="0.25">
      <c r="A41" s="5" t="s">
        <v>42</v>
      </c>
      <c r="B41" s="6">
        <v>244795907</v>
      </c>
      <c r="C41" s="6">
        <v>67517002</v>
      </c>
      <c r="D41" s="6">
        <v>234395907</v>
      </c>
      <c r="E41" s="6">
        <v>77917002</v>
      </c>
      <c r="H41" t="s">
        <v>95</v>
      </c>
      <c r="I41" s="10">
        <f>SUM(I36:I40)</f>
        <v>14195723880</v>
      </c>
      <c r="K41" s="10">
        <f>SUM(K36:K40)</f>
        <v>13185223666</v>
      </c>
      <c r="R41" s="17" t="s">
        <v>121</v>
      </c>
      <c r="S41" s="20">
        <f>P43+P44</f>
        <v>-613240</v>
      </c>
    </row>
    <row r="42" spans="1:20" x14ac:dyDescent="0.25">
      <c r="A42" s="5" t="s">
        <v>43</v>
      </c>
      <c r="B42" s="6">
        <v>738110872</v>
      </c>
      <c r="C42" s="6"/>
      <c r="D42" s="6">
        <v>694027235</v>
      </c>
      <c r="E42" s="6"/>
      <c r="R42" s="17" t="s">
        <v>107</v>
      </c>
      <c r="S42" s="23">
        <f>SUM(S39:S41)</f>
        <v>159606760</v>
      </c>
      <c r="T42" s="15">
        <f>P51</f>
        <v>159606760</v>
      </c>
    </row>
    <row r="43" spans="1:20" x14ac:dyDescent="0.6">
      <c r="A43" s="5" t="s">
        <v>44</v>
      </c>
      <c r="B43" s="6">
        <v>352202298</v>
      </c>
      <c r="C43" s="6"/>
      <c r="D43" s="6">
        <v>322598628</v>
      </c>
      <c r="E43" s="6"/>
      <c r="H43" t="s">
        <v>96</v>
      </c>
      <c r="I43" s="10">
        <f>C72</f>
        <v>2404240000</v>
      </c>
      <c r="K43" s="10">
        <f>E72</f>
        <v>2388205000</v>
      </c>
      <c r="M43" s="10">
        <f t="shared" ref="M43:M47" si="3">I43-K43</f>
        <v>16035000</v>
      </c>
      <c r="P43" s="10">
        <f>M43</f>
        <v>16035000</v>
      </c>
    </row>
    <row r="44" spans="1:20" x14ac:dyDescent="0.25">
      <c r="A44" s="5" t="s">
        <v>45</v>
      </c>
      <c r="B44" s="6">
        <v>206681577</v>
      </c>
      <c r="C44" s="6">
        <v>179226997</v>
      </c>
      <c r="D44" s="6">
        <v>216544057</v>
      </c>
      <c r="E44" s="6">
        <v>154884550</v>
      </c>
      <c r="H44" t="s">
        <v>97</v>
      </c>
      <c r="I44" s="10">
        <f>C73</f>
        <v>6053388373</v>
      </c>
      <c r="K44" s="10">
        <f>E73</f>
        <v>6070036613</v>
      </c>
      <c r="M44" s="10">
        <f t="shared" si="3"/>
        <v>-16648240</v>
      </c>
      <c r="P44" s="10">
        <f>M44</f>
        <v>-16648240</v>
      </c>
      <c r="R44" s="17" t="s">
        <v>122</v>
      </c>
      <c r="S44" s="24">
        <f>S34+S38+S42</f>
        <v>3132828</v>
      </c>
    </row>
    <row r="45" spans="1:20" x14ac:dyDescent="0.6">
      <c r="A45" s="5" t="s">
        <v>46</v>
      </c>
      <c r="B45" s="6"/>
      <c r="C45" s="6">
        <v>1378717615</v>
      </c>
      <c r="D45" s="6"/>
      <c r="E45" s="6">
        <v>1371997098</v>
      </c>
      <c r="H45" s="28" t="s">
        <v>98</v>
      </c>
      <c r="I45" s="29">
        <v>0</v>
      </c>
      <c r="J45" s="28"/>
      <c r="K45" s="29">
        <f>E74</f>
        <v>0</v>
      </c>
      <c r="L45" s="28"/>
      <c r="M45" s="29">
        <f t="shared" si="3"/>
        <v>0</v>
      </c>
      <c r="O45" s="10">
        <f>M45</f>
        <v>0</v>
      </c>
    </row>
    <row r="46" spans="1:20" x14ac:dyDescent="0.6">
      <c r="A46" s="5" t="s">
        <v>47</v>
      </c>
      <c r="B46" s="6"/>
      <c r="C46" s="6">
        <v>2756250</v>
      </c>
      <c r="D46" s="6"/>
      <c r="E46" s="6">
        <v>3150000</v>
      </c>
      <c r="H46" s="28" t="s">
        <v>99</v>
      </c>
      <c r="I46" s="29">
        <f>C75</f>
        <v>0</v>
      </c>
      <c r="J46" s="28"/>
      <c r="K46" s="29">
        <f>E75</f>
        <v>0</v>
      </c>
      <c r="L46" s="28"/>
      <c r="M46" s="29">
        <f t="shared" si="3"/>
        <v>0</v>
      </c>
      <c r="O46" s="10">
        <f>M46</f>
        <v>0</v>
      </c>
    </row>
    <row r="47" spans="1:20" x14ac:dyDescent="0.6">
      <c r="A47" s="5" t="s">
        <v>48</v>
      </c>
      <c r="B47" s="6"/>
      <c r="C47" s="6">
        <v>2289309925</v>
      </c>
      <c r="D47" s="6"/>
      <c r="E47" s="6">
        <v>2450245966</v>
      </c>
      <c r="H47" t="s">
        <v>100</v>
      </c>
      <c r="I47" s="10">
        <f>C76</f>
        <v>1061833209</v>
      </c>
      <c r="K47" s="10">
        <f>E76</f>
        <v>2497398913</v>
      </c>
      <c r="M47" s="10">
        <f t="shared" si="3"/>
        <v>-1435565704</v>
      </c>
      <c r="N47" s="10">
        <f>M47</f>
        <v>-1435565704</v>
      </c>
    </row>
    <row r="48" spans="1:20" x14ac:dyDescent="0.6">
      <c r="A48" s="5" t="s">
        <v>49</v>
      </c>
      <c r="B48" s="6"/>
      <c r="C48" s="6">
        <v>2207667830</v>
      </c>
      <c r="D48" s="6"/>
      <c r="E48" s="6">
        <v>2367943240</v>
      </c>
      <c r="H48" t="s">
        <v>101</v>
      </c>
      <c r="I48" s="10">
        <f>SUM(I43:I47)</f>
        <v>9519461582</v>
      </c>
      <c r="K48" s="10">
        <f>SUM(K43:K47)</f>
        <v>10955640526</v>
      </c>
    </row>
    <row r="49" spans="1:17" x14ac:dyDescent="0.6">
      <c r="A49" s="5" t="s">
        <v>50</v>
      </c>
      <c r="B49" s="6"/>
      <c r="C49" s="6">
        <v>54799591</v>
      </c>
      <c r="D49" s="6"/>
      <c r="E49" s="6">
        <v>53690431</v>
      </c>
    </row>
    <row r="50" spans="1:17" x14ac:dyDescent="0.6">
      <c r="A50" s="5" t="s">
        <v>51</v>
      </c>
      <c r="B50" s="6"/>
      <c r="C50" s="6">
        <v>25439001</v>
      </c>
      <c r="D50" s="6"/>
      <c r="E50" s="6">
        <v>27003251</v>
      </c>
      <c r="H50" t="s">
        <v>102</v>
      </c>
      <c r="I50" s="10">
        <f>I41+I48</f>
        <v>23715185462</v>
      </c>
      <c r="K50" s="10">
        <f>K41+K48</f>
        <v>24140864192</v>
      </c>
    </row>
    <row r="51" spans="1:17" x14ac:dyDescent="0.6">
      <c r="A51" s="5" t="s">
        <v>52</v>
      </c>
      <c r="B51" s="6"/>
      <c r="C51" s="6">
        <v>1403503</v>
      </c>
      <c r="D51" s="6"/>
      <c r="E51" s="6">
        <v>1609044</v>
      </c>
      <c r="I51" s="10">
        <f>I34-I50</f>
        <v>0</v>
      </c>
      <c r="K51" s="10">
        <f>K34-K50</f>
        <v>0</v>
      </c>
      <c r="L51" t="s">
        <v>104</v>
      </c>
      <c r="M51" s="14">
        <f>SUM(M22:M50)</f>
        <v>3132828</v>
      </c>
      <c r="N51" s="14">
        <f>SUM(N23:N50)</f>
        <v>40002791</v>
      </c>
      <c r="O51" s="14">
        <f>SUM(O23:O50)</f>
        <v>-196476723</v>
      </c>
      <c r="P51" s="14">
        <f>SUM(P23:P50)</f>
        <v>159606760</v>
      </c>
      <c r="Q51" s="15">
        <f>SUM(N51:P51)</f>
        <v>3132828</v>
      </c>
    </row>
    <row r="52" spans="1:17" x14ac:dyDescent="0.6">
      <c r="A52" s="5" t="s">
        <v>53</v>
      </c>
      <c r="B52" s="6"/>
      <c r="C52" s="6">
        <v>565105000</v>
      </c>
      <c r="D52" s="6"/>
      <c r="E52" s="6">
        <v>569285000</v>
      </c>
      <c r="M52" s="10"/>
    </row>
    <row r="53" spans="1:17" x14ac:dyDescent="0.6">
      <c r="A53" s="5" t="s">
        <v>54</v>
      </c>
      <c r="B53" s="6"/>
      <c r="C53" s="6">
        <v>565105000</v>
      </c>
      <c r="D53" s="6"/>
      <c r="E53" s="6">
        <v>569285000</v>
      </c>
      <c r="L53" t="s">
        <v>105</v>
      </c>
      <c r="M53" s="10">
        <f>I22-K22</f>
        <v>3132828</v>
      </c>
    </row>
    <row r="54" spans="1:17" x14ac:dyDescent="0.6">
      <c r="A54" s="5" t="s">
        <v>55</v>
      </c>
      <c r="B54" s="6"/>
      <c r="C54" s="6">
        <v>23715185462</v>
      </c>
      <c r="D54" s="6"/>
      <c r="E54" s="6">
        <v>24140864192</v>
      </c>
    </row>
    <row r="55" spans="1:17" x14ac:dyDescent="0.6">
      <c r="A55" s="7" t="s">
        <v>56</v>
      </c>
      <c r="B55" s="8" t="s">
        <v>4</v>
      </c>
      <c r="C55" s="9"/>
      <c r="D55" s="8" t="s">
        <v>4</v>
      </c>
      <c r="E55" s="9"/>
      <c r="L55" t="s">
        <v>106</v>
      </c>
      <c r="M55" s="15">
        <f>M51-M53</f>
        <v>0</v>
      </c>
    </row>
    <row r="56" spans="1:17" x14ac:dyDescent="0.6">
      <c r="A56" s="5" t="s">
        <v>57</v>
      </c>
      <c r="B56" s="6"/>
      <c r="C56" s="6">
        <v>13195776246</v>
      </c>
      <c r="D56" s="6"/>
      <c r="E56" s="6">
        <v>12214007803</v>
      </c>
    </row>
    <row r="57" spans="1:17" x14ac:dyDescent="0.6">
      <c r="A57" s="5" t="s">
        <v>58</v>
      </c>
      <c r="B57" s="6"/>
      <c r="C57" s="6">
        <v>3048056643</v>
      </c>
      <c r="D57" s="6"/>
      <c r="E57" s="6">
        <v>2325720104</v>
      </c>
    </row>
    <row r="58" spans="1:17" x14ac:dyDescent="0.6">
      <c r="A58" s="5" t="s">
        <v>59</v>
      </c>
      <c r="B58" s="6"/>
      <c r="C58" s="6">
        <v>464148719</v>
      </c>
      <c r="D58" s="6"/>
      <c r="E58" s="6">
        <v>287743035</v>
      </c>
    </row>
    <row r="59" spans="1:17" x14ac:dyDescent="0.6">
      <c r="A59" s="5" t="s">
        <v>60</v>
      </c>
      <c r="B59" s="6"/>
      <c r="C59" s="6">
        <v>31128550</v>
      </c>
      <c r="D59" s="6"/>
      <c r="E59" s="6">
        <v>26242840</v>
      </c>
    </row>
    <row r="60" spans="1:17" x14ac:dyDescent="0.6">
      <c r="A60" s="5" t="s">
        <v>61</v>
      </c>
      <c r="B60" s="6"/>
      <c r="C60" s="6">
        <v>39288353</v>
      </c>
      <c r="D60" s="6"/>
      <c r="E60" s="6">
        <v>40923489</v>
      </c>
    </row>
    <row r="61" spans="1:17" x14ac:dyDescent="0.6">
      <c r="A61" s="5" t="s">
        <v>62</v>
      </c>
      <c r="B61" s="6"/>
      <c r="C61" s="6">
        <v>9300000000</v>
      </c>
      <c r="D61" s="6"/>
      <c r="E61" s="6">
        <v>9139780000</v>
      </c>
    </row>
    <row r="62" spans="1:17" s="25" customFormat="1" x14ac:dyDescent="0.6">
      <c r="A62" s="32" t="s">
        <v>134</v>
      </c>
      <c r="B62" s="33"/>
      <c r="C62" s="33"/>
      <c r="D62" s="33"/>
      <c r="E62" s="33"/>
      <c r="H62"/>
      <c r="I62"/>
      <c r="J62"/>
      <c r="K62"/>
      <c r="L62"/>
      <c r="M62"/>
      <c r="N62"/>
      <c r="O62"/>
      <c r="P62"/>
      <c r="Q62"/>
    </row>
    <row r="63" spans="1:17" x14ac:dyDescent="0.6">
      <c r="A63" s="5" t="s">
        <v>63</v>
      </c>
      <c r="B63" s="6"/>
      <c r="C63" s="6">
        <v>56528244</v>
      </c>
      <c r="D63" s="6"/>
      <c r="E63" s="6">
        <v>130565967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x14ac:dyDescent="0.6">
      <c r="A64" s="5" t="s">
        <v>64</v>
      </c>
      <c r="B64" s="6"/>
      <c r="C64" s="6">
        <v>50000000</v>
      </c>
      <c r="D64" s="6"/>
      <c r="E64" s="6">
        <v>50000000</v>
      </c>
    </row>
    <row r="65" spans="1:5" x14ac:dyDescent="0.6">
      <c r="A65" s="5" t="s">
        <v>65</v>
      </c>
      <c r="B65" s="6"/>
      <c r="C65" s="6">
        <v>206625737</v>
      </c>
      <c r="D65" s="6"/>
      <c r="E65" s="6">
        <v>213032368</v>
      </c>
    </row>
    <row r="66" spans="1:5" x14ac:dyDescent="0.6">
      <c r="A66" s="5" t="s">
        <v>66</v>
      </c>
      <c r="B66" s="6"/>
      <c r="C66" s="6">
        <v>999947634</v>
      </c>
      <c r="D66" s="6"/>
      <c r="E66" s="6">
        <v>971215863</v>
      </c>
    </row>
    <row r="67" spans="1:5" x14ac:dyDescent="0.6">
      <c r="A67" s="5" t="s">
        <v>67</v>
      </c>
      <c r="B67" s="6"/>
      <c r="C67" s="6">
        <v>650000000</v>
      </c>
      <c r="D67" s="6"/>
      <c r="E67" s="6">
        <v>650000000</v>
      </c>
    </row>
    <row r="68" spans="1:5" s="25" customFormat="1" x14ac:dyDescent="0.6">
      <c r="A68" s="32" t="s">
        <v>134</v>
      </c>
      <c r="B68" s="33"/>
      <c r="C68" s="33"/>
      <c r="D68" s="33"/>
      <c r="E68" s="33"/>
    </row>
    <row r="69" spans="1:5" x14ac:dyDescent="0.6">
      <c r="A69" s="5" t="s">
        <v>68</v>
      </c>
      <c r="B69" s="6"/>
      <c r="C69" s="6">
        <v>349947634</v>
      </c>
      <c r="D69" s="6"/>
      <c r="E69" s="6">
        <v>321215863</v>
      </c>
    </row>
    <row r="70" spans="1:5" x14ac:dyDescent="0.6">
      <c r="A70" s="5" t="s">
        <v>69</v>
      </c>
      <c r="B70" s="6"/>
      <c r="C70" s="6">
        <v>14195723880</v>
      </c>
      <c r="D70" s="6"/>
      <c r="E70" s="6">
        <v>13185223666</v>
      </c>
    </row>
    <row r="71" spans="1:5" x14ac:dyDescent="0.6">
      <c r="A71" s="7" t="s">
        <v>70</v>
      </c>
      <c r="B71" s="8" t="s">
        <v>4</v>
      </c>
      <c r="C71" s="9"/>
      <c r="D71" s="8" t="s">
        <v>4</v>
      </c>
      <c r="E71" s="9"/>
    </row>
    <row r="72" spans="1:5" x14ac:dyDescent="0.6">
      <c r="A72" s="5" t="s">
        <v>71</v>
      </c>
      <c r="B72" s="6"/>
      <c r="C72" s="6">
        <v>2404240000</v>
      </c>
      <c r="D72" s="6"/>
      <c r="E72" s="6">
        <v>2388205000</v>
      </c>
    </row>
    <row r="73" spans="1:5" x14ac:dyDescent="0.6">
      <c r="A73" s="5" t="s">
        <v>72</v>
      </c>
      <c r="B73" s="6"/>
      <c r="C73" s="6">
        <v>6053388373</v>
      </c>
      <c r="D73" s="6"/>
      <c r="E73" s="6">
        <v>6070036613</v>
      </c>
    </row>
    <row r="74" spans="1:5" x14ac:dyDescent="0.6">
      <c r="A74" s="5" t="s">
        <v>73</v>
      </c>
      <c r="B74" s="6"/>
      <c r="C74" s="6">
        <v>0</v>
      </c>
      <c r="D74" s="6"/>
      <c r="E74" s="6">
        <v>0</v>
      </c>
    </row>
    <row r="75" spans="1:5" x14ac:dyDescent="0.6">
      <c r="A75" s="5" t="s">
        <v>74</v>
      </c>
      <c r="B75" s="6"/>
      <c r="C75" s="6">
        <v>0</v>
      </c>
      <c r="D75" s="6"/>
      <c r="E75" s="6">
        <v>0</v>
      </c>
    </row>
    <row r="76" spans="1:5" x14ac:dyDescent="0.6">
      <c r="A76" s="5" t="s">
        <v>75</v>
      </c>
      <c r="B76" s="6"/>
      <c r="C76" s="6">
        <v>1061833209</v>
      </c>
      <c r="D76" s="6"/>
      <c r="E76" s="6">
        <v>2497398913</v>
      </c>
    </row>
    <row r="77" spans="1:5" x14ac:dyDescent="0.6">
      <c r="A77" s="5" t="s">
        <v>76</v>
      </c>
      <c r="B77" s="6"/>
      <c r="C77" s="6">
        <v>9519461582</v>
      </c>
      <c r="D77" s="6"/>
      <c r="E77" s="6">
        <v>10955640526</v>
      </c>
    </row>
    <row r="78" spans="1:5" x14ac:dyDescent="0.6">
      <c r="A78" s="5" t="s">
        <v>77</v>
      </c>
      <c r="B78" s="6"/>
      <c r="C78" s="6">
        <v>23715185462</v>
      </c>
      <c r="D78" s="6"/>
      <c r="E78" s="6">
        <v>24140864192</v>
      </c>
    </row>
  </sheetData>
  <mergeCells count="5">
    <mergeCell ref="B1:C1"/>
    <mergeCell ref="D1:E1"/>
    <mergeCell ref="R19:S19"/>
    <mergeCell ref="I19:K19"/>
    <mergeCell ref="M19:P1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최승근</dc:creator>
  <cp:lastModifiedBy>최승근</cp:lastModifiedBy>
  <dcterms:created xsi:type="dcterms:W3CDTF">2016-05-13T04:56:59Z</dcterms:created>
  <dcterms:modified xsi:type="dcterms:W3CDTF">2017-11-30T12:19:26Z</dcterms:modified>
</cp:coreProperties>
</file>