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390" tabRatio="761" activeTab="5"/>
  </bookViews>
  <sheets>
    <sheet name="KRI Sheet -&gt;" sheetId="15" r:id="rId1"/>
    <sheet name="1.NAV" sheetId="11" r:id="rId2"/>
    <sheet name="2.성과지수" sheetId="4" r:id="rId3"/>
    <sheet name="3.KRI 총괄" sheetId="16" r:id="rId4"/>
    <sheet name="Data Sheet -&gt;" sheetId="17" r:id="rId5"/>
    <sheet name="1.펀드 Data" sheetId="18" r:id="rId6"/>
    <sheet name="2.종목 Data" sheetId="19" r:id="rId7"/>
  </sheets>
  <definedNames>
    <definedName name="_xlnm.Print_Area" localSheetId="3">'3.KRI 총괄'!$B$2:$H$28</definedName>
  </definedNames>
  <calcPr calcId="152511"/>
</workbook>
</file>

<file path=xl/calcChain.xml><?xml version="1.0" encoding="utf-8"?>
<calcChain xmlns="http://schemas.openxmlformats.org/spreadsheetml/2006/main">
  <c r="K9" i="19" l="1"/>
  <c r="O9" i="19" s="1"/>
  <c r="G9" i="19"/>
  <c r="J9" i="19" s="1"/>
  <c r="N9" i="19" s="1"/>
  <c r="G8" i="19"/>
  <c r="G7" i="19"/>
  <c r="G6" i="19"/>
  <c r="M9" i="19" l="1"/>
  <c r="J8" i="19"/>
  <c r="J7" i="19" l="1"/>
  <c r="J6" i="19" l="1"/>
  <c r="N6" i="19" l="1"/>
  <c r="H5" i="18"/>
  <c r="C25" i="18"/>
  <c r="D25" i="18"/>
  <c r="I26" i="18"/>
  <c r="I27" i="18"/>
  <c r="M6" i="19" l="1"/>
  <c r="M8" i="19"/>
  <c r="M7" i="19"/>
  <c r="N8" i="19"/>
  <c r="N7" i="19"/>
  <c r="E20" i="11" l="1"/>
  <c r="E25" i="18" s="1"/>
  <c r="I25" i="18" l="1"/>
  <c r="F25" i="18"/>
  <c r="K7" i="19"/>
  <c r="O7" i="19" s="1"/>
  <c r="K6" i="19" l="1"/>
  <c r="O6" i="19" s="1"/>
  <c r="F26" i="11"/>
  <c r="E18" i="4" l="1"/>
  <c r="E17" i="4"/>
  <c r="F23" i="11" l="1"/>
  <c r="F21" i="11"/>
  <c r="E22" i="11"/>
  <c r="E24" i="11" s="1"/>
  <c r="F20" i="11" l="1"/>
  <c r="F22" i="11" s="1"/>
  <c r="F24" i="11" s="1"/>
  <c r="K8" i="19"/>
  <c r="O8" i="19" s="1"/>
  <c r="F29" i="11" l="1"/>
  <c r="E24" i="4" s="1"/>
  <c r="E29" i="4" l="1"/>
  <c r="F13" i="16" s="1"/>
  <c r="E27" i="4"/>
  <c r="F11" i="16" s="1"/>
  <c r="E28" i="4"/>
  <c r="F12" i="16" s="1"/>
</calcChain>
</file>

<file path=xl/comments1.xml><?xml version="1.0" encoding="utf-8"?>
<comments xmlns="http://schemas.openxmlformats.org/spreadsheetml/2006/main">
  <authors>
    <author>user1</author>
  </authors>
  <commentList>
    <comment ref="F14" authorId="0" shapeId="0">
      <text>
        <r>
          <rPr>
            <sz val="9"/>
            <color indexed="81"/>
            <rFont val="돋움"/>
            <family val="3"/>
            <charset val="129"/>
          </rPr>
          <t>최근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공정가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향후</t>
        </r>
        <r>
          <rPr>
            <sz val="9"/>
            <color indexed="81"/>
            <rFont val="Tahoma"/>
            <family val="2"/>
          </rPr>
          <t xml:space="preserve"> IRIS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입력부탁드립니다</t>
        </r>
        <r>
          <rPr>
            <sz val="9"/>
            <color indexed="81"/>
            <rFont val="Tahoma"/>
            <family val="2"/>
          </rPr>
          <t>.</t>
        </r>
      </text>
    </comment>
    <comment ref="G14" authorId="0" shapeId="0">
      <text>
        <r>
          <rPr>
            <sz val="9"/>
            <color indexed="81"/>
            <rFont val="돋움"/>
            <family val="3"/>
            <charset val="129"/>
          </rPr>
          <t>최근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공정가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향후</t>
        </r>
        <r>
          <rPr>
            <sz val="9"/>
            <color indexed="81"/>
            <rFont val="Tahoma"/>
            <family val="2"/>
          </rPr>
          <t xml:space="preserve"> IRIS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입력부탁드립니다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bokyung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bokyung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  <comment ref="W5" authorId="0" shapeId="0">
      <text>
        <r>
          <rPr>
            <b/>
            <sz val="9"/>
            <color indexed="81"/>
            <rFont val="Tahoma"/>
            <family val="2"/>
          </rPr>
          <t>bokyung:</t>
        </r>
        <r>
          <rPr>
            <sz val="9"/>
            <color indexed="81"/>
            <rFont val="Tahoma"/>
            <family val="2"/>
          </rPr>
          <t xml:space="preserve">
ERP </t>
        </r>
        <r>
          <rPr>
            <sz val="9"/>
            <color indexed="81"/>
            <rFont val="돋움"/>
            <family val="3"/>
            <charset val="129"/>
          </rPr>
          <t>입력항목</t>
        </r>
        <r>
          <rPr>
            <sz val="9"/>
            <color indexed="81"/>
            <rFont val="Tahoma"/>
            <family val="2"/>
          </rPr>
          <t xml:space="preserve"> X
</t>
        </r>
        <r>
          <rPr>
            <sz val="9"/>
            <color indexed="81"/>
            <rFont val="돋움"/>
            <family val="3"/>
            <charset val="129"/>
          </rPr>
          <t>추가필요</t>
        </r>
        <r>
          <rPr>
            <sz val="9"/>
            <color indexed="81"/>
            <rFont val="Tahoma"/>
            <family val="2"/>
          </rPr>
          <t>.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</rPr>
          <t xml:space="preserve">bokyung:
ERP </t>
        </r>
        <r>
          <rPr>
            <b/>
            <sz val="9"/>
            <color indexed="81"/>
            <rFont val="돋움"/>
            <family val="3"/>
            <charset val="129"/>
          </rPr>
          <t>입력항목</t>
        </r>
        <r>
          <rPr>
            <b/>
            <sz val="9"/>
            <color indexed="81"/>
            <rFont val="Tahoma"/>
            <family val="2"/>
          </rPr>
          <t xml:space="preserve"> X
</t>
        </r>
        <r>
          <rPr>
            <b/>
            <sz val="9"/>
            <color indexed="81"/>
            <rFont val="돋움"/>
            <family val="3"/>
            <charset val="129"/>
          </rPr>
          <t>추가필요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<sst xmlns="http://schemas.openxmlformats.org/spreadsheetml/2006/main" count="286" uniqueCount="210">
  <si>
    <t>■</t>
    <phoneticPr fontId="6" type="noConversion"/>
  </si>
  <si>
    <t>○ 측정목적</t>
    <phoneticPr fontId="6" type="noConversion"/>
  </si>
  <si>
    <t xml:space="preserve">  </t>
    <phoneticPr fontId="6" type="noConversion"/>
  </si>
  <si>
    <t>구분</t>
    <phoneticPr fontId="6" type="noConversion"/>
  </si>
  <si>
    <t>주) 출자금 이익수령(배당등)도 거래구분상 출자금 회수로 인식할 것</t>
    <phoneticPr fontId="6" type="noConversion"/>
  </si>
  <si>
    <t>○ 측정방법</t>
    <phoneticPr fontId="6" type="noConversion"/>
  </si>
  <si>
    <t>○ 측정방법</t>
    <phoneticPr fontId="6" type="noConversion"/>
  </si>
  <si>
    <t>○ 산정내역(예시)</t>
    <phoneticPr fontId="6" type="noConversion"/>
  </si>
  <si>
    <t>○ 측정목적</t>
    <phoneticPr fontId="6" type="noConversion"/>
  </si>
  <si>
    <t xml:space="preserve"> 1. IRR</t>
    <phoneticPr fontId="6" type="noConversion"/>
  </si>
  <si>
    <t xml:space="preserve"> 2. 수익배수</t>
    <phoneticPr fontId="6" type="noConversion"/>
  </si>
  <si>
    <t xml:space="preserve"> 3. NAV/순투자금액</t>
    <phoneticPr fontId="6" type="noConversion"/>
  </si>
  <si>
    <t>출자</t>
  </si>
  <si>
    <t>금액</t>
    <phoneticPr fontId="6" type="noConversion"/>
  </si>
  <si>
    <t>NAV</t>
  </si>
  <si>
    <t>공정가</t>
    <phoneticPr fontId="6" type="noConversion"/>
  </si>
  <si>
    <t>투자자산</t>
    <phoneticPr fontId="6" type="noConversion"/>
  </si>
  <si>
    <t>소계</t>
    <phoneticPr fontId="6" type="noConversion"/>
  </si>
  <si>
    <t>기타자산</t>
    <phoneticPr fontId="6" type="noConversion"/>
  </si>
  <si>
    <t>순자산</t>
    <phoneticPr fontId="6" type="noConversion"/>
  </si>
  <si>
    <t>총자산</t>
    <phoneticPr fontId="6" type="noConversion"/>
  </si>
  <si>
    <t>총부채</t>
    <phoneticPr fontId="6" type="noConversion"/>
  </si>
  <si>
    <t>평가기준일</t>
    <phoneticPr fontId="6" type="noConversion"/>
  </si>
  <si>
    <t>기준일:</t>
    <phoneticPr fontId="6" type="noConversion"/>
  </si>
  <si>
    <t>평가내용</t>
    <phoneticPr fontId="6" type="noConversion"/>
  </si>
  <si>
    <t>장부가</t>
    <phoneticPr fontId="6" type="noConversion"/>
  </si>
  <si>
    <r>
      <rPr>
        <b/>
        <sz val="11"/>
        <color theme="1"/>
        <rFont val="맑은 고딕"/>
        <family val="3"/>
        <charset val="129"/>
      </rPr>
      <t>⇒</t>
    </r>
    <r>
      <rPr>
        <b/>
        <sz val="9.9"/>
        <color theme="1"/>
        <rFont val="맑은 고딕"/>
        <family val="3"/>
        <charset val="129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>펀드 NAV</t>
    </r>
    <phoneticPr fontId="6" type="noConversion"/>
  </si>
  <si>
    <t>기금 지분율</t>
    <phoneticPr fontId="6" type="noConversion"/>
  </si>
  <si>
    <t>기금 NAV</t>
    <phoneticPr fontId="6" type="noConversion"/>
  </si>
  <si>
    <t>일자</t>
    <phoneticPr fontId="6" type="noConversion"/>
  </si>
  <si>
    <t>거래구분
(출자/회수/NAV)</t>
    <phoneticPr fontId="6" type="noConversion"/>
  </si>
  <si>
    <t>거래 내용</t>
    <phoneticPr fontId="6" type="noConversion"/>
  </si>
  <si>
    <t>NAV(기준일 현재 펀드 순자산가) 산정</t>
    <phoneticPr fontId="6" type="noConversion"/>
  </si>
  <si>
    <t>- 최근 투자자산의 평가액이 반영된 펀드 순자산가 산출</t>
    <phoneticPr fontId="6" type="noConversion"/>
  </si>
  <si>
    <r>
      <t>1. 펀드 내 개별 투자자산의 가장</t>
    </r>
    <r>
      <rPr>
        <u/>
        <sz val="11"/>
        <color theme="1"/>
        <rFont val="맑은 고딕"/>
        <family val="3"/>
        <charset val="129"/>
        <scheme val="minor"/>
      </rPr>
      <t xml:space="preserve"> 최근 공정가액 반영</t>
    </r>
    <r>
      <rPr>
        <sz val="11"/>
        <color theme="1"/>
        <rFont val="맑은 고딕"/>
        <family val="3"/>
        <charset val="129"/>
        <scheme val="minor"/>
      </rPr>
      <t>(시가 or 분반기 평가액 반영, 직전연도 말 공정가치 평가 이후 평가액 없을 시 공정가치 평가액 반영)</t>
    </r>
    <phoneticPr fontId="6" type="noConversion"/>
  </si>
  <si>
    <t>- 해당 펀드에 최초 자금출자(투자자 입장) 이후 기준시점까지의 운용 성과 측정</t>
    <phoneticPr fontId="6" type="noConversion"/>
  </si>
  <si>
    <t>성과지수(IRR, 수익배수, NAV/순투자금액)</t>
    <phoneticPr fontId="6" type="noConversion"/>
  </si>
  <si>
    <r>
      <t xml:space="preserve">- 최초 자금출자 ~ 기준시점(KRI 기준 분기말) 사이에 발생한 </t>
    </r>
    <r>
      <rPr>
        <u/>
        <sz val="11"/>
        <color theme="1"/>
        <rFont val="맑은 고딕"/>
        <family val="3"/>
        <charset val="129"/>
        <scheme val="minor"/>
      </rPr>
      <t>모든 Cashflow(출자, 회수, 이익수령 등)</t>
    </r>
    <r>
      <rPr>
        <sz val="11"/>
        <color theme="1"/>
        <rFont val="맑은 고딕"/>
        <family val="3"/>
        <charset val="129"/>
        <scheme val="minor"/>
      </rPr>
      <t>를 발생 일자별로 반영</t>
    </r>
    <phoneticPr fontId="6" type="noConversion"/>
  </si>
  <si>
    <t>환율변동</t>
    <phoneticPr fontId="19" type="noConversion"/>
  </si>
  <si>
    <t>환위험</t>
  </si>
  <si>
    <t>회수지연가능성</t>
    <phoneticPr fontId="19" type="noConversion"/>
  </si>
  <si>
    <t>회수위험</t>
    <phoneticPr fontId="19" type="noConversion"/>
  </si>
  <si>
    <t>보장조건 
이행가능성</t>
    <phoneticPr fontId="19" type="noConversion"/>
  </si>
  <si>
    <t>투자대상의 
신용위험</t>
    <phoneticPr fontId="19" type="noConversion"/>
  </si>
  <si>
    <t>신용위험</t>
    <phoneticPr fontId="19" type="noConversion"/>
  </si>
  <si>
    <t>주가</t>
    <phoneticPr fontId="19" type="noConversion"/>
  </si>
  <si>
    <t>EBITDA</t>
    <phoneticPr fontId="19" type="noConversion"/>
  </si>
  <si>
    <t>운영위험</t>
    <phoneticPr fontId="19" type="noConversion"/>
  </si>
  <si>
    <t>비고</t>
    <phoneticPr fontId="19" type="noConversion"/>
  </si>
  <si>
    <t>CHECK</t>
    <phoneticPr fontId="19" type="noConversion"/>
  </si>
  <si>
    <t>내용</t>
    <phoneticPr fontId="19" type="noConversion"/>
  </si>
  <si>
    <t>KRI</t>
    <phoneticPr fontId="19" type="noConversion"/>
  </si>
  <si>
    <t>위험구분</t>
    <phoneticPr fontId="19" type="noConversion"/>
  </si>
  <si>
    <r>
      <t xml:space="preserve">NAV = 기준시점 펀드 순자산가액
순투자금액 = 펀드 총 출자액 - 총 회수금액
 </t>
    </r>
    <r>
      <rPr>
        <i/>
        <sz val="9"/>
        <color rgb="FF0070C0"/>
        <rFont val="맑은 고딕"/>
        <family val="3"/>
        <charset val="129"/>
        <scheme val="minor"/>
      </rPr>
      <t>단, 총 회수금액은 이익, 배당수령을 포함</t>
    </r>
    <phoneticPr fontId="19" type="noConversion"/>
  </si>
  <si>
    <t>NAV/순투자금액</t>
    <phoneticPr fontId="19" type="noConversion"/>
  </si>
  <si>
    <r>
      <t xml:space="preserve">수익배수 = (총 회수금액 + 기준시점 펀드 순자산가액) / 펀드 총 출자액
 </t>
    </r>
    <r>
      <rPr>
        <i/>
        <sz val="9"/>
        <color rgb="FF0070C0"/>
        <rFont val="맑은 고딕"/>
        <family val="3"/>
        <charset val="129"/>
        <scheme val="minor"/>
      </rPr>
      <t>단, 총 회수금액은 이익, 배당수령을 포함</t>
    </r>
    <phoneticPr fontId="19" type="noConversion"/>
  </si>
  <si>
    <t>수익배수</t>
    <phoneticPr fontId="19" type="noConversion"/>
  </si>
  <si>
    <r>
      <t xml:space="preserve">최초 투자일로부터 당 분기말까지의 펀드 기준 IRR
 </t>
    </r>
    <r>
      <rPr>
        <i/>
        <sz val="9"/>
        <color rgb="FF0070C0"/>
        <rFont val="맑은 고딕"/>
        <family val="3"/>
        <charset val="129"/>
        <scheme val="minor"/>
      </rPr>
      <t>단, 당 분기말 성과는 분기말 시점 순자산가액(NAV) 기재</t>
    </r>
    <phoneticPr fontId="19" type="noConversion"/>
  </si>
  <si>
    <t>IRR</t>
    <phoneticPr fontId="19" type="noConversion"/>
  </si>
  <si>
    <t>시장위험</t>
    <phoneticPr fontId="19" type="noConversion"/>
  </si>
  <si>
    <t>1. 펀드단위 점검항목</t>
    <phoneticPr fontId="19" type="noConversion"/>
  </si>
  <si>
    <t>Value</t>
    <phoneticPr fontId="19" type="noConversion"/>
  </si>
  <si>
    <t>2. 개별종목단위 점검항목</t>
    <phoneticPr fontId="19" type="noConversion"/>
  </si>
  <si>
    <t>2. 펀드 내 존재하는 기타 자산/부채 고려하여 순자산가액 산정(기타 자산/부채 금액은 최근 분기말 결산된 펀드재무제표상의 금액을 반영)</t>
    <phoneticPr fontId="6" type="noConversion"/>
  </si>
  <si>
    <r>
      <t xml:space="preserve"> ♣ 작성시 주의사항
    1. </t>
    </r>
    <r>
      <rPr>
        <b/>
        <sz val="10"/>
        <color rgb="FFFF0000"/>
        <rFont val="맑은 고딕"/>
        <family val="3"/>
        <charset val="129"/>
      </rPr>
      <t>펀드단위 점검항목</t>
    </r>
    <r>
      <rPr>
        <sz val="10"/>
        <color theme="1"/>
        <rFont val="맑은 고딕"/>
        <family val="3"/>
        <charset val="129"/>
      </rPr>
      <t>은 해당 수치를 펀드 전체 기준으로 산정
    2. 해당 수치는 소수점 다섯째 자리에서 반올림 하여 넷째자리까지 기재</t>
    </r>
    <phoneticPr fontId="19" type="noConversion"/>
  </si>
  <si>
    <r>
      <t xml:space="preserve"> ♣ </t>
    </r>
    <r>
      <rPr>
        <b/>
        <sz val="10"/>
        <color theme="1"/>
        <rFont val="맑은 고딕"/>
        <family val="3"/>
        <charset val="129"/>
      </rPr>
      <t xml:space="preserve">작성시 주의사항
  </t>
    </r>
    <r>
      <rPr>
        <sz val="10"/>
        <color theme="1"/>
        <rFont val="맑은 고딕"/>
        <family val="3"/>
        <charset val="129"/>
      </rPr>
      <t xml:space="preserve">  1. </t>
    </r>
    <r>
      <rPr>
        <b/>
        <sz val="10"/>
        <color rgb="FFFF0000"/>
        <rFont val="맑은 고딕"/>
        <family val="3"/>
        <charset val="129"/>
      </rPr>
      <t>개별종목단위 점검항목</t>
    </r>
    <r>
      <rPr>
        <sz val="10"/>
        <color theme="1"/>
        <rFont val="맑은 고딕"/>
        <family val="3"/>
        <charset val="129"/>
      </rPr>
      <t xml:space="preserve">은 펀드 내 투자대상 자산 중 </t>
    </r>
    <r>
      <rPr>
        <b/>
        <sz val="10"/>
        <color theme="1"/>
        <rFont val="맑은 고딕"/>
        <family val="3"/>
        <charset val="129"/>
      </rPr>
      <t>국민연금 투자금액이 500억원 이상인 자산들에 한해서만</t>
    </r>
    <r>
      <rPr>
        <sz val="10"/>
        <color theme="1"/>
        <rFont val="맑은 고딕"/>
        <family val="3"/>
        <charset val="129"/>
      </rPr>
      <t xml:space="preserve"> 다음 이벤트의 발생 여부를 체크
    2. </t>
    </r>
    <r>
      <rPr>
        <b/>
        <sz val="10"/>
        <color rgb="FFFF0000"/>
        <rFont val="맑은 고딕"/>
        <family val="3"/>
        <charset val="129"/>
      </rPr>
      <t>"국민연금 투자금액"</t>
    </r>
    <r>
      <rPr>
        <sz val="10"/>
        <color theme="1"/>
        <rFont val="맑은 고딕"/>
        <family val="3"/>
        <charset val="129"/>
      </rPr>
      <t xml:space="preserve">은 </t>
    </r>
    <r>
      <rPr>
        <b/>
        <sz val="10"/>
        <color rgb="FF0070C0"/>
        <rFont val="맑은 고딕"/>
        <family val="3"/>
        <charset val="129"/>
      </rPr>
      <t>"펀드내 해당자산의 투자원금 잔액"</t>
    </r>
    <r>
      <rPr>
        <sz val="10"/>
        <color theme="1"/>
        <rFont val="맑은 고딕"/>
        <family val="3"/>
        <charset val="129"/>
      </rPr>
      <t xml:space="preserve">에 </t>
    </r>
    <r>
      <rPr>
        <b/>
        <sz val="10"/>
        <color rgb="FF0070C0"/>
        <rFont val="맑은 고딕"/>
        <family val="3"/>
        <charset val="129"/>
      </rPr>
      <t>"국민연금 지분율"</t>
    </r>
    <r>
      <rPr>
        <sz val="10"/>
        <color theme="1"/>
        <rFont val="맑은 고딕"/>
        <family val="3"/>
        <charset val="129"/>
      </rPr>
      <t xml:space="preserve">을 곱하여 계산(국민연금 투자금액 = 펀드내 해당자산의 투자원금 잔액 x 국민연금 지분율)
    3. 각 항목은 드롭다운 메뉴에서 "Y" 또는 "N"을 선택
    4. 해당 이벤트가 발생하여 "Y"를 선택하는 경우, </t>
    </r>
    <r>
      <rPr>
        <b/>
        <sz val="10"/>
        <color theme="1"/>
        <rFont val="맑은 고딕"/>
        <family val="3"/>
        <charset val="129"/>
      </rPr>
      <t>"비고"</t>
    </r>
    <r>
      <rPr>
        <sz val="10"/>
        <color theme="1"/>
        <rFont val="맑은 고딕"/>
        <family val="3"/>
        <charset val="129"/>
      </rPr>
      <t xml:space="preserve">란에 </t>
    </r>
    <r>
      <rPr>
        <b/>
        <sz val="10"/>
        <rFont val="맑은 고딕"/>
        <family val="3"/>
        <charset val="129"/>
      </rPr>
      <t>해당 투자자산명</t>
    </r>
    <r>
      <rPr>
        <sz val="10"/>
        <color theme="1"/>
        <rFont val="맑은 고딕"/>
        <family val="3"/>
        <charset val="129"/>
      </rPr>
      <t xml:space="preserve"> 및 </t>
    </r>
    <r>
      <rPr>
        <b/>
        <sz val="10"/>
        <rFont val="맑은 고딕"/>
        <family val="3"/>
        <charset val="129"/>
      </rPr>
      <t>해당 이벤트 내용, 발생사유 등</t>
    </r>
    <r>
      <rPr>
        <sz val="10"/>
        <rFont val="맑은 고딕"/>
        <family val="3"/>
        <charset val="129"/>
      </rPr>
      <t xml:space="preserve">을 </t>
    </r>
    <r>
      <rPr>
        <sz val="10"/>
        <color theme="1"/>
        <rFont val="맑은 고딕"/>
        <family val="3"/>
        <charset val="129"/>
      </rPr>
      <t xml:space="preserve">기재 </t>
    </r>
    <phoneticPr fontId="19" type="noConversion"/>
  </si>
  <si>
    <t>※ 단, 우선손실충당조항 or 우선분배조항이 존재하며, 기준일 현재 해당될 경우 이를 고려하여 산출/반영</t>
    <phoneticPr fontId="6" type="noConversion"/>
  </si>
  <si>
    <t>향후 1년 이내에 펀드 만기*가 도래하나, 자산의 회수시점이 펀드 만기 이후로 지연될 것으로 예상되는 자산이 있음
 * 약정에 따라 만기 연장이 합의된 경우 연장된 만기 준용</t>
    <phoneticPr fontId="19" type="noConversion"/>
  </si>
  <si>
    <t>국내사모 KRI 점검내역</t>
    <phoneticPr fontId="19" type="noConversion"/>
  </si>
  <si>
    <r>
      <t xml:space="preserve">투자대상자산이 투자된 통화의 해당분기말 기준 환율이 직전 분기말 대비 20% 이상 하락한 자산이 있음(서울외국환중개 고시환율 기준)
 </t>
    </r>
    <r>
      <rPr>
        <i/>
        <sz val="9"/>
        <color rgb="FF0070C0"/>
        <rFont val="맑은 고딕"/>
        <family val="3"/>
        <charset val="129"/>
        <scheme val="minor"/>
      </rPr>
      <t>단, 본 항목은 투자대상자산이 외화로 투자된 경우에 한하여 체크함</t>
    </r>
    <phoneticPr fontId="19" type="noConversion"/>
  </si>
  <si>
    <r>
      <rPr>
        <sz val="10"/>
        <color theme="1"/>
        <rFont val="맑은 고딕"/>
        <family val="3"/>
        <charset val="129"/>
        <scheme val="minor"/>
      </rPr>
      <t>해당분기동안, 자산가치 하락에 대비한 수익 보장 및 담보 등을 제공하는 기업(기관)의 신용등급이 투기등급으로 하락하였거나, 파산, 부도, 법정관리, 워크아웃, 화의 등이 발생한 자산이 있음</t>
    </r>
    <r>
      <rPr>
        <sz val="10"/>
        <color rgb="FFFF0000"/>
        <rFont val="맑은 고딕"/>
        <family val="3"/>
        <charset val="129"/>
        <scheme val="minor"/>
      </rPr>
      <t xml:space="preserve">
</t>
    </r>
    <r>
      <rPr>
        <i/>
        <sz val="9"/>
        <color rgb="FF0070C0"/>
        <rFont val="맑은 고딕"/>
        <family val="3"/>
        <charset val="129"/>
        <scheme val="minor"/>
      </rPr>
      <t xml:space="preserve"> 단, 본 항목은 풋옵션 등 투자수익 보장조건 및 담보 등이 제공된 경우에만 체크함 </t>
    </r>
    <phoneticPr fontId="19" type="noConversion"/>
  </si>
  <si>
    <t>해당 분기동안, 대출관련 의무 및 책임조항(Covenant) 위반이 발생하였거나, 파산, 부도, 법정관리, 워크아웃, 화의 등이 발생한 자산이 있음</t>
    <phoneticPr fontId="19" type="noConversion"/>
  </si>
  <si>
    <r>
      <t xml:space="preserve">- 거래 및 거래 금액은 </t>
    </r>
    <r>
      <rPr>
        <b/>
        <u/>
        <sz val="11"/>
        <color rgb="FFFF0000"/>
        <rFont val="맑은 고딕"/>
        <family val="3"/>
        <charset val="129"/>
        <scheme val="minor"/>
      </rPr>
      <t>기금 기준</t>
    </r>
    <r>
      <rPr>
        <sz val="11"/>
        <rFont val="맑은 고딕"/>
        <family val="3"/>
        <charset val="129"/>
        <scheme val="minor"/>
      </rPr>
      <t>으로 작성/제시</t>
    </r>
    <phoneticPr fontId="6" type="noConversion"/>
  </si>
  <si>
    <r>
      <t xml:space="preserve">- 기준시점의 </t>
    </r>
    <r>
      <rPr>
        <sz val="11"/>
        <color rgb="FFFF0000"/>
        <rFont val="맑은 고딕"/>
        <family val="3"/>
        <charset val="129"/>
        <scheme val="minor"/>
      </rPr>
      <t xml:space="preserve">NAV는 </t>
    </r>
    <r>
      <rPr>
        <u/>
        <sz val="11"/>
        <color rgb="FFFF0000"/>
        <rFont val="맑은 고딕"/>
        <family val="3"/>
        <charset val="129"/>
        <scheme val="minor"/>
      </rPr>
      <t>분기말 현재 투자자산의 최근 공정가치를 반영</t>
    </r>
    <r>
      <rPr>
        <u/>
        <sz val="11"/>
        <color theme="1"/>
        <rFont val="맑은 고딕"/>
        <family val="3"/>
        <charset val="129"/>
        <scheme val="minor"/>
      </rPr>
      <t>하여 산출(NAV Sheet)</t>
    </r>
    <phoneticPr fontId="6" type="noConversion"/>
  </si>
  <si>
    <r>
      <t xml:space="preserve">해당 분기말 주가가 직전 분기말 주가대비 30% 이상  하락한 자산이 있음
</t>
    </r>
    <r>
      <rPr>
        <i/>
        <sz val="9"/>
        <color rgb="FF0070C0"/>
        <rFont val="맑은 고딕"/>
        <family val="3"/>
        <charset val="129"/>
        <scheme val="minor"/>
      </rPr>
      <t xml:space="preserve"> 단, 본 항목은 투자대상자산이 상장주식일 경우에 한하여 체크함</t>
    </r>
    <phoneticPr fontId="19" type="noConversion"/>
  </si>
  <si>
    <r>
      <t xml:space="preserve">해당 분기 EBITDA가 전년 동기 EBITDA 대비 30% 이상 하락한 자산이 있음
</t>
    </r>
    <r>
      <rPr>
        <i/>
        <sz val="9"/>
        <color rgb="FF0070C0"/>
        <rFont val="맑은 고딕"/>
        <family val="3"/>
        <charset val="129"/>
        <scheme val="minor"/>
      </rPr>
      <t xml:space="preserve"> 단, EBITDA 산출이 어려울 경우 사전에 대안지표를 협의하여 체크</t>
    </r>
    <phoneticPr fontId="19" type="noConversion"/>
  </si>
  <si>
    <t>게르부아유한회사</t>
    <phoneticPr fontId="6" type="noConversion"/>
  </si>
  <si>
    <t>출자</t>
    <phoneticPr fontId="6" type="noConversion"/>
  </si>
  <si>
    <t>최초 자금출자</t>
    <phoneticPr fontId="6" type="noConversion"/>
  </si>
  <si>
    <t>추가 출자</t>
    <phoneticPr fontId="6" type="noConversion"/>
  </si>
  <si>
    <t>NAV</t>
    <phoneticPr fontId="6" type="noConversion"/>
  </si>
  <si>
    <t>기준일 현재 순자산가</t>
    <phoneticPr fontId="6" type="noConversion"/>
  </si>
  <si>
    <t>회수</t>
    <phoneticPr fontId="6" type="noConversion"/>
  </si>
  <si>
    <t>출자</t>
    <phoneticPr fontId="6" type="noConversion"/>
  </si>
  <si>
    <t>자금회수</t>
    <phoneticPr fontId="6" type="noConversion"/>
  </si>
  <si>
    <t>N</t>
  </si>
  <si>
    <t>회수</t>
    <phoneticPr fontId="6" type="noConversion"/>
  </si>
  <si>
    <t>에스메랄다</t>
    <phoneticPr fontId="6" type="noConversion"/>
  </si>
  <si>
    <t>베수비오</t>
    <phoneticPr fontId="6" type="noConversion"/>
  </si>
  <si>
    <t>에트루리</t>
    <phoneticPr fontId="6" type="noConversion"/>
  </si>
  <si>
    <t xml:space="preserve"> 펀드의 총 투자금액 중 회수되지 않은 잔액( = 총투자금액 - 회수원금)</t>
    <phoneticPr fontId="19" type="noConversion"/>
  </si>
  <si>
    <t>투자잔액</t>
    <phoneticPr fontId="19" type="noConversion"/>
  </si>
  <si>
    <t>투자잔액</t>
    <phoneticPr fontId="19" type="noConversion"/>
  </si>
  <si>
    <t xml:space="preserve"> 펀드의 총 회수금액 중 이익수령을 제외한 투자원금 회수금액</t>
    <phoneticPr fontId="19" type="noConversion"/>
  </si>
  <si>
    <t>회수원금</t>
    <phoneticPr fontId="19" type="noConversion"/>
  </si>
  <si>
    <t>회수원금</t>
    <phoneticPr fontId="19" type="noConversion"/>
  </si>
  <si>
    <t xml:space="preserve"> 펀드의 총 회수금액(이익수령, 투자원금회수 등)</t>
    <phoneticPr fontId="19" type="noConversion"/>
  </si>
  <si>
    <t>총회수금액</t>
    <phoneticPr fontId="19" type="noConversion"/>
  </si>
  <si>
    <t xml:space="preserve"> 펀드 약정금액 대비 총 집행금액의 비율( = 총투자금액 / 약정금액)</t>
    <phoneticPr fontId="19" type="noConversion"/>
  </si>
  <si>
    <t>집행률</t>
    <phoneticPr fontId="19" type="noConversion"/>
  </si>
  <si>
    <t xml:space="preserve"> 펀드의 총 집행금액</t>
    <phoneticPr fontId="19" type="noConversion"/>
  </si>
  <si>
    <t>총집행금액</t>
    <phoneticPr fontId="19" type="noConversion"/>
  </si>
  <si>
    <t xml:space="preserve"> 펀드의 총 약정금액(국민연금공단의 약정금액이 아닌 총 약정금액)</t>
    <phoneticPr fontId="19" type="noConversion"/>
  </si>
  <si>
    <t>총약정금액</t>
    <phoneticPr fontId="19" type="noConversion"/>
  </si>
  <si>
    <r>
      <rPr>
        <sz val="10"/>
        <color theme="1"/>
        <rFont val="맑은 고딕"/>
        <family val="3"/>
        <charset val="129"/>
      </rPr>
      <t>※</t>
    </r>
    <r>
      <rPr>
        <sz val="10"/>
        <color theme="1"/>
        <rFont val="맑은 고딕"/>
        <family val="2"/>
        <charset val="129"/>
      </rPr>
      <t xml:space="preserve"> </t>
    </r>
    <r>
      <rPr>
        <sz val="10"/>
        <color theme="1"/>
        <rFont val="맑은 고딕"/>
        <family val="2"/>
        <charset val="129"/>
        <scheme val="minor"/>
      </rPr>
      <t>데이터 항목별 정의</t>
    </r>
    <phoneticPr fontId="17" type="noConversion"/>
  </si>
  <si>
    <r>
      <rPr>
        <sz val="10"/>
        <color theme="1"/>
        <rFont val="맑은 고딕"/>
        <family val="3"/>
        <charset val="129"/>
      </rPr>
      <t>※</t>
    </r>
    <r>
      <rPr>
        <sz val="10"/>
        <color theme="1"/>
        <rFont val="맑은 고딕"/>
        <family val="2"/>
        <charset val="129"/>
      </rPr>
      <t xml:space="preserve"> </t>
    </r>
    <r>
      <rPr>
        <sz val="10"/>
        <color theme="1"/>
        <rFont val="맑은 고딕"/>
        <family val="2"/>
        <charset val="129"/>
        <scheme val="minor"/>
      </rPr>
      <t>데이터 항목별 정의</t>
    </r>
    <phoneticPr fontId="17" type="noConversion"/>
  </si>
  <si>
    <t>펀드명</t>
    <phoneticPr fontId="19" type="noConversion"/>
  </si>
  <si>
    <t>No.</t>
    <phoneticPr fontId="19" type="noConversion"/>
  </si>
  <si>
    <t>2. 펀드 투자 현황</t>
    <phoneticPr fontId="19" type="noConversion"/>
  </si>
  <si>
    <t>투자기구</t>
    <phoneticPr fontId="19" type="noConversion"/>
  </si>
  <si>
    <t>설립근거</t>
    <phoneticPr fontId="19" type="noConversion"/>
  </si>
  <si>
    <t xml:space="preserve"> 국민연금공단의 펀드 내 지분율</t>
    <phoneticPr fontId="19" type="noConversion"/>
  </si>
  <si>
    <t>기금지분율</t>
    <phoneticPr fontId="19" type="noConversion"/>
  </si>
  <si>
    <t xml:space="preserve"> 국민연금공단의 펀드 약정금액</t>
    <phoneticPr fontId="19" type="noConversion"/>
  </si>
  <si>
    <t>약정금액</t>
    <phoneticPr fontId="19" type="noConversion"/>
  </si>
  <si>
    <t xml:space="preserve"> 펀드 만기일</t>
    <phoneticPr fontId="19" type="noConversion"/>
  </si>
  <si>
    <t>만기일</t>
    <phoneticPr fontId="19" type="noConversion"/>
  </si>
  <si>
    <t xml:space="preserve"> 펀드 설립등기일</t>
    <phoneticPr fontId="19" type="noConversion"/>
  </si>
  <si>
    <t>계약일</t>
    <phoneticPr fontId="19" type="noConversion"/>
  </si>
  <si>
    <t xml:space="preserve"> 정관상의 펀드 명칭</t>
    <phoneticPr fontId="19" type="noConversion"/>
  </si>
  <si>
    <t>자본시장법에 따른 사모투자전문회사</t>
    <phoneticPr fontId="17" type="noConversion"/>
  </si>
  <si>
    <t>자본시장법</t>
    <phoneticPr fontId="17" type="noConversion"/>
  </si>
  <si>
    <t>2021.11.03</t>
    <phoneticPr fontId="17" type="noConversion"/>
  </si>
  <si>
    <t>2014.11.03</t>
    <phoneticPr fontId="17" type="noConversion"/>
  </si>
  <si>
    <t>아이엠엠인프라제5호사모투자전문회사</t>
    <phoneticPr fontId="17" type="noConversion"/>
  </si>
  <si>
    <t>아이엠엠인프라제5호사모투자전문회사</t>
    <phoneticPr fontId="17" type="noConversion"/>
  </si>
  <si>
    <t>국민연금 약정금액</t>
    <phoneticPr fontId="19" type="noConversion"/>
  </si>
  <si>
    <t>총약정금액</t>
    <phoneticPr fontId="17" type="noConversion"/>
  </si>
  <si>
    <t>펀드명</t>
    <phoneticPr fontId="17" type="noConversion"/>
  </si>
  <si>
    <t>1. 펀드 기본 정보</t>
    <phoneticPr fontId="19" type="noConversion"/>
  </si>
  <si>
    <t xml:space="preserve"> 펀드에서 해당 투자자산 투자시 사용된 통화</t>
    <phoneticPr fontId="19" type="noConversion"/>
  </si>
  <si>
    <t>통화</t>
    <phoneticPr fontId="19" type="noConversion"/>
  </si>
  <si>
    <t xml:space="preserve"> 보장조건을 제공하는 주체(기업일 경우 기업명, 자산일 경우 자산명)</t>
    <phoneticPr fontId="19" type="noConversion"/>
  </si>
  <si>
    <t>보장조건 제공자</t>
    <phoneticPr fontId="19" type="noConversion"/>
  </si>
  <si>
    <t xml:space="preserve"> 투자자산의 가치하락에 대비한 수익보장조건 및 담보 제공의 유무에 따라 구분</t>
    <phoneticPr fontId="19" type="noConversion"/>
  </si>
  <si>
    <t>보장조건 유무</t>
    <phoneticPr fontId="19" type="noConversion"/>
  </si>
  <si>
    <t xml:space="preserve"> 투자자산의 사업유형(도로, 철도, 발전, 선박/항만, 에너지/자원, 교육시설, 하수관거/환경시설, 병영시설 등)</t>
    <phoneticPr fontId="19" type="noConversion"/>
  </si>
  <si>
    <t>사업유형</t>
    <phoneticPr fontId="19" type="noConversion"/>
  </si>
  <si>
    <t xml:space="preserve"> 독점규제 및 공정거래에 관한 법률에 의거 발표되는 대규모기업집단을 기준으로 분류</t>
    <phoneticPr fontId="19" type="noConversion"/>
  </si>
  <si>
    <t>계열</t>
    <phoneticPr fontId="19" type="noConversion"/>
  </si>
  <si>
    <t xml:space="preserve"> 국가분류 데이터를 기준으로 북미, 유럽, 남미, 오세아니아, 아시아, 아프리카로 구분</t>
    <phoneticPr fontId="19" type="noConversion"/>
  </si>
  <si>
    <t>지역</t>
    <phoneticPr fontId="19" type="noConversion"/>
  </si>
  <si>
    <t xml:space="preserve"> 투자대상이 기업일 경우, 해당 기업의 본점 소재지를 기준으로 분류하며, 투자대상이 실물자산일 경우, 해당 자산의 소재지를 기준으로 분류</t>
    <phoneticPr fontId="19" type="noConversion"/>
  </si>
  <si>
    <t>국가</t>
    <phoneticPr fontId="19" type="noConversion"/>
  </si>
  <si>
    <t xml:space="preserve"> 투자자산이 속하는 업종을 GICS 기준으로 분류하여 명시(Sub-Industry 단위(8자리 숫자)까지 표시)</t>
    <phoneticPr fontId="19" type="noConversion"/>
  </si>
  <si>
    <t>Sector</t>
    <phoneticPr fontId="19" type="noConversion"/>
  </si>
  <si>
    <t xml:space="preserve"> 투자자산의 상장여부(투자자산이 상장자산일 경우, 상장된 거래소명을 명시)</t>
    <phoneticPr fontId="19" type="noConversion"/>
  </si>
  <si>
    <t>상장여부</t>
    <phoneticPr fontId="19" type="noConversion"/>
  </si>
  <si>
    <t xml:space="preserve"> 투자자산의 유형(보통주, 우선주,  RCPS, CB, BW, 선순위채권, 후순위채권, 대여금 등)</t>
    <phoneticPr fontId="19" type="noConversion"/>
  </si>
  <si>
    <t>투자형태</t>
    <phoneticPr fontId="19" type="noConversion"/>
  </si>
  <si>
    <t>[Exposure 기본정보]</t>
    <phoneticPr fontId="17" type="noConversion"/>
  </si>
  <si>
    <t xml:space="preserve"> 국민연금공단 기준 해당 투자자산 평가금액( = 펀드기준 평가금액 * 국민연금공단 지분율)</t>
    <phoneticPr fontId="19" type="noConversion"/>
  </si>
  <si>
    <t>평가금액</t>
    <phoneticPr fontId="19" type="noConversion"/>
  </si>
  <si>
    <t xml:space="preserve"> 국민연금공단 기준 해당 투자자산 투자금액 중 회수되지 않은 잔액( = 펀드기준 투자잔액 * 국민연금공단 지분율)</t>
    <phoneticPr fontId="19" type="noConversion"/>
  </si>
  <si>
    <t xml:space="preserve"> 국민연금공단 기준 해당 투자자산 투자금액( = 펀드기준 총투자금액 * 국민연금공단 지분율)</t>
    <phoneticPr fontId="19" type="noConversion"/>
  </si>
  <si>
    <t>총투자금액</t>
    <phoneticPr fontId="19" type="noConversion"/>
  </si>
  <si>
    <t>[기금기준]</t>
    <phoneticPr fontId="17" type="noConversion"/>
  </si>
  <si>
    <t xml:space="preserve"> 투자자산의 명칭(투자대상이 기업일 경우 기업명, 자산일 경우 자산명)</t>
    <phoneticPr fontId="19" type="noConversion"/>
  </si>
  <si>
    <t>최근평가일</t>
    <phoneticPr fontId="19" type="noConversion"/>
  </si>
  <si>
    <t xml:space="preserve"> 해당 투자자산의 가장 최근 공정가액</t>
    <phoneticPr fontId="19" type="noConversion"/>
  </si>
  <si>
    <t xml:space="preserve"> 해당 투자자산에 투자한 금액 중 회수되지 않은 잔액( = 총투자금액 - 회수원금)</t>
    <phoneticPr fontId="19" type="noConversion"/>
  </si>
  <si>
    <t xml:space="preserve"> 해당 투자자산과 관련하여 회수한 금액(이익수령, 투자원금회수 등)</t>
    <phoneticPr fontId="17" type="noConversion"/>
  </si>
  <si>
    <t>회수금액</t>
    <phoneticPr fontId="19" type="noConversion"/>
  </si>
  <si>
    <t xml:space="preserve"> 해당 투자자산과 관련하여 회수한 금액 중 이익수령을 제외한 투자원금 회수금액</t>
    <phoneticPr fontId="19" type="noConversion"/>
  </si>
  <si>
    <t xml:space="preserve"> 펀드에서 해당 투자자산에 투자한 총 금액(단, 펀드에서 차입하여 투자한 금액은 제외)</t>
    <phoneticPr fontId="19" type="noConversion"/>
  </si>
  <si>
    <t>[펀드기준]</t>
    <phoneticPr fontId="17" type="noConversion"/>
  </si>
  <si>
    <t xml:space="preserve"> 해당 투자자산의 예상회수시점(부분 회수가 예상되는 경우, 최종 회수시점)</t>
    <phoneticPr fontId="19" type="noConversion"/>
  </si>
  <si>
    <t>회수예정일</t>
    <phoneticPr fontId="19" type="noConversion"/>
  </si>
  <si>
    <t xml:space="preserve"> 펀드가 해당 투자자산을 취득한 날짜</t>
    <phoneticPr fontId="19" type="noConversion"/>
  </si>
  <si>
    <t>취득일</t>
    <phoneticPr fontId="19" type="noConversion"/>
  </si>
  <si>
    <t>투자자산명</t>
    <phoneticPr fontId="19" type="noConversion"/>
  </si>
  <si>
    <r>
      <t>K</t>
    </r>
    <r>
      <rPr>
        <sz val="11"/>
        <color theme="1"/>
        <rFont val="맑은 고딕"/>
        <family val="3"/>
        <charset val="129"/>
        <scheme val="minor"/>
      </rPr>
      <t>RW</t>
    </r>
    <phoneticPr fontId="17" type="noConversion"/>
  </si>
  <si>
    <t>-</t>
    <phoneticPr fontId="17" type="noConversion"/>
  </si>
  <si>
    <t>에너지/자원</t>
    <phoneticPr fontId="17" type="noConversion"/>
  </si>
  <si>
    <t>지에스</t>
    <phoneticPr fontId="17" type="noConversion"/>
  </si>
  <si>
    <t>아시아</t>
    <phoneticPr fontId="17" type="noConversion"/>
  </si>
  <si>
    <t>대한민국</t>
    <phoneticPr fontId="17" type="noConversion"/>
  </si>
  <si>
    <t>N/A</t>
  </si>
  <si>
    <t>보통주</t>
  </si>
  <si>
    <t>총투자금액</t>
    <phoneticPr fontId="19" type="noConversion"/>
  </si>
  <si>
    <t>최근평가일</t>
    <phoneticPr fontId="19" type="noConversion"/>
  </si>
  <si>
    <t>평가금액</t>
    <phoneticPr fontId="19" type="noConversion"/>
  </si>
  <si>
    <t>투자잔액</t>
    <phoneticPr fontId="19" type="noConversion"/>
  </si>
  <si>
    <t>회수금액</t>
    <phoneticPr fontId="19" type="noConversion"/>
  </si>
  <si>
    <t>회수원금</t>
    <phoneticPr fontId="19" type="noConversion"/>
  </si>
  <si>
    <t>Exposure 기본정보</t>
    <phoneticPr fontId="19" type="noConversion"/>
  </si>
  <si>
    <t>기금 기준</t>
    <phoneticPr fontId="19" type="noConversion"/>
  </si>
  <si>
    <t>펀드 기준</t>
    <phoneticPr fontId="19" type="noConversion"/>
  </si>
  <si>
    <t>회수예정일</t>
    <phoneticPr fontId="19" type="noConversion"/>
  </si>
  <si>
    <t>취득일</t>
    <phoneticPr fontId="19" type="noConversion"/>
  </si>
  <si>
    <t>투자자산명</t>
    <phoneticPr fontId="19" type="noConversion"/>
  </si>
  <si>
    <t>펀드명</t>
    <phoneticPr fontId="19" type="noConversion"/>
  </si>
  <si>
    <t>No.</t>
    <phoneticPr fontId="19" type="noConversion"/>
  </si>
  <si>
    <t>3. 펀드 내 투자종목 기본 정보</t>
    <phoneticPr fontId="19" type="noConversion"/>
  </si>
  <si>
    <t>인천종합에너지㈜(게르부아유한회사)</t>
    <phoneticPr fontId="17" type="noConversion"/>
  </si>
  <si>
    <t>충남도시가스㈜(에트루리유한회사)</t>
    <phoneticPr fontId="17" type="noConversion"/>
  </si>
  <si>
    <t>부산신항국제터미널㈜(베수비오유한회사)</t>
    <phoneticPr fontId="17" type="noConversion"/>
  </si>
  <si>
    <t>N/A</t>
    <phoneticPr fontId="17" type="noConversion"/>
  </si>
  <si>
    <t>에너지/자원</t>
    <phoneticPr fontId="17" type="noConversion"/>
  </si>
  <si>
    <t>선박/항만</t>
    <phoneticPr fontId="17" type="noConversion"/>
  </si>
  <si>
    <t>우선주</t>
  </si>
  <si>
    <t>종목공정가치평가를 반영한 SPC순자산가액</t>
    <phoneticPr fontId="6" type="noConversion"/>
  </si>
  <si>
    <t>SPC 순자산가액</t>
    <phoneticPr fontId="6" type="noConversion"/>
  </si>
  <si>
    <t>에스메랄다 주식회사(*)</t>
    <phoneticPr fontId="17" type="noConversion"/>
  </si>
  <si>
    <t>(*)DS파워 투자를 위한 계약금 지급, 에스메랄다 SPC의 Target 투자자산 없음.</t>
    <phoneticPr fontId="17" type="noConversion"/>
  </si>
  <si>
    <t>우선주</t>
    <phoneticPr fontId="17" type="noConversion"/>
  </si>
  <si>
    <t>* 평가관련 데이터(평가금액, 최근평가일)를 분기자료에서 입력해도 되는지요??</t>
    <phoneticPr fontId="17" type="noConversion"/>
  </si>
  <si>
    <t>Sector</t>
    <phoneticPr fontId="19" type="noConversion"/>
  </si>
  <si>
    <t xml:space="preserve"> 투자 펀드의 근거법령(자본시장법/ 민간투자법, 선박투자회사법 등)</t>
    <phoneticPr fontId="19" type="noConversion"/>
  </si>
  <si>
    <t xml:space="preserve"> 근거법령(자본시장법/ 민간투자법, 선박투자회사법 등)에 따른 투자기구분류(투자신탁, 투자회사, 사모투자전문회사, 투융자회사, 투융자신탁 등)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</si>
</sst>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.0000_-;\-* #,##0.0000_-;_-* &quot;-&quot;_-;_-@_-"/>
    <numFmt numFmtId="177" formatCode="0.0000_ "/>
    <numFmt numFmtId="178" formatCode="0.0%"/>
    <numFmt numFmtId="179" formatCode="0.0000%"/>
    <numFmt numFmtId="180" formatCode="#,##0_);[Red]\(#,##0\)"/>
  </numFmts>
  <fonts count="5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9.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i/>
      <sz val="10"/>
      <color theme="1" tint="0.34998626667073579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b/>
      <u/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  <font>
      <sz val="10"/>
      <name val="Arial"/>
      <family val="2"/>
      <charset val="238"/>
    </font>
    <font>
      <b/>
      <sz val="11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9.5"/>
      <color theme="1"/>
      <name val="맑은 고딕"/>
      <family val="3"/>
      <charset val="129"/>
      <scheme val="minor"/>
    </font>
    <font>
      <sz val="9.5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11"/>
      <color theme="4"/>
      <name val="맑은 고딕"/>
      <family val="3"/>
      <charset val="129"/>
      <scheme val="minor"/>
    </font>
    <font>
      <b/>
      <sz val="9.5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ck">
        <color auto="1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thick">
        <color auto="1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ck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indexed="64"/>
      </bottom>
      <diagonal/>
    </border>
    <border>
      <left/>
      <right/>
      <top style="double">
        <color theme="0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</borders>
  <cellStyleXfs count="17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8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2" borderId="0" xfId="0" quotePrefix="1" applyFill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1" fontId="0" fillId="2" borderId="1" xfId="2" applyFont="1" applyFill="1" applyBorder="1">
      <alignment vertical="center"/>
    </xf>
    <xf numFmtId="41" fontId="0" fillId="2" borderId="1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9" fillId="2" borderId="0" xfId="0" applyFont="1" applyFill="1">
      <alignment vertical="center"/>
    </xf>
    <xf numFmtId="41" fontId="0" fillId="0" borderId="1" xfId="0" applyNumberFormat="1" applyFill="1" applyBorder="1">
      <alignment vertical="center"/>
    </xf>
    <xf numFmtId="0" fontId="10" fillId="2" borderId="0" xfId="0" quotePrefix="1" applyFont="1" applyFill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0" fontId="7" fillId="3" borderId="6" xfId="1" applyNumberFormat="1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76" fontId="7" fillId="3" borderId="8" xfId="2" applyNumberFormat="1" applyFont="1" applyFill="1" applyBorder="1">
      <alignment vertical="center"/>
    </xf>
    <xf numFmtId="176" fontId="7" fillId="3" borderId="10" xfId="2" applyNumberFormat="1" applyFont="1" applyFill="1" applyBorder="1">
      <alignment vertical="center"/>
    </xf>
    <xf numFmtId="41" fontId="0" fillId="2" borderId="1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1" fontId="7" fillId="3" borderId="3" xfId="2" applyFont="1" applyFill="1" applyBorder="1">
      <alignment vertical="center"/>
    </xf>
    <xf numFmtId="41" fontId="0" fillId="0" borderId="1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horizontal="right" vertical="center"/>
    </xf>
    <xf numFmtId="41" fontId="0" fillId="2" borderId="11" xfId="2" applyFont="1" applyFill="1" applyBorder="1">
      <alignment vertical="center"/>
    </xf>
    <xf numFmtId="41" fontId="0" fillId="2" borderId="13" xfId="2" applyFont="1" applyFill="1" applyBorder="1" applyAlignment="1">
      <alignment horizontal="center" vertical="center"/>
    </xf>
    <xf numFmtId="41" fontId="12" fillId="3" borderId="4" xfId="2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quotePrefix="1" applyFont="1" applyFill="1">
      <alignment vertical="center"/>
    </xf>
    <xf numFmtId="41" fontId="0" fillId="2" borderId="0" xfId="2" applyFont="1" applyFill="1">
      <alignment vertical="center"/>
    </xf>
    <xf numFmtId="0" fontId="10" fillId="2" borderId="1" xfId="0" applyFont="1" applyFill="1" applyBorder="1" applyAlignment="1">
      <alignment horizontal="left" vertical="center" indent="1"/>
    </xf>
    <xf numFmtId="41" fontId="10" fillId="2" borderId="1" xfId="2" applyFont="1" applyFill="1" applyBorder="1">
      <alignment vertical="center"/>
    </xf>
    <xf numFmtId="14" fontId="10" fillId="2" borderId="0" xfId="0" applyNumberFormat="1" applyFont="1" applyFill="1">
      <alignment vertical="center"/>
    </xf>
    <xf numFmtId="178" fontId="10" fillId="2" borderId="0" xfId="1" applyNumberFormat="1" applyFont="1" applyFill="1">
      <alignment vertical="center"/>
    </xf>
    <xf numFmtId="0" fontId="3" fillId="0" borderId="0" xfId="4">
      <alignment vertical="center"/>
    </xf>
    <xf numFmtId="0" fontId="15" fillId="0" borderId="0" xfId="4" applyFont="1" applyAlignment="1">
      <alignment horizontal="center" vertical="center"/>
    </xf>
    <xf numFmtId="0" fontId="3" fillId="0" borderId="14" xfId="4" applyBorder="1">
      <alignment vertical="center"/>
    </xf>
    <xf numFmtId="0" fontId="3" fillId="0" borderId="15" xfId="4" applyBorder="1">
      <alignment vertical="center"/>
    </xf>
    <xf numFmtId="0" fontId="15" fillId="0" borderId="15" xfId="4" applyFont="1" applyBorder="1" applyAlignment="1">
      <alignment horizontal="center" vertical="center"/>
    </xf>
    <xf numFmtId="0" fontId="15" fillId="0" borderId="15" xfId="4" applyFont="1" applyBorder="1">
      <alignment vertical="center"/>
    </xf>
    <xf numFmtId="0" fontId="3" fillId="0" borderId="16" xfId="4" applyBorder="1">
      <alignment vertical="center"/>
    </xf>
    <xf numFmtId="0" fontId="3" fillId="0" borderId="17" xfId="4" applyBorder="1">
      <alignment vertical="center"/>
    </xf>
    <xf numFmtId="0" fontId="3" fillId="0" borderId="18" xfId="4" applyBorder="1">
      <alignment vertical="center"/>
    </xf>
    <xf numFmtId="0" fontId="18" fillId="0" borderId="1" xfId="4" applyFont="1" applyFill="1" applyBorder="1" applyAlignment="1">
      <alignment horizontal="center" vertical="center" wrapText="1"/>
    </xf>
    <xf numFmtId="0" fontId="15" fillId="0" borderId="1" xfId="4" quotePrefix="1" applyFont="1" applyBorder="1" applyAlignment="1">
      <alignment horizontal="center" vertical="center" wrapText="1"/>
    </xf>
    <xf numFmtId="0" fontId="20" fillId="0" borderId="1" xfId="4" applyFont="1" applyBorder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3" fillId="0" borderId="19" xfId="4" applyBorder="1">
      <alignment vertical="center"/>
    </xf>
    <xf numFmtId="0" fontId="15" fillId="0" borderId="1" xfId="4" applyFont="1" applyBorder="1" applyAlignment="1">
      <alignment vertical="center" wrapText="1"/>
    </xf>
    <xf numFmtId="0" fontId="22" fillId="0" borderId="1" xfId="4" applyFont="1" applyBorder="1" applyAlignment="1">
      <alignment vertical="center" wrapText="1"/>
    </xf>
    <xf numFmtId="0" fontId="15" fillId="0" borderId="13" xfId="4" applyFont="1" applyBorder="1" applyAlignment="1">
      <alignment horizontal="center" vertical="center" wrapText="1"/>
    </xf>
    <xf numFmtId="0" fontId="3" fillId="0" borderId="20" xfId="4" applyBorder="1">
      <alignment vertical="center"/>
    </xf>
    <xf numFmtId="0" fontId="12" fillId="0" borderId="21" xfId="4" applyFont="1" applyBorder="1" applyAlignment="1">
      <alignment horizontal="left" vertical="center" wrapText="1"/>
    </xf>
    <xf numFmtId="0" fontId="3" fillId="0" borderId="22" xfId="4" applyBorder="1">
      <alignment vertical="center"/>
    </xf>
    <xf numFmtId="0" fontId="3" fillId="0" borderId="0" xfId="4" applyBorder="1">
      <alignment vertical="center"/>
    </xf>
    <xf numFmtId="0" fontId="12" fillId="0" borderId="19" xfId="4" applyFont="1" applyBorder="1" applyAlignment="1">
      <alignment horizontal="left" vertical="center"/>
    </xf>
    <xf numFmtId="0" fontId="15" fillId="0" borderId="28" xfId="4" quotePrefix="1" applyFont="1" applyBorder="1" applyAlignment="1">
      <alignment horizontal="center" vertical="center" wrapText="1"/>
    </xf>
    <xf numFmtId="0" fontId="15" fillId="0" borderId="28" xfId="4" applyFont="1" applyBorder="1" applyAlignment="1">
      <alignment vertical="center" wrapText="1"/>
    </xf>
    <xf numFmtId="0" fontId="15" fillId="0" borderId="28" xfId="4" applyFont="1" applyBorder="1" applyAlignment="1">
      <alignment horizontal="center" vertical="center" wrapText="1"/>
    </xf>
    <xf numFmtId="0" fontId="30" fillId="0" borderId="29" xfId="4" applyFont="1" applyFill="1" applyBorder="1" applyAlignment="1">
      <alignment horizontal="center" vertical="center" wrapText="1"/>
    </xf>
    <xf numFmtId="0" fontId="15" fillId="0" borderId="29" xfId="4" quotePrefix="1" applyFont="1" applyBorder="1" applyAlignment="1">
      <alignment horizontal="center" vertical="center" wrapText="1"/>
    </xf>
    <xf numFmtId="0" fontId="15" fillId="0" borderId="29" xfId="4" applyFont="1" applyBorder="1" applyAlignment="1">
      <alignment vertical="center" wrapText="1"/>
    </xf>
    <xf numFmtId="0" fontId="15" fillId="0" borderId="29" xfId="4" applyFont="1" applyBorder="1" applyAlignment="1">
      <alignment horizontal="center" vertical="center" wrapText="1"/>
    </xf>
    <xf numFmtId="0" fontId="3" fillId="0" borderId="1" xfId="4" applyBorder="1">
      <alignment vertical="center"/>
    </xf>
    <xf numFmtId="0" fontId="15" fillId="0" borderId="21" xfId="4" applyFont="1" applyBorder="1" applyAlignment="1">
      <alignment horizontal="center" vertical="center"/>
    </xf>
    <xf numFmtId="0" fontId="12" fillId="0" borderId="21" xfId="4" applyFont="1" applyBorder="1" applyAlignment="1">
      <alignment horizontal="left" vertical="center"/>
    </xf>
    <xf numFmtId="0" fontId="12" fillId="0" borderId="22" xfId="4" applyFont="1" applyBorder="1" applyAlignment="1">
      <alignment horizontal="left" vertical="center"/>
    </xf>
    <xf numFmtId="0" fontId="15" fillId="0" borderId="33" xfId="4" applyFont="1" applyBorder="1" applyAlignment="1">
      <alignment horizontal="center" vertical="center"/>
    </xf>
    <xf numFmtId="0" fontId="15" fillId="0" borderId="33" xfId="4" applyFont="1" applyBorder="1" applyAlignment="1">
      <alignment horizontal="left" vertical="center"/>
    </xf>
    <xf numFmtId="0" fontId="15" fillId="0" borderId="28" xfId="4" applyFont="1" applyBorder="1" applyAlignment="1">
      <alignment horizontal="center" vertical="center"/>
    </xf>
    <xf numFmtId="0" fontId="12" fillId="0" borderId="34" xfId="4" applyFont="1" applyBorder="1" applyAlignment="1">
      <alignment horizontal="left" vertical="center"/>
    </xf>
    <xf numFmtId="0" fontId="3" fillId="0" borderId="35" xfId="4" applyBorder="1">
      <alignment vertical="center"/>
    </xf>
    <xf numFmtId="0" fontId="15" fillId="0" borderId="36" xfId="4" applyFont="1" applyBorder="1" applyAlignment="1">
      <alignment horizontal="center" vertical="center"/>
    </xf>
    <xf numFmtId="0" fontId="3" fillId="0" borderId="37" xfId="4" applyBorder="1">
      <alignment vertical="center"/>
    </xf>
    <xf numFmtId="0" fontId="3" fillId="0" borderId="38" xfId="4" applyBorder="1">
      <alignment vertical="center"/>
    </xf>
    <xf numFmtId="0" fontId="3" fillId="0" borderId="39" xfId="4" applyBorder="1">
      <alignment vertical="center"/>
    </xf>
    <xf numFmtId="0" fontId="3" fillId="0" borderId="21" xfId="4" applyBorder="1">
      <alignment vertical="center"/>
    </xf>
    <xf numFmtId="0" fontId="3" fillId="0" borderId="40" xfId="4" applyBorder="1">
      <alignment vertical="center"/>
    </xf>
    <xf numFmtId="177" fontId="15" fillId="0" borderId="1" xfId="4" quotePrefix="1" applyNumberFormat="1" applyFont="1" applyBorder="1" applyAlignment="1">
      <alignment horizontal="center" vertical="center" wrapText="1"/>
    </xf>
    <xf numFmtId="179" fontId="15" fillId="0" borderId="1" xfId="4" quotePrefix="1" applyNumberFormat="1" applyFont="1" applyBorder="1" applyAlignment="1">
      <alignment horizontal="center" vertical="center" wrapText="1"/>
    </xf>
    <xf numFmtId="0" fontId="35" fillId="2" borderId="0" xfId="0" applyFont="1" applyFill="1">
      <alignment vertical="center"/>
    </xf>
    <xf numFmtId="0" fontId="34" fillId="2" borderId="0" xfId="0" quotePrefix="1" applyFont="1" applyFill="1">
      <alignment vertical="center"/>
    </xf>
    <xf numFmtId="0" fontId="12" fillId="2" borderId="0" xfId="0" applyFont="1" applyFill="1" applyAlignment="1">
      <alignment horizontal="center" vertical="center"/>
    </xf>
    <xf numFmtId="178" fontId="39" fillId="2" borderId="0" xfId="1" applyNumberFormat="1" applyFont="1" applyFill="1">
      <alignment vertical="center"/>
    </xf>
    <xf numFmtId="14" fontId="34" fillId="2" borderId="1" xfId="0" applyNumberFormat="1" applyFont="1" applyFill="1" applyBorder="1" applyAlignment="1">
      <alignment horizontal="center" vertical="center"/>
    </xf>
    <xf numFmtId="41" fontId="9" fillId="2" borderId="1" xfId="2" applyFont="1" applyFill="1" applyBorder="1" applyAlignment="1">
      <alignment horizontal="center" vertical="center"/>
    </xf>
    <xf numFmtId="41" fontId="0" fillId="2" borderId="0" xfId="0" applyNumberFormat="1" applyFill="1">
      <alignment vertical="center"/>
    </xf>
    <xf numFmtId="10" fontId="30" fillId="0" borderId="28" xfId="1" applyNumberFormat="1" applyFont="1" applyFill="1" applyBorder="1" applyAlignment="1">
      <alignment horizontal="center" vertical="center" wrapText="1"/>
    </xf>
    <xf numFmtId="0" fontId="40" fillId="0" borderId="1" xfId="4" applyFont="1" applyFill="1" applyBorder="1" applyAlignment="1">
      <alignment horizontal="center" vertical="center" wrapText="1"/>
    </xf>
    <xf numFmtId="0" fontId="34" fillId="2" borderId="0" xfId="0" applyFont="1" applyFill="1">
      <alignment vertical="center"/>
    </xf>
    <xf numFmtId="0" fontId="34" fillId="2" borderId="1" xfId="0" applyFont="1" applyFill="1" applyBorder="1" applyAlignment="1">
      <alignment horizontal="center" vertical="center"/>
    </xf>
    <xf numFmtId="41" fontId="34" fillId="2" borderId="1" xfId="0" applyNumberFormat="1" applyFont="1" applyFill="1" applyBorder="1">
      <alignment vertical="center"/>
    </xf>
    <xf numFmtId="0" fontId="42" fillId="0" borderId="0" xfId="14" applyFont="1">
      <alignment vertical="center"/>
    </xf>
    <xf numFmtId="0" fontId="45" fillId="4" borderId="28" xfId="14" applyFont="1" applyFill="1" applyBorder="1" applyAlignment="1">
      <alignment horizontal="center" vertical="center"/>
    </xf>
    <xf numFmtId="0" fontId="15" fillId="0" borderId="0" xfId="14" applyFont="1">
      <alignment vertical="center"/>
    </xf>
    <xf numFmtId="41" fontId="41" fillId="0" borderId="1" xfId="15" applyFont="1" applyFill="1" applyBorder="1">
      <alignment vertical="center"/>
    </xf>
    <xf numFmtId="0" fontId="41" fillId="0" borderId="1" xfId="14" applyFont="1" applyFill="1" applyBorder="1">
      <alignment vertical="center"/>
    </xf>
    <xf numFmtId="178" fontId="41" fillId="0" borderId="1" xfId="16" applyNumberFormat="1" applyFont="1" applyFill="1" applyBorder="1">
      <alignment vertical="center"/>
    </xf>
    <xf numFmtId="180" fontId="41" fillId="0" borderId="1" xfId="15" applyNumberFormat="1" applyFont="1" applyFill="1" applyBorder="1">
      <alignment vertical="center"/>
    </xf>
    <xf numFmtId="49" fontId="41" fillId="3" borderId="1" xfId="14" applyNumberFormat="1" applyFont="1" applyFill="1" applyBorder="1">
      <alignment vertical="center"/>
    </xf>
    <xf numFmtId="0" fontId="41" fillId="3" borderId="1" xfId="14" applyFont="1" applyFill="1" applyBorder="1" applyAlignment="1">
      <alignment horizontal="center" vertical="center"/>
    </xf>
    <xf numFmtId="49" fontId="0" fillId="3" borderId="1" xfId="14" applyNumberFormat="1" applyFont="1" applyFill="1" applyBorder="1">
      <alignment vertical="center"/>
    </xf>
    <xf numFmtId="41" fontId="41" fillId="0" borderId="1" xfId="2" applyFont="1" applyFill="1" applyBorder="1">
      <alignment vertical="center"/>
    </xf>
    <xf numFmtId="41" fontId="47" fillId="0" borderId="1" xfId="2" applyFont="1" applyFill="1" applyBorder="1">
      <alignment vertical="center"/>
    </xf>
    <xf numFmtId="41" fontId="47" fillId="0" borderId="1" xfId="15" applyFont="1" applyFill="1" applyBorder="1">
      <alignment vertical="center"/>
    </xf>
    <xf numFmtId="0" fontId="11" fillId="4" borderId="1" xfId="14" applyFont="1" applyFill="1" applyBorder="1" applyAlignment="1">
      <alignment horizontal="center" vertical="center"/>
    </xf>
    <xf numFmtId="0" fontId="11" fillId="4" borderId="12" xfId="14" applyFont="1" applyFill="1" applyBorder="1" applyAlignment="1">
      <alignment horizontal="center" vertical="center"/>
    </xf>
    <xf numFmtId="0" fontId="23" fillId="0" borderId="0" xfId="14" applyFont="1">
      <alignment vertical="center"/>
    </xf>
    <xf numFmtId="41" fontId="41" fillId="0" borderId="1" xfId="2" applyFont="1" applyFill="1" applyBorder="1" applyAlignment="1">
      <alignment horizontal="center" vertical="center"/>
    </xf>
    <xf numFmtId="14" fontId="41" fillId="0" borderId="1" xfId="14" applyNumberFormat="1" applyFont="1" applyFill="1" applyBorder="1" applyAlignment="1">
      <alignment horizontal="center" vertical="center"/>
    </xf>
    <xf numFmtId="0" fontId="34" fillId="0" borderId="1" xfId="14" applyFont="1" applyFill="1" applyBorder="1">
      <alignment vertical="center"/>
    </xf>
    <xf numFmtId="178" fontId="34" fillId="0" borderId="1" xfId="16" applyNumberFormat="1" applyFont="1" applyFill="1" applyBorder="1">
      <alignment vertical="center"/>
    </xf>
    <xf numFmtId="41" fontId="34" fillId="0" borderId="1" xfId="2" applyFont="1" applyFill="1" applyBorder="1">
      <alignment vertical="center"/>
    </xf>
    <xf numFmtId="41" fontId="34" fillId="0" borderId="1" xfId="2" applyFont="1" applyFill="1" applyBorder="1" applyAlignment="1">
      <alignment horizontal="center" vertical="center"/>
    </xf>
    <xf numFmtId="14" fontId="34" fillId="0" borderId="1" xfId="14" applyNumberFormat="1" applyFont="1" applyFill="1" applyBorder="1" applyAlignment="1">
      <alignment horizontal="center" vertical="center"/>
    </xf>
    <xf numFmtId="49" fontId="34" fillId="3" borderId="1" xfId="14" applyNumberFormat="1" applyFont="1" applyFill="1" applyBorder="1">
      <alignment vertical="center"/>
    </xf>
    <xf numFmtId="0" fontId="23" fillId="0" borderId="0" xfId="14" applyFont="1" applyAlignment="1">
      <alignment horizontal="center" vertical="center"/>
    </xf>
    <xf numFmtId="0" fontId="48" fillId="0" borderId="28" xfId="14" applyFont="1" applyBorder="1">
      <alignment vertical="center"/>
    </xf>
    <xf numFmtId="0" fontId="45" fillId="8" borderId="28" xfId="14" applyFont="1" applyFill="1" applyBorder="1" applyAlignment="1">
      <alignment horizontal="center" vertical="center"/>
    </xf>
    <xf numFmtId="0" fontId="48" fillId="0" borderId="29" xfId="14" applyFont="1" applyBorder="1">
      <alignment vertical="center"/>
    </xf>
    <xf numFmtId="41" fontId="42" fillId="0" borderId="0" xfId="15" applyFont="1">
      <alignment vertical="center"/>
    </xf>
    <xf numFmtId="0" fontId="41" fillId="0" borderId="1" xfId="14" applyFont="1" applyBorder="1">
      <alignment vertical="center"/>
    </xf>
    <xf numFmtId="0" fontId="41" fillId="0" borderId="11" xfId="14" applyFont="1" applyBorder="1" applyAlignment="1">
      <alignment horizontal="center" vertical="center"/>
    </xf>
    <xf numFmtId="0" fontId="41" fillId="0" borderId="1" xfId="14" applyFont="1" applyBorder="1" applyAlignment="1">
      <alignment horizontal="center" vertical="center"/>
    </xf>
    <xf numFmtId="41" fontId="41" fillId="0" borderId="1" xfId="15" applyFont="1" applyBorder="1">
      <alignment vertical="center"/>
    </xf>
    <xf numFmtId="14" fontId="41" fillId="0" borderId="1" xfId="14" applyNumberFormat="1" applyFont="1" applyBorder="1" applyAlignment="1">
      <alignment horizontal="center" vertical="center"/>
    </xf>
    <xf numFmtId="0" fontId="41" fillId="3" borderId="1" xfId="14" applyFont="1" applyFill="1" applyBorder="1">
      <alignment vertical="center"/>
    </xf>
    <xf numFmtId="14" fontId="47" fillId="0" borderId="1" xfId="14" applyNumberFormat="1" applyFont="1" applyBorder="1" applyAlignment="1">
      <alignment horizontal="center" vertical="center"/>
    </xf>
    <xf numFmtId="41" fontId="47" fillId="0" borderId="1" xfId="15" applyFont="1" applyBorder="1">
      <alignment vertical="center"/>
    </xf>
    <xf numFmtId="0" fontId="47" fillId="3" borderId="1" xfId="14" applyFont="1" applyFill="1" applyBorder="1">
      <alignment vertical="center"/>
    </xf>
    <xf numFmtId="0" fontId="12" fillId="3" borderId="1" xfId="14" applyFont="1" applyFill="1" applyBorder="1" applyAlignment="1">
      <alignment horizontal="center" vertical="center"/>
    </xf>
    <xf numFmtId="0" fontId="0" fillId="0" borderId="1" xfId="14" applyFont="1" applyBorder="1" applyAlignment="1">
      <alignment horizontal="center" vertical="center"/>
    </xf>
    <xf numFmtId="0" fontId="0" fillId="0" borderId="11" xfId="14" applyFont="1" applyBorder="1" applyAlignment="1">
      <alignment horizontal="center" vertical="center"/>
    </xf>
    <xf numFmtId="0" fontId="41" fillId="0" borderId="1" xfId="14" applyFont="1" applyFill="1" applyBorder="1" applyAlignment="1">
      <alignment horizontal="center" vertical="center"/>
    </xf>
    <xf numFmtId="41" fontId="0" fillId="0" borderId="1" xfId="15" applyFont="1" applyBorder="1">
      <alignment vertical="center"/>
    </xf>
    <xf numFmtId="0" fontId="42" fillId="0" borderId="0" xfId="14" applyFont="1" applyAlignment="1">
      <alignment horizontal="center" vertical="center"/>
    </xf>
    <xf numFmtId="0" fontId="11" fillId="4" borderId="21" xfId="14" applyFont="1" applyFill="1" applyBorder="1" applyAlignment="1">
      <alignment horizontal="center" vertical="center"/>
    </xf>
    <xf numFmtId="0" fontId="11" fillId="4" borderId="28" xfId="14" applyFont="1" applyFill="1" applyBorder="1" applyAlignment="1">
      <alignment horizontal="center" vertical="center"/>
    </xf>
    <xf numFmtId="0" fontId="11" fillId="4" borderId="26" xfId="14" applyFont="1" applyFill="1" applyBorder="1" applyAlignment="1">
      <alignment horizontal="center" vertical="center"/>
    </xf>
    <xf numFmtId="0" fontId="11" fillId="8" borderId="41" xfId="14" applyFont="1" applyFill="1" applyBorder="1" applyAlignment="1">
      <alignment horizontal="center" vertical="center"/>
    </xf>
    <xf numFmtId="0" fontId="11" fillId="8" borderId="42" xfId="14" applyFont="1" applyFill="1" applyBorder="1" applyAlignment="1">
      <alignment horizontal="center" vertical="center"/>
    </xf>
    <xf numFmtId="0" fontId="11" fillId="8" borderId="43" xfId="14" applyFont="1" applyFill="1" applyBorder="1" applyAlignment="1">
      <alignment horizontal="center" vertical="center"/>
    </xf>
    <xf numFmtId="0" fontId="11" fillId="4" borderId="27" xfId="14" applyFont="1" applyFill="1" applyBorder="1" applyAlignment="1">
      <alignment horizontal="center" vertical="center"/>
    </xf>
    <xf numFmtId="43" fontId="41" fillId="0" borderId="1" xfId="15" applyNumberFormat="1" applyFont="1" applyBorder="1">
      <alignment vertical="center"/>
    </xf>
    <xf numFmtId="0" fontId="0" fillId="0" borderId="1" xfId="14" applyFont="1" applyBorder="1">
      <alignment vertical="center"/>
    </xf>
    <xf numFmtId="0" fontId="0" fillId="2" borderId="12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1" fontId="34" fillId="0" borderId="1" xfId="0" applyNumberFormat="1" applyFont="1" applyFill="1" applyBorder="1">
      <alignment vertical="center"/>
    </xf>
    <xf numFmtId="14" fontId="47" fillId="0" borderId="1" xfId="14" applyNumberFormat="1" applyFont="1" applyFill="1" applyBorder="1">
      <alignment vertical="center"/>
    </xf>
    <xf numFmtId="0" fontId="0" fillId="0" borderId="1" xfId="14" applyFont="1" applyFill="1" applyBorder="1" applyAlignment="1">
      <alignment horizontal="center" vertical="center"/>
    </xf>
    <xf numFmtId="0" fontId="39" fillId="6" borderId="28" xfId="14" applyFont="1" applyFill="1" applyBorder="1" applyAlignment="1">
      <alignment horizontal="center" vertical="center"/>
    </xf>
    <xf numFmtId="0" fontId="23" fillId="6" borderId="0" xfId="14" applyFont="1" applyFill="1">
      <alignment vertical="center"/>
    </xf>
    <xf numFmtId="0" fontId="39" fillId="6" borderId="1" xfId="14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left" vertical="center"/>
    </xf>
    <xf numFmtId="41" fontId="12" fillId="0" borderId="12" xfId="0" applyNumberFormat="1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14" fontId="12" fillId="2" borderId="11" xfId="0" applyNumberFormat="1" applyFont="1" applyFill="1" applyBorder="1" applyAlignment="1">
      <alignment horizontal="left" vertical="center" indent="1"/>
    </xf>
    <xf numFmtId="14" fontId="12" fillId="2" borderId="12" xfId="0" applyNumberFormat="1" applyFont="1" applyFill="1" applyBorder="1" applyAlignment="1">
      <alignment horizontal="left" vertical="center" indent="1"/>
    </xf>
    <xf numFmtId="0" fontId="15" fillId="0" borderId="1" xfId="4" applyFont="1" applyBorder="1" applyAlignment="1">
      <alignment horizontal="center" vertical="center" wrapText="1"/>
    </xf>
    <xf numFmtId="0" fontId="12" fillId="0" borderId="27" xfId="4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center" wrapText="1"/>
    </xf>
    <xf numFmtId="0" fontId="12" fillId="0" borderId="26" xfId="4" applyFont="1" applyBorder="1" applyAlignment="1">
      <alignment horizontal="left" vertical="center" wrapText="1"/>
    </xf>
    <xf numFmtId="0" fontId="24" fillId="6" borderId="25" xfId="4" applyFont="1" applyFill="1" applyBorder="1" applyAlignment="1">
      <alignment horizontal="left" vertical="center" wrapText="1"/>
    </xf>
    <xf numFmtId="0" fontId="3" fillId="6" borderId="24" xfId="4" applyFill="1" applyBorder="1" applyAlignment="1">
      <alignment vertical="center" wrapText="1"/>
    </xf>
    <xf numFmtId="0" fontId="3" fillId="6" borderId="23" xfId="4" applyFill="1" applyBorder="1" applyAlignment="1">
      <alignment vertical="center" wrapText="1"/>
    </xf>
    <xf numFmtId="0" fontId="23" fillId="3" borderId="1" xfId="4" applyFont="1" applyFill="1" applyBorder="1" applyAlignment="1">
      <alignment horizontal="center" vertical="center"/>
    </xf>
    <xf numFmtId="0" fontId="23" fillId="5" borderId="1" xfId="4" applyFont="1" applyFill="1" applyBorder="1" applyAlignment="1">
      <alignment horizontal="center" vertical="center"/>
    </xf>
    <xf numFmtId="0" fontId="12" fillId="0" borderId="32" xfId="4" applyFont="1" applyBorder="1" applyAlignment="1">
      <alignment horizontal="left" vertical="center"/>
    </xf>
    <xf numFmtId="0" fontId="3" fillId="0" borderId="31" xfId="4" applyBorder="1" applyAlignment="1">
      <alignment vertical="center"/>
    </xf>
    <xf numFmtId="0" fontId="3" fillId="0" borderId="30" xfId="4" applyBorder="1" applyAlignment="1">
      <alignment vertical="center"/>
    </xf>
    <xf numFmtId="0" fontId="31" fillId="0" borderId="27" xfId="4" applyFont="1" applyBorder="1" applyAlignment="1">
      <alignment horizontal="left" vertical="center"/>
    </xf>
    <xf numFmtId="0" fontId="3" fillId="0" borderId="17" xfId="4" applyBorder="1" applyAlignment="1">
      <alignment horizontal="left" vertical="center"/>
    </xf>
    <xf numFmtId="0" fontId="44" fillId="7" borderId="28" xfId="14" applyFont="1" applyFill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9" fillId="4" borderId="44" xfId="14" applyFont="1" applyFill="1" applyBorder="1" applyAlignment="1">
      <alignment horizontal="center" vertical="center"/>
    </xf>
    <xf numFmtId="0" fontId="49" fillId="4" borderId="38" xfId="14" applyFont="1" applyFill="1" applyBorder="1" applyAlignment="1">
      <alignment horizontal="center" vertical="center"/>
    </xf>
    <xf numFmtId="0" fontId="41" fillId="0" borderId="38" xfId="14" applyFont="1" applyBorder="1" applyAlignment="1">
      <alignment horizontal="center" vertical="center"/>
    </xf>
    <xf numFmtId="0" fontId="11" fillId="4" borderId="28" xfId="14" applyFont="1" applyFill="1" applyBorder="1" applyAlignment="1">
      <alignment horizontal="center" vertical="center"/>
    </xf>
    <xf numFmtId="0" fontId="11" fillId="4" borderId="27" xfId="14" applyFont="1" applyFill="1" applyBorder="1" applyAlignment="1">
      <alignment horizontal="center" vertical="center"/>
    </xf>
    <xf numFmtId="0" fontId="11" fillId="8" borderId="47" xfId="14" applyFont="1" applyFill="1" applyBorder="1" applyAlignment="1">
      <alignment horizontal="center" vertical="center"/>
    </xf>
    <xf numFmtId="0" fontId="11" fillId="8" borderId="46" xfId="14" applyFont="1" applyFill="1" applyBorder="1" applyAlignment="1">
      <alignment horizontal="center" vertical="center"/>
    </xf>
    <xf numFmtId="0" fontId="11" fillId="8" borderId="45" xfId="14" applyFont="1" applyFill="1" applyBorder="1" applyAlignment="1">
      <alignment horizontal="center" vertical="center"/>
    </xf>
    <xf numFmtId="0" fontId="11" fillId="4" borderId="26" xfId="14" applyFont="1" applyFill="1" applyBorder="1" applyAlignment="1">
      <alignment horizontal="center" vertical="center"/>
    </xf>
  </cellXfs>
  <cellStyles count="17">
    <cellStyle name="Normal 2" xfId="7"/>
    <cellStyle name="백분율" xfId="1" builtinId="5"/>
    <cellStyle name="백분율 2" xfId="6"/>
    <cellStyle name="백분율 2 2" xfId="10"/>
    <cellStyle name="백분율 2 2 2" xfId="16"/>
    <cellStyle name="쉼표 [0]" xfId="2" builtinId="6"/>
    <cellStyle name="쉼표 [0] 17" xfId="13"/>
    <cellStyle name="쉼표 [0] 176" xfId="12"/>
    <cellStyle name="쉼표 [0] 2" xfId="5"/>
    <cellStyle name="쉼표 [0] 2 2" xfId="9"/>
    <cellStyle name="쉼표 [0] 2 2 2" xfId="15"/>
    <cellStyle name="표준" xfId="0" builtinId="0"/>
    <cellStyle name="표준 2" xfId="3"/>
    <cellStyle name="표준 2 122" xfId="11"/>
    <cellStyle name="표준 3" xfId="4"/>
    <cellStyle name="표준 3 2" xfId="8"/>
    <cellStyle name="표준 3 2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>
      <selection activeCell="K20" sqref="K20"/>
    </sheetView>
  </sheetViews>
  <sheetFormatPr defaultRowHeight="16.5"/>
  <sheetData/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2:H30"/>
  <sheetViews>
    <sheetView zoomScale="90" zoomScaleNormal="90" workbookViewId="0">
      <selection activeCell="J26" sqref="J26"/>
    </sheetView>
  </sheetViews>
  <sheetFormatPr defaultColWidth="9" defaultRowHeight="16.5"/>
  <cols>
    <col min="1" max="1" width="3.625" style="1" customWidth="1"/>
    <col min="2" max="2" width="4.25" style="1" customWidth="1"/>
    <col min="3" max="3" width="4.125" style="1" customWidth="1"/>
    <col min="4" max="4" width="18.375" style="1" customWidth="1"/>
    <col min="5" max="6" width="19.125" style="1" customWidth="1"/>
    <col min="7" max="7" width="19.625" style="1" customWidth="1"/>
    <col min="8" max="8" width="22.25" style="1" customWidth="1"/>
    <col min="9" max="9" width="15.625" style="1" bestFit="1" customWidth="1"/>
    <col min="10" max="16384" width="9" style="1"/>
  </cols>
  <sheetData>
    <row r="2" spans="2:8" ht="20.25">
      <c r="B2" s="2" t="s">
        <v>0</v>
      </c>
      <c r="C2" s="2" t="s">
        <v>32</v>
      </c>
    </row>
    <row r="4" spans="2:8">
      <c r="B4" s="1" t="s">
        <v>8</v>
      </c>
    </row>
    <row r="5" spans="2:8">
      <c r="B5" s="1" t="s">
        <v>2</v>
      </c>
      <c r="C5" s="3" t="s">
        <v>33</v>
      </c>
    </row>
    <row r="7" spans="2:8">
      <c r="B7" s="1" t="s">
        <v>6</v>
      </c>
    </row>
    <row r="8" spans="2:8" ht="9.75" customHeight="1">
      <c r="C8" s="30"/>
    </row>
    <row r="9" spans="2:8">
      <c r="C9" s="30" t="s">
        <v>34</v>
      </c>
    </row>
    <row r="10" spans="2:8">
      <c r="C10" s="30" t="s">
        <v>63</v>
      </c>
    </row>
    <row r="12" spans="2:8">
      <c r="B12" s="1" t="s">
        <v>7</v>
      </c>
      <c r="D12" s="8"/>
      <c r="E12" s="25" t="s">
        <v>23</v>
      </c>
      <c r="F12" s="34">
        <v>43008</v>
      </c>
    </row>
    <row r="13" spans="2:8">
      <c r="C13" s="9"/>
    </row>
    <row r="14" spans="2:8">
      <c r="C14" s="159" t="s">
        <v>3</v>
      </c>
      <c r="D14" s="160"/>
      <c r="E14" s="13" t="s">
        <v>25</v>
      </c>
      <c r="F14" s="12" t="s">
        <v>15</v>
      </c>
      <c r="G14" s="12" t="s">
        <v>22</v>
      </c>
      <c r="H14" s="12" t="s">
        <v>24</v>
      </c>
    </row>
    <row r="15" spans="2:8">
      <c r="C15" s="161" t="s">
        <v>16</v>
      </c>
      <c r="D15" s="162"/>
      <c r="E15" s="6"/>
      <c r="F15" s="21"/>
      <c r="G15" s="7"/>
      <c r="H15" s="4"/>
    </row>
    <row r="16" spans="2:8">
      <c r="C16" s="5"/>
      <c r="D16" s="32" t="s">
        <v>76</v>
      </c>
      <c r="E16" s="33">
        <v>29060600000</v>
      </c>
      <c r="F16" s="87">
        <v>27606601453</v>
      </c>
      <c r="G16" s="148">
        <v>42735</v>
      </c>
      <c r="H16" s="147" t="s">
        <v>201</v>
      </c>
    </row>
    <row r="17" spans="3:8">
      <c r="C17" s="5"/>
      <c r="D17" s="32" t="s">
        <v>87</v>
      </c>
      <c r="E17" s="33">
        <v>64900000000</v>
      </c>
      <c r="F17" s="87">
        <v>64900000000</v>
      </c>
      <c r="G17" s="149"/>
      <c r="H17" s="150" t="s">
        <v>202</v>
      </c>
    </row>
    <row r="18" spans="3:8">
      <c r="C18" s="5"/>
      <c r="D18" s="32" t="s">
        <v>88</v>
      </c>
      <c r="E18" s="33">
        <v>63632000000</v>
      </c>
      <c r="F18" s="87">
        <v>63250650376</v>
      </c>
      <c r="G18" s="149"/>
      <c r="H18" s="150" t="s">
        <v>202</v>
      </c>
    </row>
    <row r="19" spans="3:8">
      <c r="C19" s="5"/>
      <c r="D19" s="32" t="s">
        <v>89</v>
      </c>
      <c r="E19" s="33">
        <v>34000879500</v>
      </c>
      <c r="F19" s="87">
        <v>33731379500</v>
      </c>
      <c r="G19" s="149"/>
      <c r="H19" s="150" t="s">
        <v>202</v>
      </c>
    </row>
    <row r="20" spans="3:8">
      <c r="C20" s="5"/>
      <c r="D20" s="22" t="s">
        <v>17</v>
      </c>
      <c r="E20" s="6">
        <f>SUM(E16:E19)</f>
        <v>191593479500</v>
      </c>
      <c r="F20" s="6">
        <f>SUM(F16:F19)</f>
        <v>189488631329</v>
      </c>
      <c r="G20" s="24"/>
      <c r="H20" s="4"/>
    </row>
    <row r="21" spans="3:8">
      <c r="C21" s="161" t="s">
        <v>18</v>
      </c>
      <c r="D21" s="162"/>
      <c r="E21" s="33">
        <v>38290260</v>
      </c>
      <c r="F21" s="21">
        <f>E21</f>
        <v>38290260</v>
      </c>
      <c r="G21" s="10"/>
      <c r="H21" s="4"/>
    </row>
    <row r="22" spans="3:8">
      <c r="C22" s="161" t="s">
        <v>20</v>
      </c>
      <c r="D22" s="162"/>
      <c r="E22" s="6">
        <f>E20+E21</f>
        <v>191631769760</v>
      </c>
      <c r="F22" s="6">
        <f>F20+F21</f>
        <v>189526921589</v>
      </c>
      <c r="G22" s="10"/>
      <c r="H22" s="4"/>
    </row>
    <row r="23" spans="3:8" ht="17.25" thickBot="1">
      <c r="C23" s="161" t="s">
        <v>21</v>
      </c>
      <c r="D23" s="162"/>
      <c r="E23" s="33">
        <v>395981751</v>
      </c>
      <c r="F23" s="27">
        <f>E23</f>
        <v>395981751</v>
      </c>
      <c r="G23" s="10"/>
      <c r="H23" s="4"/>
    </row>
    <row r="24" spans="3:8" ht="17.25" thickBot="1">
      <c r="C24" s="161" t="s">
        <v>19</v>
      </c>
      <c r="D24" s="162"/>
      <c r="E24" s="26">
        <f>E22-E23</f>
        <v>191235788009</v>
      </c>
      <c r="F24" s="28">
        <f>F22-F23</f>
        <v>189130939838</v>
      </c>
      <c r="G24" s="157" t="s">
        <v>26</v>
      </c>
      <c r="H24" s="158"/>
    </row>
    <row r="26" spans="3:8">
      <c r="E26" s="84" t="s">
        <v>27</v>
      </c>
      <c r="F26" s="85">
        <f>1000/2165</f>
        <v>0.46189376443418012</v>
      </c>
    </row>
    <row r="27" spans="3:8">
      <c r="E27" s="29"/>
      <c r="F27" s="35"/>
    </row>
    <row r="28" spans="3:8" ht="17.25" thickBot="1"/>
    <row r="29" spans="3:8" ht="17.25" thickBot="1">
      <c r="E29" s="14" t="s">
        <v>28</v>
      </c>
      <c r="F29" s="23">
        <f>F24*F26</f>
        <v>87358401772.74826</v>
      </c>
    </row>
    <row r="30" spans="3:8">
      <c r="E30" s="82" t="s">
        <v>66</v>
      </c>
    </row>
  </sheetData>
  <mergeCells count="7">
    <mergeCell ref="G24:H24"/>
    <mergeCell ref="C14:D14"/>
    <mergeCell ref="C15:D15"/>
    <mergeCell ref="C21:D21"/>
    <mergeCell ref="C23:D23"/>
    <mergeCell ref="C24:D24"/>
    <mergeCell ref="C22:D22"/>
  </mergeCells>
  <phoneticPr fontId="6" type="noConversion"/>
  <pageMargins left="0.7" right="0.7" top="0.75" bottom="0.75" header="0.3" footer="0.3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2:H30"/>
  <sheetViews>
    <sheetView topLeftCell="A10" zoomScale="90" zoomScaleNormal="90" workbookViewId="0">
      <selection activeCell="F26" sqref="F26:F29"/>
    </sheetView>
  </sheetViews>
  <sheetFormatPr defaultColWidth="9" defaultRowHeight="16.5"/>
  <cols>
    <col min="1" max="1" width="3.625" style="1" customWidth="1"/>
    <col min="2" max="2" width="4.25" style="1" customWidth="1"/>
    <col min="3" max="3" width="12.25" style="1" customWidth="1"/>
    <col min="4" max="4" width="19.375" style="1" customWidth="1"/>
    <col min="5" max="5" width="19.25" style="1" customWidth="1"/>
    <col min="6" max="6" width="23.875" style="1" customWidth="1"/>
    <col min="7" max="7" width="18.25" style="1" customWidth="1"/>
    <col min="8" max="8" width="23.25" style="1" customWidth="1"/>
    <col min="9" max="16384" width="9" style="1"/>
  </cols>
  <sheetData>
    <row r="2" spans="2:8" ht="20.25">
      <c r="B2" s="2" t="s">
        <v>0</v>
      </c>
      <c r="C2" s="2" t="s">
        <v>36</v>
      </c>
    </row>
    <row r="4" spans="2:8">
      <c r="B4" s="1" t="s">
        <v>1</v>
      </c>
    </row>
    <row r="5" spans="2:8">
      <c r="B5" s="1" t="s">
        <v>2</v>
      </c>
      <c r="C5" s="3" t="s">
        <v>35</v>
      </c>
    </row>
    <row r="7" spans="2:8">
      <c r="B7" s="1" t="s">
        <v>5</v>
      </c>
    </row>
    <row r="8" spans="2:8">
      <c r="B8" s="1" t="s">
        <v>2</v>
      </c>
      <c r="C8" s="30" t="s">
        <v>37</v>
      </c>
    </row>
    <row r="9" spans="2:8">
      <c r="C9" s="83" t="s">
        <v>72</v>
      </c>
    </row>
    <row r="10" spans="2:8">
      <c r="C10" s="30" t="s">
        <v>73</v>
      </c>
    </row>
    <row r="11" spans="2:8">
      <c r="C11" s="11"/>
    </row>
    <row r="12" spans="2:8">
      <c r="C12" s="3"/>
    </row>
    <row r="13" spans="2:8">
      <c r="B13" s="1" t="s">
        <v>7</v>
      </c>
    </row>
    <row r="14" spans="2:8">
      <c r="C14" s="9"/>
    </row>
    <row r="15" spans="2:8" ht="33">
      <c r="C15" s="12" t="s">
        <v>29</v>
      </c>
      <c r="D15" s="13" t="s">
        <v>30</v>
      </c>
      <c r="E15" s="12" t="s">
        <v>13</v>
      </c>
      <c r="F15" s="12" t="s">
        <v>31</v>
      </c>
    </row>
    <row r="16" spans="2:8">
      <c r="B16" s="91" t="s">
        <v>12</v>
      </c>
      <c r="C16" s="86">
        <v>42093</v>
      </c>
      <c r="D16" s="92" t="s">
        <v>77</v>
      </c>
      <c r="E16" s="93">
        <v>-13435035935</v>
      </c>
      <c r="F16" s="92" t="s">
        <v>78</v>
      </c>
      <c r="H16" s="31"/>
    </row>
    <row r="17" spans="2:8">
      <c r="B17" s="91" t="s">
        <v>83</v>
      </c>
      <c r="C17" s="86">
        <v>42361</v>
      </c>
      <c r="D17" s="92" t="s">
        <v>77</v>
      </c>
      <c r="E17" s="93">
        <f>-176380108*'1.NAV'!F26</f>
        <v>-81468872.055427253</v>
      </c>
      <c r="F17" s="92" t="s">
        <v>79</v>
      </c>
      <c r="H17" s="31"/>
    </row>
    <row r="18" spans="2:8">
      <c r="B18" s="91" t="s">
        <v>82</v>
      </c>
      <c r="C18" s="86">
        <v>42457</v>
      </c>
      <c r="D18" s="92" t="s">
        <v>82</v>
      </c>
      <c r="E18" s="93">
        <f>673754*'1.NAV'!F26</f>
        <v>311202.77136258659</v>
      </c>
      <c r="F18" s="92" t="s">
        <v>84</v>
      </c>
      <c r="H18" s="31"/>
    </row>
    <row r="19" spans="2:8">
      <c r="B19" s="91" t="s">
        <v>86</v>
      </c>
      <c r="C19" s="86">
        <v>42825</v>
      </c>
      <c r="D19" s="92" t="s">
        <v>86</v>
      </c>
      <c r="E19" s="93">
        <v>3399</v>
      </c>
      <c r="F19" s="92" t="s">
        <v>84</v>
      </c>
      <c r="H19" s="31"/>
    </row>
    <row r="20" spans="2:8">
      <c r="B20" s="91"/>
      <c r="C20" s="86">
        <v>42842</v>
      </c>
      <c r="D20" s="92" t="s">
        <v>77</v>
      </c>
      <c r="E20" s="93">
        <v>-29976905312</v>
      </c>
      <c r="F20" s="92" t="s">
        <v>79</v>
      </c>
      <c r="H20" s="31"/>
    </row>
    <row r="21" spans="2:8">
      <c r="B21" s="91"/>
      <c r="C21" s="86">
        <v>42870</v>
      </c>
      <c r="D21" s="92" t="s">
        <v>77</v>
      </c>
      <c r="E21" s="93">
        <v>-29541095571</v>
      </c>
      <c r="F21" s="92" t="s">
        <v>79</v>
      </c>
      <c r="H21" s="31"/>
    </row>
    <row r="22" spans="2:8">
      <c r="B22" s="91"/>
      <c r="C22" s="149">
        <v>42878</v>
      </c>
      <c r="D22" s="150" t="s">
        <v>77</v>
      </c>
      <c r="E22" s="151">
        <v>-12055833487</v>
      </c>
      <c r="F22" s="92" t="s">
        <v>79</v>
      </c>
      <c r="H22" s="31"/>
    </row>
    <row r="23" spans="2:8">
      <c r="B23" s="91"/>
      <c r="C23" s="86">
        <v>42905</v>
      </c>
      <c r="D23" s="92" t="s">
        <v>77</v>
      </c>
      <c r="E23" s="93">
        <v>-3758801300</v>
      </c>
      <c r="F23" s="92" t="s">
        <v>79</v>
      </c>
      <c r="H23" s="31"/>
    </row>
    <row r="24" spans="2:8">
      <c r="B24" s="91" t="s">
        <v>80</v>
      </c>
      <c r="C24" s="86">
        <v>43008</v>
      </c>
      <c r="D24" s="92" t="s">
        <v>14</v>
      </c>
      <c r="E24" s="93">
        <f>'1.NAV'!F29</f>
        <v>87358401772.74826</v>
      </c>
      <c r="F24" s="92" t="s">
        <v>81</v>
      </c>
      <c r="H24" s="31"/>
    </row>
    <row r="25" spans="2:8">
      <c r="C25" s="1" t="s">
        <v>4</v>
      </c>
    </row>
    <row r="26" spans="2:8" ht="17.25" thickBot="1"/>
    <row r="27" spans="2:8">
      <c r="D27" s="16" t="s">
        <v>9</v>
      </c>
      <c r="E27" s="15">
        <f>XIRR(E16:E24,C16:C24,0.001)</f>
        <v>-2.3434609856456519E-2</v>
      </c>
    </row>
    <row r="28" spans="2:8">
      <c r="D28" s="17" t="s">
        <v>10</v>
      </c>
      <c r="E28" s="19">
        <f>-(SUMIF($D$16:$D$24,$B$18,$E$16:$E$24)+SUMIF($D$16:$D$24,$B$24,$E$16:$E$24))/SUMIF($D$16:$D$24,$B$16,$E$16:$E$24)</f>
        <v>0.98322522767768716</v>
      </c>
    </row>
    <row r="29" spans="2:8" ht="17.25" thickBot="1">
      <c r="D29" s="18" t="s">
        <v>11</v>
      </c>
      <c r="E29" s="20">
        <f>-SUMIF($D$16:$D$24,$B$24,$E$16:$E$24)/(SUM(E16:E18)+SUM(E20:E23))</f>
        <v>0.98322513066621597</v>
      </c>
    </row>
    <row r="30" spans="2:8">
      <c r="F30" s="88"/>
    </row>
  </sheetData>
  <phoneticPr fontId="6" type="noConversion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29"/>
  <sheetViews>
    <sheetView topLeftCell="A4" workbookViewId="0">
      <selection activeCell="F11" sqref="F11"/>
    </sheetView>
  </sheetViews>
  <sheetFormatPr defaultColWidth="9" defaultRowHeight="16.5"/>
  <cols>
    <col min="1" max="1" width="1.5" style="36" customWidth="1"/>
    <col min="2" max="2" width="4" style="36" customWidth="1"/>
    <col min="3" max="3" width="11.25" style="37" customWidth="1"/>
    <col min="4" max="4" width="16" style="37" customWidth="1"/>
    <col min="5" max="5" width="57.25" style="37" customWidth="1"/>
    <col min="6" max="6" width="8.5" style="37" customWidth="1"/>
    <col min="7" max="7" width="41.625" style="37" customWidth="1"/>
    <col min="8" max="8" width="3.75" style="36" customWidth="1"/>
    <col min="9" max="16384" width="9" style="36"/>
  </cols>
  <sheetData>
    <row r="1" spans="1:9" ht="17.25" thickBot="1">
      <c r="A1" s="79"/>
      <c r="B1" s="78"/>
      <c r="C1" s="66"/>
      <c r="D1" s="69"/>
      <c r="E1" s="69"/>
      <c r="F1" s="69"/>
      <c r="G1" s="69"/>
      <c r="H1" s="77"/>
    </row>
    <row r="2" spans="1:9" ht="17.25" thickTop="1">
      <c r="A2" s="76"/>
      <c r="B2" s="75"/>
      <c r="C2" s="74"/>
      <c r="D2" s="74"/>
      <c r="E2" s="74"/>
      <c r="F2" s="74"/>
      <c r="G2" s="74"/>
      <c r="H2" s="73"/>
    </row>
    <row r="3" spans="1:9" ht="20.25">
      <c r="A3" s="43"/>
      <c r="B3" s="72"/>
      <c r="C3" s="175" t="s">
        <v>68</v>
      </c>
      <c r="D3" s="176"/>
      <c r="E3" s="71"/>
      <c r="F3" s="71"/>
      <c r="G3" s="71"/>
      <c r="H3" s="53"/>
    </row>
    <row r="4" spans="1:9">
      <c r="A4" s="43"/>
      <c r="B4" s="68"/>
      <c r="C4" s="69"/>
      <c r="D4" s="70"/>
      <c r="E4" s="69"/>
      <c r="F4" s="69"/>
      <c r="G4" s="69"/>
      <c r="H4" s="53"/>
    </row>
    <row r="5" spans="1:9" ht="17.25" thickBot="1">
      <c r="A5" s="43"/>
      <c r="B5" s="68"/>
      <c r="C5" s="67" t="s">
        <v>60</v>
      </c>
      <c r="D5" s="66"/>
      <c r="E5" s="66"/>
      <c r="F5" s="66"/>
      <c r="G5" s="66"/>
      <c r="H5" s="53"/>
    </row>
    <row r="6" spans="1:9" ht="8.25" customHeight="1" thickTop="1" thickBot="1">
      <c r="A6" s="43"/>
      <c r="B6" s="57"/>
      <c r="C6" s="172"/>
      <c r="D6" s="173"/>
      <c r="E6" s="173"/>
      <c r="F6" s="173"/>
      <c r="G6" s="174"/>
      <c r="H6" s="44"/>
    </row>
    <row r="7" spans="1:9" ht="54" customHeight="1" thickTop="1" thickBot="1">
      <c r="A7" s="43"/>
      <c r="B7" s="57"/>
      <c r="C7" s="167" t="s">
        <v>64</v>
      </c>
      <c r="D7" s="168"/>
      <c r="E7" s="168"/>
      <c r="F7" s="168"/>
      <c r="G7" s="169"/>
      <c r="H7" s="44"/>
      <c r="I7" s="56"/>
    </row>
    <row r="8" spans="1:9" ht="8.25" customHeight="1" thickTop="1">
      <c r="A8" s="43"/>
      <c r="B8" s="57"/>
      <c r="C8" s="67"/>
      <c r="D8" s="66"/>
      <c r="E8" s="66"/>
      <c r="F8" s="66"/>
      <c r="G8" s="66"/>
      <c r="H8" s="44"/>
    </row>
    <row r="9" spans="1:9">
      <c r="A9" s="43"/>
      <c r="B9" s="49"/>
      <c r="C9" s="171" t="s">
        <v>52</v>
      </c>
      <c r="D9" s="171" t="s">
        <v>51</v>
      </c>
      <c r="E9" s="171" t="s">
        <v>50</v>
      </c>
      <c r="F9" s="170" t="s">
        <v>61</v>
      </c>
      <c r="G9" s="170" t="s">
        <v>48</v>
      </c>
      <c r="H9" s="44"/>
    </row>
    <row r="10" spans="1:9">
      <c r="A10" s="43"/>
      <c r="B10" s="49"/>
      <c r="C10" s="171"/>
      <c r="D10" s="171"/>
      <c r="E10" s="171"/>
      <c r="F10" s="170"/>
      <c r="G10" s="170"/>
      <c r="H10" s="44"/>
    </row>
    <row r="11" spans="1:9" ht="33" customHeight="1">
      <c r="A11" s="43"/>
      <c r="B11" s="49"/>
      <c r="C11" s="163" t="s">
        <v>59</v>
      </c>
      <c r="D11" s="48" t="s">
        <v>58</v>
      </c>
      <c r="E11" s="50" t="s">
        <v>57</v>
      </c>
      <c r="F11" s="81">
        <f>'2.성과지수'!E27</f>
        <v>-2.3434609856456519E-2</v>
      </c>
      <c r="G11" s="65"/>
      <c r="H11" s="44"/>
    </row>
    <row r="12" spans="1:9" ht="30.75" customHeight="1">
      <c r="A12" s="43"/>
      <c r="B12" s="49"/>
      <c r="C12" s="163"/>
      <c r="D12" s="48" t="s">
        <v>56</v>
      </c>
      <c r="E12" s="50" t="s">
        <v>55</v>
      </c>
      <c r="F12" s="80">
        <f>'2.성과지수'!E28</f>
        <v>0.98322522767768716</v>
      </c>
      <c r="G12" s="65"/>
      <c r="H12" s="44"/>
    </row>
    <row r="13" spans="1:9" ht="48" customHeight="1">
      <c r="A13" s="43"/>
      <c r="B13" s="49"/>
      <c r="C13" s="163"/>
      <c r="D13" s="48" t="s">
        <v>54</v>
      </c>
      <c r="E13" s="50" t="s">
        <v>53</v>
      </c>
      <c r="F13" s="80">
        <f>'2.성과지수'!E29</f>
        <v>0.98322513066621597</v>
      </c>
      <c r="G13" s="45"/>
      <c r="H13" s="44"/>
    </row>
    <row r="14" spans="1:9">
      <c r="A14" s="43"/>
      <c r="B14" s="55"/>
      <c r="C14" s="64"/>
      <c r="D14" s="64"/>
      <c r="E14" s="63"/>
      <c r="F14" s="62"/>
      <c r="G14" s="61"/>
      <c r="H14" s="53"/>
    </row>
    <row r="15" spans="1:9">
      <c r="A15" s="43"/>
      <c r="B15" s="55"/>
      <c r="C15" s="60"/>
      <c r="D15" s="60"/>
      <c r="E15" s="59"/>
      <c r="F15" s="58"/>
      <c r="G15" s="89"/>
      <c r="H15" s="53"/>
    </row>
    <row r="16" spans="1:9" ht="16.5" customHeight="1">
      <c r="A16" s="43"/>
      <c r="B16" s="55"/>
      <c r="C16" s="164" t="s">
        <v>62</v>
      </c>
      <c r="D16" s="165"/>
      <c r="E16" s="165"/>
      <c r="F16" s="165"/>
      <c r="G16" s="166"/>
      <c r="H16" s="53"/>
    </row>
    <row r="17" spans="1:9" ht="8.25" customHeight="1" thickBot="1">
      <c r="A17" s="43"/>
      <c r="B17" s="55"/>
      <c r="C17" s="54"/>
      <c r="D17" s="54"/>
      <c r="E17" s="54"/>
      <c r="F17" s="54"/>
      <c r="G17" s="54"/>
      <c r="H17" s="53"/>
    </row>
    <row r="18" spans="1:9" ht="75.75" customHeight="1" thickTop="1" thickBot="1">
      <c r="A18" s="43"/>
      <c r="B18" s="57"/>
      <c r="C18" s="167" t="s">
        <v>65</v>
      </c>
      <c r="D18" s="168"/>
      <c r="E18" s="168"/>
      <c r="F18" s="168"/>
      <c r="G18" s="169"/>
      <c r="H18" s="44"/>
      <c r="I18" s="56"/>
    </row>
    <row r="19" spans="1:9" ht="8.25" customHeight="1" thickTop="1">
      <c r="A19" s="43"/>
      <c r="B19" s="55"/>
      <c r="C19" s="54"/>
      <c r="D19" s="54"/>
      <c r="E19" s="54"/>
      <c r="F19" s="54"/>
      <c r="G19" s="54"/>
      <c r="H19" s="53"/>
    </row>
    <row r="20" spans="1:9">
      <c r="A20" s="43"/>
      <c r="B20" s="49"/>
      <c r="C20" s="171" t="s">
        <v>52</v>
      </c>
      <c r="D20" s="171" t="s">
        <v>51</v>
      </c>
      <c r="E20" s="171" t="s">
        <v>50</v>
      </c>
      <c r="F20" s="170" t="s">
        <v>49</v>
      </c>
      <c r="G20" s="170" t="s">
        <v>48</v>
      </c>
      <c r="H20" s="44"/>
    </row>
    <row r="21" spans="1:9">
      <c r="A21" s="43"/>
      <c r="B21" s="49"/>
      <c r="C21" s="171"/>
      <c r="D21" s="171"/>
      <c r="E21" s="171"/>
      <c r="F21" s="170"/>
      <c r="G21" s="170"/>
      <c r="H21" s="44"/>
    </row>
    <row r="22" spans="1:9" ht="42" customHeight="1">
      <c r="A22" s="43"/>
      <c r="B22" s="49"/>
      <c r="C22" s="163" t="s">
        <v>47</v>
      </c>
      <c r="D22" s="52" t="s">
        <v>46</v>
      </c>
      <c r="E22" s="50" t="s">
        <v>75</v>
      </c>
      <c r="F22" s="46" t="s">
        <v>85</v>
      </c>
      <c r="G22" s="90"/>
      <c r="H22" s="44"/>
    </row>
    <row r="23" spans="1:9" ht="52.5" customHeight="1">
      <c r="A23" s="43"/>
      <c r="B23" s="49"/>
      <c r="C23" s="163"/>
      <c r="D23" s="48" t="s">
        <v>45</v>
      </c>
      <c r="E23" s="50" t="s">
        <v>74</v>
      </c>
      <c r="F23" s="46" t="s">
        <v>85</v>
      </c>
      <c r="G23" s="90"/>
      <c r="H23" s="44"/>
    </row>
    <row r="24" spans="1:9" ht="54" customHeight="1">
      <c r="A24" s="43"/>
      <c r="B24" s="49"/>
      <c r="C24" s="163" t="s">
        <v>44</v>
      </c>
      <c r="D24" s="52" t="s">
        <v>43</v>
      </c>
      <c r="E24" s="50" t="s">
        <v>71</v>
      </c>
      <c r="F24" s="46" t="s">
        <v>85</v>
      </c>
      <c r="G24" s="45"/>
      <c r="H24" s="44"/>
    </row>
    <row r="25" spans="1:9" ht="68.25" customHeight="1">
      <c r="A25" s="43"/>
      <c r="B25" s="49"/>
      <c r="C25" s="163"/>
      <c r="D25" s="48" t="s">
        <v>42</v>
      </c>
      <c r="E25" s="51" t="s">
        <v>70</v>
      </c>
      <c r="F25" s="46" t="s">
        <v>85</v>
      </c>
      <c r="G25" s="45"/>
      <c r="H25" s="44"/>
    </row>
    <row r="26" spans="1:9" ht="55.5" customHeight="1">
      <c r="A26" s="43"/>
      <c r="B26" s="49"/>
      <c r="C26" s="48" t="s">
        <v>41</v>
      </c>
      <c r="D26" s="48" t="s">
        <v>40</v>
      </c>
      <c r="E26" s="50" t="s">
        <v>67</v>
      </c>
      <c r="F26" s="46" t="s">
        <v>85</v>
      </c>
      <c r="G26" s="45"/>
      <c r="H26" s="44"/>
    </row>
    <row r="27" spans="1:9" ht="50.25" customHeight="1">
      <c r="A27" s="43"/>
      <c r="B27" s="49"/>
      <c r="C27" s="48" t="s">
        <v>39</v>
      </c>
      <c r="D27" s="48" t="s">
        <v>38</v>
      </c>
      <c r="E27" s="47" t="s">
        <v>69</v>
      </c>
      <c r="F27" s="46" t="s">
        <v>85</v>
      </c>
      <c r="G27" s="45"/>
      <c r="H27" s="44"/>
    </row>
    <row r="28" spans="1:9" ht="17.25" thickBot="1">
      <c r="A28" s="43"/>
      <c r="B28" s="42"/>
      <c r="C28" s="40"/>
      <c r="D28" s="40"/>
      <c r="E28" s="41"/>
      <c r="F28" s="40"/>
      <c r="G28" s="39"/>
      <c r="H28" s="38"/>
    </row>
    <row r="29" spans="1:9" ht="17.25" thickTop="1"/>
  </sheetData>
  <mergeCells count="18">
    <mergeCell ref="F9:F10"/>
    <mergeCell ref="G9:G10"/>
    <mergeCell ref="C6:G6"/>
    <mergeCell ref="C3:D3"/>
    <mergeCell ref="C9:C10"/>
    <mergeCell ref="D9:D10"/>
    <mergeCell ref="E9:E10"/>
    <mergeCell ref="C7:G7"/>
    <mergeCell ref="C22:C23"/>
    <mergeCell ref="C24:C25"/>
    <mergeCell ref="C11:C13"/>
    <mergeCell ref="C16:G16"/>
    <mergeCell ref="C18:G18"/>
    <mergeCell ref="G20:G21"/>
    <mergeCell ref="C20:C21"/>
    <mergeCell ref="D20:D21"/>
    <mergeCell ref="E20:E21"/>
    <mergeCell ref="F20:F21"/>
  </mergeCells>
  <phoneticPr fontId="17" type="noConversion"/>
  <dataValidations count="1">
    <dataValidation type="list" allowBlank="1" showInputMessage="1" showErrorMessage="1" sqref="F22:F27">
      <formula1>"Y,N"</formula1>
    </dataValidation>
  </dataValidation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G36" sqref="G36"/>
    </sheetView>
  </sheetViews>
  <sheetFormatPr defaultRowHeight="16.5"/>
  <sheetData/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J36"/>
  <sheetViews>
    <sheetView tabSelected="1" topLeftCell="E1" workbookViewId="0">
      <selection activeCell="C13" sqref="C13:I13"/>
    </sheetView>
  </sheetViews>
  <sheetFormatPr defaultColWidth="9" defaultRowHeight="13.5"/>
  <cols>
    <col min="1" max="1" width="2.375" style="94" customWidth="1"/>
    <col min="2" max="2" width="10.75" style="94" customWidth="1"/>
    <col min="3" max="3" width="32.75" style="94" customWidth="1"/>
    <col min="4" max="4" width="14.875" style="94" bestFit="1" customWidth="1"/>
    <col min="5" max="5" width="16.75" style="94" bestFit="1" customWidth="1"/>
    <col min="6" max="6" width="16.5" style="94" bestFit="1" customWidth="1"/>
    <col min="7" max="7" width="18.125" style="94" bestFit="1" customWidth="1"/>
    <col min="8" max="9" width="16" style="94" customWidth="1"/>
    <col min="10" max="10" width="33.25" style="94" bestFit="1" customWidth="1"/>
    <col min="11" max="11" width="12.75" style="94" customWidth="1"/>
    <col min="12" max="12" width="15.375" style="94" customWidth="1"/>
    <col min="13" max="14" width="13.125" style="94" customWidth="1"/>
    <col min="15" max="16384" width="9" style="94"/>
  </cols>
  <sheetData>
    <row r="2" spans="2:10">
      <c r="B2" s="109" t="s">
        <v>129</v>
      </c>
    </row>
    <row r="4" spans="2:10" s="118" customFormat="1" ht="16.5">
      <c r="B4" s="107" t="s">
        <v>107</v>
      </c>
      <c r="C4" s="107" t="s">
        <v>128</v>
      </c>
      <c r="D4" s="107" t="s">
        <v>118</v>
      </c>
      <c r="E4" s="107" t="s">
        <v>116</v>
      </c>
      <c r="F4" s="107" t="s">
        <v>127</v>
      </c>
      <c r="G4" s="107" t="s">
        <v>126</v>
      </c>
      <c r="H4" s="107" t="s">
        <v>112</v>
      </c>
      <c r="I4" s="156" t="s">
        <v>110</v>
      </c>
      <c r="J4" s="156" t="s">
        <v>109</v>
      </c>
    </row>
    <row r="5" spans="2:10" ht="16.5">
      <c r="B5" s="102">
        <v>1</v>
      </c>
      <c r="C5" s="117" t="s">
        <v>125</v>
      </c>
      <c r="D5" s="116" t="s">
        <v>123</v>
      </c>
      <c r="E5" s="116" t="s">
        <v>122</v>
      </c>
      <c r="F5" s="115">
        <v>216500000000</v>
      </c>
      <c r="G5" s="114">
        <v>100000000000</v>
      </c>
      <c r="H5" s="113">
        <f>G5/F5</f>
        <v>0.46189376443418012</v>
      </c>
      <c r="I5" s="112" t="s">
        <v>121</v>
      </c>
      <c r="J5" s="112" t="s">
        <v>120</v>
      </c>
    </row>
    <row r="6" spans="2:10" ht="16.5">
      <c r="B6" s="102">
        <v>2</v>
      </c>
      <c r="C6" s="101"/>
      <c r="D6" s="111"/>
      <c r="E6" s="111"/>
      <c r="F6" s="110"/>
      <c r="G6" s="104"/>
      <c r="H6" s="99"/>
      <c r="I6" s="98"/>
      <c r="J6" s="98"/>
    </row>
    <row r="7" spans="2:10" ht="16.5">
      <c r="B7" s="102">
        <v>3</v>
      </c>
      <c r="C7" s="101"/>
      <c r="D7" s="98"/>
      <c r="E7" s="98"/>
      <c r="F7" s="104"/>
      <c r="G7" s="104"/>
      <c r="H7" s="99"/>
      <c r="I7" s="98"/>
      <c r="J7" s="98"/>
    </row>
    <row r="10" spans="2:10">
      <c r="B10" s="96" t="s">
        <v>105</v>
      </c>
    </row>
    <row r="11" spans="2:10">
      <c r="B11" s="95" t="s">
        <v>106</v>
      </c>
      <c r="C11" s="177" t="s">
        <v>119</v>
      </c>
      <c r="D11" s="178"/>
      <c r="E11" s="178"/>
      <c r="F11" s="178"/>
      <c r="G11" s="178"/>
      <c r="H11" s="178"/>
      <c r="I11" s="178"/>
    </row>
    <row r="12" spans="2:10">
      <c r="B12" s="95" t="s">
        <v>118</v>
      </c>
      <c r="C12" s="177" t="s">
        <v>117</v>
      </c>
      <c r="D12" s="178"/>
      <c r="E12" s="178"/>
      <c r="F12" s="178"/>
      <c r="G12" s="178"/>
      <c r="H12" s="178"/>
      <c r="I12" s="178"/>
    </row>
    <row r="13" spans="2:10">
      <c r="B13" s="95" t="s">
        <v>116</v>
      </c>
      <c r="C13" s="177" t="s">
        <v>115</v>
      </c>
      <c r="D13" s="178"/>
      <c r="E13" s="178"/>
      <c r="F13" s="178"/>
      <c r="G13" s="178"/>
      <c r="H13" s="178"/>
      <c r="I13" s="178"/>
    </row>
    <row r="14" spans="2:10">
      <c r="B14" s="95" t="s">
        <v>103</v>
      </c>
      <c r="C14" s="177" t="s">
        <v>102</v>
      </c>
      <c r="D14" s="178"/>
      <c r="E14" s="178"/>
      <c r="F14" s="178"/>
      <c r="G14" s="178"/>
      <c r="H14" s="178"/>
      <c r="I14" s="178"/>
    </row>
    <row r="15" spans="2:10">
      <c r="B15" s="95" t="s">
        <v>114</v>
      </c>
      <c r="C15" s="177" t="s">
        <v>113</v>
      </c>
      <c r="D15" s="178"/>
      <c r="E15" s="178"/>
      <c r="F15" s="178"/>
      <c r="G15" s="178"/>
      <c r="H15" s="178"/>
      <c r="I15" s="178"/>
    </row>
    <row r="16" spans="2:10">
      <c r="B16" s="95" t="s">
        <v>112</v>
      </c>
      <c r="C16" s="177" t="s">
        <v>111</v>
      </c>
      <c r="D16" s="178"/>
      <c r="E16" s="178"/>
      <c r="F16" s="178"/>
      <c r="G16" s="178"/>
      <c r="H16" s="178"/>
      <c r="I16" s="178"/>
    </row>
    <row r="17" spans="2:9">
      <c r="B17" s="95" t="s">
        <v>110</v>
      </c>
      <c r="C17" s="177" t="s">
        <v>208</v>
      </c>
      <c r="D17" s="178"/>
      <c r="E17" s="178"/>
      <c r="F17" s="178"/>
      <c r="G17" s="178"/>
      <c r="H17" s="178"/>
      <c r="I17" s="178"/>
    </row>
    <row r="18" spans="2:9">
      <c r="B18" s="95" t="s">
        <v>109</v>
      </c>
      <c r="C18" s="177" t="s">
        <v>209</v>
      </c>
      <c r="D18" s="178"/>
      <c r="E18" s="178"/>
      <c r="F18" s="178"/>
      <c r="G18" s="178"/>
      <c r="H18" s="178"/>
      <c r="I18" s="178"/>
    </row>
    <row r="22" spans="2:9">
      <c r="B22" s="109" t="s">
        <v>108</v>
      </c>
    </row>
    <row r="24" spans="2:9" ht="16.5">
      <c r="B24" s="107" t="s">
        <v>107</v>
      </c>
      <c r="C24" s="107" t="s">
        <v>106</v>
      </c>
      <c r="D24" s="108" t="s">
        <v>103</v>
      </c>
      <c r="E24" s="107" t="s">
        <v>101</v>
      </c>
      <c r="F24" s="107" t="s">
        <v>99</v>
      </c>
      <c r="G24" s="107" t="s">
        <v>97</v>
      </c>
      <c r="H24" s="107" t="s">
        <v>95</v>
      </c>
      <c r="I24" s="107" t="s">
        <v>92</v>
      </c>
    </row>
    <row r="25" spans="2:9" ht="16.5">
      <c r="B25" s="102">
        <v>1</v>
      </c>
      <c r="C25" s="103" t="str">
        <f>C5</f>
        <v>아이엠엠인프라제5호사모투자전문회사</v>
      </c>
      <c r="D25" s="100">
        <f>F5</f>
        <v>216500000000</v>
      </c>
      <c r="E25" s="106">
        <f>+'1.NAV'!E20</f>
        <v>191593479500</v>
      </c>
      <c r="F25" s="99">
        <f>E25/D25</f>
        <v>0.88495833487297926</v>
      </c>
      <c r="G25" s="106"/>
      <c r="H25" s="105">
        <v>0</v>
      </c>
      <c r="I25" s="104">
        <f>E25-H25</f>
        <v>191593479500</v>
      </c>
    </row>
    <row r="26" spans="2:9" ht="16.5">
      <c r="B26" s="102">
        <v>2</v>
      </c>
      <c r="C26" s="103"/>
      <c r="D26" s="100"/>
      <c r="E26" s="97"/>
      <c r="F26" s="99"/>
      <c r="G26" s="97"/>
      <c r="H26" s="97"/>
      <c r="I26" s="97">
        <f>E26-H26</f>
        <v>0</v>
      </c>
    </row>
    <row r="27" spans="2:9" ht="16.5">
      <c r="B27" s="102">
        <v>3</v>
      </c>
      <c r="C27" s="101"/>
      <c r="D27" s="100"/>
      <c r="E27" s="98"/>
      <c r="F27" s="99"/>
      <c r="G27" s="98"/>
      <c r="H27" s="98"/>
      <c r="I27" s="97">
        <f>E27-H27</f>
        <v>0</v>
      </c>
    </row>
    <row r="30" spans="2:9">
      <c r="B30" s="96" t="s">
        <v>105</v>
      </c>
    </row>
    <row r="31" spans="2:9">
      <c r="B31" s="95" t="s">
        <v>103</v>
      </c>
      <c r="C31" s="177" t="s">
        <v>102</v>
      </c>
      <c r="D31" s="178"/>
      <c r="E31" s="178"/>
      <c r="F31" s="178"/>
      <c r="G31" s="178"/>
      <c r="H31" s="178"/>
      <c r="I31" s="178"/>
    </row>
    <row r="32" spans="2:9">
      <c r="B32" s="95" t="s">
        <v>101</v>
      </c>
      <c r="C32" s="177" t="s">
        <v>100</v>
      </c>
      <c r="D32" s="178"/>
      <c r="E32" s="178"/>
      <c r="F32" s="178"/>
      <c r="G32" s="178"/>
      <c r="H32" s="178"/>
      <c r="I32" s="178"/>
    </row>
    <row r="33" spans="2:9">
      <c r="B33" s="95" t="s">
        <v>99</v>
      </c>
      <c r="C33" s="177" t="s">
        <v>98</v>
      </c>
      <c r="D33" s="178"/>
      <c r="E33" s="178"/>
      <c r="F33" s="178"/>
      <c r="G33" s="178"/>
      <c r="H33" s="178"/>
      <c r="I33" s="178"/>
    </row>
    <row r="34" spans="2:9">
      <c r="B34" s="95" t="s">
        <v>97</v>
      </c>
      <c r="C34" s="177" t="s">
        <v>96</v>
      </c>
      <c r="D34" s="178"/>
      <c r="E34" s="178"/>
      <c r="F34" s="178"/>
      <c r="G34" s="178"/>
      <c r="H34" s="178"/>
      <c r="I34" s="178"/>
    </row>
    <row r="35" spans="2:9">
      <c r="B35" s="95" t="s">
        <v>95</v>
      </c>
      <c r="C35" s="177" t="s">
        <v>93</v>
      </c>
      <c r="D35" s="178"/>
      <c r="E35" s="178"/>
      <c r="F35" s="178"/>
      <c r="G35" s="178"/>
      <c r="H35" s="178"/>
      <c r="I35" s="178"/>
    </row>
    <row r="36" spans="2:9">
      <c r="B36" s="95" t="s">
        <v>92</v>
      </c>
      <c r="C36" s="177" t="s">
        <v>90</v>
      </c>
      <c r="D36" s="178"/>
      <c r="E36" s="178"/>
      <c r="F36" s="178"/>
      <c r="G36" s="178"/>
      <c r="H36" s="178"/>
      <c r="I36" s="178"/>
    </row>
  </sheetData>
  <mergeCells count="14">
    <mergeCell ref="C14:I14"/>
    <mergeCell ref="C32:I32"/>
    <mergeCell ref="C11:I11"/>
    <mergeCell ref="C12:I12"/>
    <mergeCell ref="C13:I13"/>
    <mergeCell ref="C15:I15"/>
    <mergeCell ref="C16:I16"/>
    <mergeCell ref="C33:I33"/>
    <mergeCell ref="C34:I34"/>
    <mergeCell ref="C35:I35"/>
    <mergeCell ref="C36:I36"/>
    <mergeCell ref="C17:I17"/>
    <mergeCell ref="C18:I18"/>
    <mergeCell ref="C31:I31"/>
  </mergeCells>
  <phoneticPr fontId="17" type="noConversion"/>
  <pageMargins left="0.7" right="0.7" top="0.75" bottom="0.75" header="0.3" footer="0.3"/>
  <pageSetup paperSize="9" scale="63" fitToHeight="0" orientation="landscape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Y40"/>
  <sheetViews>
    <sheetView topLeftCell="F1" workbookViewId="0">
      <selection activeCell="Q22" sqref="Q22"/>
    </sheetView>
  </sheetViews>
  <sheetFormatPr defaultColWidth="9" defaultRowHeight="13.5"/>
  <cols>
    <col min="1" max="1" width="2.875" style="94" customWidth="1"/>
    <col min="2" max="2" width="16.75" style="94" customWidth="1"/>
    <col min="3" max="3" width="20.875" style="94" customWidth="1"/>
    <col min="4" max="4" width="27" style="94" customWidth="1"/>
    <col min="5" max="5" width="13" style="94" customWidth="1"/>
    <col min="6" max="6" width="11.25" style="94" bestFit="1" customWidth="1"/>
    <col min="7" max="11" width="15.625" style="94" bestFit="1" customWidth="1"/>
    <col min="12" max="12" width="12.625" style="94" customWidth="1"/>
    <col min="13" max="15" width="18.375" style="94" bestFit="1" customWidth="1"/>
    <col min="16" max="16" width="12.875" style="94" customWidth="1"/>
    <col min="17" max="17" width="13.25" style="94" customWidth="1"/>
    <col min="18" max="18" width="11.375" style="94" customWidth="1"/>
    <col min="19" max="19" width="8.875" style="94" customWidth="1"/>
    <col min="20" max="22" width="9" style="94"/>
    <col min="23" max="23" width="14" style="94" bestFit="1" customWidth="1"/>
    <col min="24" max="24" width="16.125" style="94" bestFit="1" customWidth="1"/>
    <col min="25" max="25" width="12.125" style="94" bestFit="1" customWidth="1"/>
    <col min="26" max="26" width="13.875" style="94" bestFit="1" customWidth="1"/>
    <col min="27" max="16384" width="9" style="94"/>
  </cols>
  <sheetData>
    <row r="2" spans="2:25">
      <c r="B2" s="109" t="s">
        <v>193</v>
      </c>
      <c r="C2" s="109"/>
    </row>
    <row r="3" spans="2:25" ht="14.25" thickBot="1"/>
    <row r="4" spans="2:25" s="137" customFormat="1" ht="16.5">
      <c r="B4" s="182" t="s">
        <v>192</v>
      </c>
      <c r="C4" s="187" t="s">
        <v>191</v>
      </c>
      <c r="D4" s="187" t="s">
        <v>190</v>
      </c>
      <c r="E4" s="182" t="s">
        <v>189</v>
      </c>
      <c r="F4" s="182" t="s">
        <v>188</v>
      </c>
      <c r="G4" s="182" t="s">
        <v>187</v>
      </c>
      <c r="H4" s="182"/>
      <c r="I4" s="182"/>
      <c r="J4" s="182"/>
      <c r="K4" s="182"/>
      <c r="L4" s="183"/>
      <c r="M4" s="184" t="s">
        <v>186</v>
      </c>
      <c r="N4" s="185"/>
      <c r="O4" s="186"/>
      <c r="P4" s="179" t="s">
        <v>185</v>
      </c>
      <c r="Q4" s="180"/>
      <c r="R4" s="180"/>
      <c r="S4" s="180"/>
      <c r="T4" s="180"/>
      <c r="U4" s="181"/>
      <c r="V4" s="181"/>
      <c r="W4" s="181"/>
      <c r="X4" s="181"/>
      <c r="Y4" s="181"/>
    </row>
    <row r="5" spans="2:25" s="137" customFormat="1" ht="17.25" thickBot="1">
      <c r="B5" s="182"/>
      <c r="C5" s="187"/>
      <c r="D5" s="187"/>
      <c r="E5" s="182"/>
      <c r="F5" s="182"/>
      <c r="G5" s="139" t="s">
        <v>179</v>
      </c>
      <c r="H5" s="139" t="s">
        <v>184</v>
      </c>
      <c r="I5" s="139" t="s">
        <v>183</v>
      </c>
      <c r="J5" s="139" t="s">
        <v>182</v>
      </c>
      <c r="K5" s="139" t="s">
        <v>181</v>
      </c>
      <c r="L5" s="144" t="s">
        <v>180</v>
      </c>
      <c r="M5" s="143" t="s">
        <v>179</v>
      </c>
      <c r="N5" s="142" t="s">
        <v>91</v>
      </c>
      <c r="O5" s="141" t="s">
        <v>152</v>
      </c>
      <c r="P5" s="140" t="s">
        <v>149</v>
      </c>
      <c r="Q5" s="140" t="s">
        <v>147</v>
      </c>
      <c r="R5" s="154" t="s">
        <v>207</v>
      </c>
      <c r="S5" s="139" t="s">
        <v>143</v>
      </c>
      <c r="T5" s="154" t="s">
        <v>141</v>
      </c>
      <c r="U5" s="154" t="s">
        <v>139</v>
      </c>
      <c r="V5" s="154" t="s">
        <v>137</v>
      </c>
      <c r="W5" s="154" t="s">
        <v>135</v>
      </c>
      <c r="X5" s="154" t="s">
        <v>133</v>
      </c>
      <c r="Y5" s="138" t="s">
        <v>131</v>
      </c>
    </row>
    <row r="6" spans="2:25" ht="16.5">
      <c r="B6" s="102">
        <v>1</v>
      </c>
      <c r="C6" s="132" t="s">
        <v>124</v>
      </c>
      <c r="D6" s="131" t="s">
        <v>194</v>
      </c>
      <c r="E6" s="129">
        <v>42093</v>
      </c>
      <c r="F6" s="152">
        <v>44503</v>
      </c>
      <c r="G6" s="130">
        <f>+'1.NAV'!E16</f>
        <v>29060600000</v>
      </c>
      <c r="H6" s="130">
        <v>0</v>
      </c>
      <c r="I6" s="106"/>
      <c r="J6" s="136">
        <f>+G6-H6</f>
        <v>29060600000</v>
      </c>
      <c r="K6" s="130">
        <f>+'1.NAV'!F16</f>
        <v>27606601453</v>
      </c>
      <c r="L6" s="129">
        <v>42735</v>
      </c>
      <c r="M6" s="145">
        <f>G6*VLOOKUP(C6,'1.펀드 Data'!$C$5:$H$7,6,FALSE)</f>
        <v>13422909930.715935</v>
      </c>
      <c r="N6" s="145">
        <f>J6*VLOOKUP(C6,'1.펀드 Data'!$C$5:$H$7,6,FALSE)</f>
        <v>13422909930.715935</v>
      </c>
      <c r="O6" s="145">
        <f>K6*VLOOKUP(C6,'1.펀드 Data'!$C$5:$H$7,6,FALSE)</f>
        <v>12751317068.360277</v>
      </c>
      <c r="P6" s="125" t="s">
        <v>178</v>
      </c>
      <c r="Q6" s="125" t="s">
        <v>177</v>
      </c>
      <c r="R6" s="135">
        <v>55105010</v>
      </c>
      <c r="S6" s="133" t="s">
        <v>176</v>
      </c>
      <c r="T6" s="133" t="s">
        <v>175</v>
      </c>
      <c r="U6" s="134" t="s">
        <v>174</v>
      </c>
      <c r="V6" s="133" t="s">
        <v>173</v>
      </c>
      <c r="W6" s="133" t="s">
        <v>172</v>
      </c>
      <c r="X6" s="133" t="s">
        <v>172</v>
      </c>
      <c r="Y6" s="133" t="s">
        <v>171</v>
      </c>
    </row>
    <row r="7" spans="2:25" ht="15" customHeight="1">
      <c r="B7" s="102">
        <v>2</v>
      </c>
      <c r="C7" s="132" t="s">
        <v>124</v>
      </c>
      <c r="D7" s="131" t="s">
        <v>195</v>
      </c>
      <c r="E7" s="129">
        <v>42878</v>
      </c>
      <c r="F7" s="152">
        <v>44503</v>
      </c>
      <c r="G7" s="130">
        <f>+'1.NAV'!E19</f>
        <v>34000879500</v>
      </c>
      <c r="H7" s="130">
        <v>0</v>
      </c>
      <c r="I7" s="130"/>
      <c r="J7" s="136">
        <f>+G7-H7</f>
        <v>34000879500</v>
      </c>
      <c r="K7" s="130">
        <f>+'1.NAV'!F19</f>
        <v>33731379500</v>
      </c>
      <c r="L7" s="129"/>
      <c r="M7" s="145">
        <f>G7*VLOOKUP(C7,'1.펀드 Data'!$C$5:$H$7,6,FALSE)</f>
        <v>15704794226.327944</v>
      </c>
      <c r="N7" s="145">
        <f>J7*VLOOKUP(C7,'1.펀드 Data'!$C$5:$H$7,6,FALSE)</f>
        <v>15704794226.327944</v>
      </c>
      <c r="O7" s="145">
        <f>K7*VLOOKUP(C7,'1.펀드 Data'!$C$5:$H$7,6,FALSE)</f>
        <v>15580313856.812933</v>
      </c>
      <c r="P7" s="125" t="s">
        <v>200</v>
      </c>
      <c r="Q7" s="125" t="s">
        <v>177</v>
      </c>
      <c r="R7" s="125">
        <v>55102010</v>
      </c>
      <c r="S7" s="133" t="s">
        <v>176</v>
      </c>
      <c r="T7" s="133" t="s">
        <v>175</v>
      </c>
      <c r="U7" s="134" t="s">
        <v>197</v>
      </c>
      <c r="V7" s="146" t="s">
        <v>198</v>
      </c>
      <c r="W7" s="133" t="s">
        <v>172</v>
      </c>
      <c r="X7" s="133" t="s">
        <v>172</v>
      </c>
      <c r="Y7" s="133" t="s">
        <v>171</v>
      </c>
    </row>
    <row r="8" spans="2:25" ht="16.5">
      <c r="B8" s="102">
        <v>3</v>
      </c>
      <c r="C8" s="132" t="s">
        <v>124</v>
      </c>
      <c r="D8" s="131" t="s">
        <v>196</v>
      </c>
      <c r="E8" s="129">
        <v>42879</v>
      </c>
      <c r="F8" s="152">
        <v>44503</v>
      </c>
      <c r="G8" s="130">
        <f>+'1.NAV'!E18</f>
        <v>63632000000</v>
      </c>
      <c r="H8" s="130">
        <v>0</v>
      </c>
      <c r="I8" s="130"/>
      <c r="J8" s="136">
        <f>+G8-H8</f>
        <v>63632000000</v>
      </c>
      <c r="K8" s="130">
        <f>+'1.NAV'!F18</f>
        <v>63250650376</v>
      </c>
      <c r="L8" s="129"/>
      <c r="M8" s="145">
        <f>G8*VLOOKUP(C8,'1.펀드 Data'!$C$5:$H$7,6,FALSE)</f>
        <v>29391224018.47575</v>
      </c>
      <c r="N8" s="145">
        <f>J8*VLOOKUP(C8,'1.펀드 Data'!$C$5:$H$7,6,FALSE)</f>
        <v>29391224018.47575</v>
      </c>
      <c r="O8" s="145">
        <f>K8*VLOOKUP(C8,'1.펀드 Data'!$C$5:$H$7,6,FALSE)</f>
        <v>29215081005.08083</v>
      </c>
      <c r="P8" s="153" t="s">
        <v>205</v>
      </c>
      <c r="Q8" s="125" t="s">
        <v>177</v>
      </c>
      <c r="R8" s="125">
        <v>20305030</v>
      </c>
      <c r="S8" s="133" t="s">
        <v>176</v>
      </c>
      <c r="T8" s="133" t="s">
        <v>175</v>
      </c>
      <c r="U8" s="134" t="s">
        <v>197</v>
      </c>
      <c r="V8" s="146" t="s">
        <v>199</v>
      </c>
      <c r="W8" s="133" t="s">
        <v>172</v>
      </c>
      <c r="X8" s="133" t="s">
        <v>172</v>
      </c>
      <c r="Y8" s="133" t="s">
        <v>171</v>
      </c>
    </row>
    <row r="9" spans="2:25" ht="16.5">
      <c r="B9" s="102">
        <v>4</v>
      </c>
      <c r="C9" s="132" t="s">
        <v>124</v>
      </c>
      <c r="D9" s="131" t="s">
        <v>203</v>
      </c>
      <c r="E9" s="129">
        <v>42843</v>
      </c>
      <c r="F9" s="152">
        <v>44503</v>
      </c>
      <c r="G9" s="130">
        <f>+'1.NAV'!E17</f>
        <v>64900000000</v>
      </c>
      <c r="H9" s="130">
        <v>0</v>
      </c>
      <c r="I9" s="130"/>
      <c r="J9" s="136">
        <f>+G9-H9</f>
        <v>64900000000</v>
      </c>
      <c r="K9" s="130">
        <f>+'1.NAV'!F17</f>
        <v>64900000000</v>
      </c>
      <c r="L9" s="129"/>
      <c r="M9" s="145">
        <f>G9*VLOOKUP(C9,'1.펀드 Data'!$C$5:$H$7,6,FALSE)</f>
        <v>29976905311.77829</v>
      </c>
      <c r="N9" s="145">
        <f>J9*VLOOKUP(C9,'1.펀드 Data'!$C$5:$H$7,6,FALSE)</f>
        <v>29976905311.77829</v>
      </c>
      <c r="O9" s="145">
        <f>K9*VLOOKUP(C9,'1.펀드 Data'!$C$5:$H$7,6,FALSE)</f>
        <v>29976905311.77829</v>
      </c>
      <c r="P9" s="125"/>
      <c r="Q9" s="125"/>
      <c r="R9" s="125"/>
      <c r="S9" s="125"/>
      <c r="T9" s="125"/>
      <c r="U9" s="124"/>
      <c r="V9" s="123"/>
      <c r="W9" s="123"/>
      <c r="X9" s="123"/>
      <c r="Y9" s="123"/>
    </row>
    <row r="10" spans="2:25" ht="16.5">
      <c r="B10" s="102">
        <v>5</v>
      </c>
      <c r="C10" s="128"/>
      <c r="D10" s="128"/>
      <c r="E10" s="125"/>
      <c r="F10" s="123"/>
      <c r="G10" s="126"/>
      <c r="H10" s="126"/>
      <c r="I10" s="126"/>
      <c r="J10" s="126"/>
      <c r="K10" s="126"/>
      <c r="L10" s="127"/>
      <c r="M10" s="126"/>
      <c r="N10" s="126"/>
      <c r="O10" s="126"/>
      <c r="P10" s="125"/>
      <c r="Q10" s="125"/>
      <c r="R10" s="125"/>
      <c r="S10" s="125"/>
      <c r="T10" s="125"/>
      <c r="U10" s="124"/>
      <c r="V10" s="123"/>
      <c r="W10" s="123"/>
      <c r="X10" s="123"/>
      <c r="Y10" s="123"/>
    </row>
    <row r="11" spans="2:25" ht="16.5">
      <c r="B11" s="102">
        <v>6</v>
      </c>
      <c r="C11" s="128"/>
      <c r="D11" s="128"/>
      <c r="E11" s="125"/>
      <c r="F11" s="123"/>
      <c r="G11" s="126"/>
      <c r="H11" s="126"/>
      <c r="I11" s="126"/>
      <c r="J11" s="126"/>
      <c r="K11" s="126"/>
      <c r="L11" s="127"/>
      <c r="M11" s="126"/>
      <c r="N11" s="126"/>
      <c r="O11" s="126"/>
      <c r="P11" s="125"/>
      <c r="Q11" s="125"/>
      <c r="R11" s="125"/>
      <c r="S11" s="125"/>
      <c r="T11" s="125"/>
      <c r="U11" s="124"/>
      <c r="V11" s="123"/>
      <c r="W11" s="123"/>
      <c r="X11" s="123"/>
      <c r="Y11" s="123"/>
    </row>
    <row r="12" spans="2:25" ht="16.5">
      <c r="B12" s="102">
        <v>7</v>
      </c>
      <c r="C12" s="128"/>
      <c r="D12" s="128"/>
      <c r="E12" s="125"/>
      <c r="F12" s="123"/>
      <c r="G12" s="126"/>
      <c r="H12" s="126"/>
      <c r="I12" s="126"/>
      <c r="J12" s="126"/>
      <c r="K12" s="126"/>
      <c r="L12" s="127"/>
      <c r="M12" s="126"/>
      <c r="N12" s="126"/>
      <c r="O12" s="126"/>
      <c r="P12" s="125"/>
      <c r="Q12" s="125"/>
      <c r="R12" s="125"/>
      <c r="S12" s="125"/>
      <c r="T12" s="125"/>
      <c r="U12" s="124"/>
      <c r="V12" s="123"/>
      <c r="W12" s="123"/>
      <c r="X12" s="123"/>
      <c r="Y12" s="123"/>
    </row>
    <row r="13" spans="2:25">
      <c r="D13" s="94" t="s">
        <v>204</v>
      </c>
      <c r="I13" s="122"/>
      <c r="J13" s="122"/>
      <c r="K13" s="122"/>
      <c r="L13" s="122"/>
      <c r="M13" s="122"/>
    </row>
    <row r="15" spans="2:25">
      <c r="B15" s="96" t="s">
        <v>104</v>
      </c>
    </row>
    <row r="16" spans="2:25">
      <c r="B16" s="95" t="s">
        <v>170</v>
      </c>
      <c r="C16" s="177" t="s">
        <v>157</v>
      </c>
      <c r="D16" s="178"/>
      <c r="E16" s="178"/>
      <c r="F16" s="178"/>
      <c r="G16" s="178"/>
      <c r="H16" s="178"/>
      <c r="I16" s="178"/>
      <c r="K16" s="155" t="s">
        <v>206</v>
      </c>
      <c r="L16" s="155"/>
      <c r="M16" s="155"/>
      <c r="N16" s="155"/>
    </row>
    <row r="17" spans="2:9">
      <c r="B17" s="95" t="s">
        <v>169</v>
      </c>
      <c r="C17" s="177" t="s">
        <v>168</v>
      </c>
      <c r="D17" s="178"/>
      <c r="E17" s="178"/>
      <c r="F17" s="178"/>
      <c r="G17" s="178"/>
      <c r="H17" s="178"/>
      <c r="I17" s="178"/>
    </row>
    <row r="18" spans="2:9">
      <c r="B18" s="95" t="s">
        <v>167</v>
      </c>
      <c r="C18" s="177" t="s">
        <v>166</v>
      </c>
      <c r="D18" s="178"/>
      <c r="E18" s="178"/>
      <c r="F18" s="178"/>
      <c r="G18" s="178"/>
      <c r="H18" s="178"/>
      <c r="I18" s="178"/>
    </row>
    <row r="19" spans="2:9">
      <c r="B19" s="121" t="s">
        <v>165</v>
      </c>
    </row>
    <row r="20" spans="2:9">
      <c r="B20" s="95" t="s">
        <v>155</v>
      </c>
      <c r="C20" s="177" t="s">
        <v>164</v>
      </c>
      <c r="D20" s="178"/>
      <c r="E20" s="178"/>
      <c r="F20" s="178"/>
      <c r="G20" s="178"/>
      <c r="H20" s="178"/>
      <c r="I20" s="178"/>
    </row>
    <row r="21" spans="2:9" ht="13.5" customHeight="1">
      <c r="B21" s="95" t="s">
        <v>94</v>
      </c>
      <c r="C21" s="177" t="s">
        <v>163</v>
      </c>
      <c r="D21" s="178"/>
      <c r="E21" s="178"/>
      <c r="F21" s="178"/>
      <c r="G21" s="178"/>
      <c r="H21" s="178"/>
      <c r="I21" s="178"/>
    </row>
    <row r="22" spans="2:9">
      <c r="B22" s="95" t="s">
        <v>162</v>
      </c>
      <c r="C22" s="177" t="s">
        <v>161</v>
      </c>
      <c r="D22" s="178"/>
      <c r="E22" s="178"/>
      <c r="F22" s="178"/>
      <c r="G22" s="178"/>
      <c r="H22" s="178"/>
      <c r="I22" s="178"/>
    </row>
    <row r="23" spans="2:9">
      <c r="B23" s="95" t="s">
        <v>91</v>
      </c>
      <c r="C23" s="177" t="s">
        <v>160</v>
      </c>
      <c r="D23" s="178"/>
      <c r="E23" s="178"/>
      <c r="F23" s="178"/>
      <c r="G23" s="178"/>
      <c r="H23" s="178"/>
      <c r="I23" s="178"/>
    </row>
    <row r="24" spans="2:9">
      <c r="B24" s="95" t="s">
        <v>152</v>
      </c>
      <c r="C24" s="177" t="s">
        <v>159</v>
      </c>
      <c r="D24" s="178"/>
      <c r="E24" s="178"/>
      <c r="F24" s="178"/>
      <c r="G24" s="178"/>
      <c r="H24" s="178"/>
      <c r="I24" s="178"/>
    </row>
    <row r="25" spans="2:9">
      <c r="B25" s="95" t="s">
        <v>158</v>
      </c>
      <c r="C25" s="177" t="s">
        <v>157</v>
      </c>
      <c r="D25" s="178"/>
      <c r="E25" s="178"/>
      <c r="F25" s="178"/>
      <c r="G25" s="178"/>
      <c r="H25" s="178"/>
      <c r="I25" s="178"/>
    </row>
    <row r="26" spans="2:9">
      <c r="B26" s="119" t="s">
        <v>156</v>
      </c>
    </row>
    <row r="27" spans="2:9">
      <c r="B27" s="120" t="s">
        <v>155</v>
      </c>
      <c r="C27" s="177" t="s">
        <v>154</v>
      </c>
      <c r="D27" s="178"/>
      <c r="E27" s="178"/>
      <c r="F27" s="178"/>
      <c r="G27" s="178"/>
      <c r="H27" s="178"/>
      <c r="I27" s="178"/>
    </row>
    <row r="28" spans="2:9">
      <c r="B28" s="120" t="s">
        <v>91</v>
      </c>
      <c r="C28" s="177" t="s">
        <v>153</v>
      </c>
      <c r="D28" s="178"/>
      <c r="E28" s="178"/>
      <c r="F28" s="178"/>
      <c r="G28" s="178"/>
      <c r="H28" s="178"/>
      <c r="I28" s="178"/>
    </row>
    <row r="29" spans="2:9">
      <c r="B29" s="120" t="s">
        <v>152</v>
      </c>
      <c r="C29" s="177" t="s">
        <v>151</v>
      </c>
      <c r="D29" s="178"/>
      <c r="E29" s="178"/>
      <c r="F29" s="178"/>
      <c r="G29" s="178"/>
      <c r="H29" s="178"/>
      <c r="I29" s="178"/>
    </row>
    <row r="30" spans="2:9">
      <c r="B30" s="119" t="s">
        <v>150</v>
      </c>
    </row>
    <row r="31" spans="2:9">
      <c r="B31" s="95" t="s">
        <v>149</v>
      </c>
      <c r="C31" s="177" t="s">
        <v>148</v>
      </c>
      <c r="D31" s="178"/>
      <c r="E31" s="178"/>
      <c r="F31" s="178"/>
      <c r="G31" s="178"/>
      <c r="H31" s="178"/>
      <c r="I31" s="178"/>
    </row>
    <row r="32" spans="2:9">
      <c r="B32" s="95" t="s">
        <v>147</v>
      </c>
      <c r="C32" s="177" t="s">
        <v>146</v>
      </c>
      <c r="D32" s="178"/>
      <c r="E32" s="178"/>
      <c r="F32" s="178"/>
      <c r="G32" s="178"/>
      <c r="H32" s="178"/>
      <c r="I32" s="178"/>
    </row>
    <row r="33" spans="2:9">
      <c r="B33" s="95" t="s">
        <v>145</v>
      </c>
      <c r="C33" s="177" t="s">
        <v>144</v>
      </c>
      <c r="D33" s="178"/>
      <c r="E33" s="178"/>
      <c r="F33" s="178"/>
      <c r="G33" s="178"/>
      <c r="H33" s="178"/>
      <c r="I33" s="178"/>
    </row>
    <row r="34" spans="2:9">
      <c r="B34" s="95" t="s">
        <v>143</v>
      </c>
      <c r="C34" s="177" t="s">
        <v>142</v>
      </c>
      <c r="D34" s="178"/>
      <c r="E34" s="178"/>
      <c r="F34" s="178"/>
      <c r="G34" s="178"/>
      <c r="H34" s="178"/>
      <c r="I34" s="178"/>
    </row>
    <row r="35" spans="2:9">
      <c r="B35" s="95" t="s">
        <v>141</v>
      </c>
      <c r="C35" s="177" t="s">
        <v>140</v>
      </c>
      <c r="D35" s="178"/>
      <c r="E35" s="178"/>
      <c r="F35" s="178"/>
      <c r="G35" s="178"/>
      <c r="H35" s="178"/>
      <c r="I35" s="178"/>
    </row>
    <row r="36" spans="2:9">
      <c r="B36" s="95" t="s">
        <v>139</v>
      </c>
      <c r="C36" s="177" t="s">
        <v>138</v>
      </c>
      <c r="D36" s="178"/>
      <c r="E36" s="178"/>
      <c r="F36" s="178"/>
      <c r="G36" s="178"/>
      <c r="H36" s="178"/>
      <c r="I36" s="178"/>
    </row>
    <row r="37" spans="2:9">
      <c r="B37" s="95" t="s">
        <v>137</v>
      </c>
      <c r="C37" s="177" t="s">
        <v>136</v>
      </c>
      <c r="D37" s="178"/>
      <c r="E37" s="178"/>
      <c r="F37" s="178"/>
      <c r="G37" s="178"/>
      <c r="H37" s="178"/>
      <c r="I37" s="178"/>
    </row>
    <row r="38" spans="2:9">
      <c r="B38" s="95" t="s">
        <v>135</v>
      </c>
      <c r="C38" s="177" t="s">
        <v>134</v>
      </c>
      <c r="D38" s="178"/>
      <c r="E38" s="178"/>
      <c r="F38" s="178"/>
      <c r="G38" s="178"/>
      <c r="H38" s="178"/>
      <c r="I38" s="178"/>
    </row>
    <row r="39" spans="2:9">
      <c r="B39" s="95" t="s">
        <v>133</v>
      </c>
      <c r="C39" s="177" t="s">
        <v>132</v>
      </c>
      <c r="D39" s="178"/>
      <c r="E39" s="178"/>
      <c r="F39" s="178"/>
      <c r="G39" s="178"/>
      <c r="H39" s="178"/>
      <c r="I39" s="178"/>
    </row>
    <row r="40" spans="2:9">
      <c r="B40" s="95" t="s">
        <v>131</v>
      </c>
      <c r="C40" s="177" t="s">
        <v>130</v>
      </c>
      <c r="D40" s="178"/>
      <c r="E40" s="178"/>
      <c r="F40" s="178"/>
      <c r="G40" s="178"/>
      <c r="H40" s="178"/>
      <c r="I40" s="178"/>
    </row>
  </sheetData>
  <mergeCells count="30">
    <mergeCell ref="C37:I37"/>
    <mergeCell ref="C38:I38"/>
    <mergeCell ref="C39:I39"/>
    <mergeCell ref="C40:I40"/>
    <mergeCell ref="C32:I32"/>
    <mergeCell ref="C33:I33"/>
    <mergeCell ref="C34:I34"/>
    <mergeCell ref="C35:I35"/>
    <mergeCell ref="C36:I36"/>
    <mergeCell ref="C31:I31"/>
    <mergeCell ref="C20:I20"/>
    <mergeCell ref="C22:I22"/>
    <mergeCell ref="C21:I21"/>
    <mergeCell ref="C23:I23"/>
    <mergeCell ref="C24:I24"/>
    <mergeCell ref="C25:I25"/>
    <mergeCell ref="C27:I27"/>
    <mergeCell ref="C28:I28"/>
    <mergeCell ref="C29:I29"/>
    <mergeCell ref="C18:I18"/>
    <mergeCell ref="B4:B5"/>
    <mergeCell ref="C4:C5"/>
    <mergeCell ref="D4:D5"/>
    <mergeCell ref="E4:E5"/>
    <mergeCell ref="F4:F5"/>
    <mergeCell ref="P4:Y4"/>
    <mergeCell ref="G4:L4"/>
    <mergeCell ref="M4:O4"/>
    <mergeCell ref="C16:I16"/>
    <mergeCell ref="C17:I17"/>
  </mergeCells>
  <phoneticPr fontId="17" type="noConversion"/>
  <dataValidations count="2">
    <dataValidation type="list" allowBlank="1" showInputMessage="1" showErrorMessage="1" sqref="Q6:Q12">
      <formula1>"N/A, KOSPI, KOSDAQ, KONEX"</formula1>
    </dataValidation>
    <dataValidation type="list" allowBlank="1" showInputMessage="1" showErrorMessage="1" sqref="P6:P12">
      <formula1>"보통주, 우선주, RCPS, CB/BW, 선순위대출, 후순위대출, 대여금, 기타"</formula1>
    </dataValidation>
  </dataValidations>
  <pageMargins left="0.7" right="0.7" top="0.75" bottom="0.75" header="0.3" footer="0.3"/>
  <pageSetup paperSize="9" scale="43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KRI Sheet -&gt;</vt:lpstr>
      <vt:lpstr>1.NAV</vt:lpstr>
      <vt:lpstr>2.성과지수</vt:lpstr>
      <vt:lpstr>3.KRI 총괄</vt:lpstr>
      <vt:lpstr>Data Sheet -&gt;</vt:lpstr>
      <vt:lpstr>1.펀드 Data</vt:lpstr>
      <vt:lpstr>2.종목 Data</vt:lpstr>
      <vt:lpstr>'3.KRI 총괄'!Print_Area</vt:lpstr>
    </vt:vector>
  </TitlesOfParts>
  <Company>NPS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bokyung</cp:lastModifiedBy>
  <cp:lastPrinted>2014-08-29T04:17:41Z</cp:lastPrinted>
  <dcterms:created xsi:type="dcterms:W3CDTF">2012-03-20T11:16:42Z</dcterms:created>
  <dcterms:modified xsi:type="dcterms:W3CDTF">2017-12-21T09:49:08Z</dcterms:modified>
</cp:coreProperties>
</file>