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윤종호\Downloads\"/>
    </mc:Choice>
  </mc:AlternateContent>
  <bookViews>
    <workbookView xWindow="1020" yWindow="0" windowWidth="28800" windowHeight="12165" activeTab="1"/>
  </bookViews>
  <sheets>
    <sheet name="Puxin 17.4Q BS PL in RMB" sheetId="1" r:id="rId1"/>
    <sheet name="Puxin 17.4Q BS PL in KRW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J15" i="2"/>
  <c r="J14" i="2"/>
  <c r="J13" i="2"/>
  <c r="J12" i="2"/>
  <c r="J11" i="2"/>
  <c r="J10" i="2"/>
  <c r="J9" i="2"/>
  <c r="J8" i="2"/>
  <c r="J7" i="2"/>
  <c r="J6" i="2"/>
  <c r="J5" i="2"/>
  <c r="J4" i="2"/>
  <c r="E10" i="1"/>
  <c r="E10" i="2"/>
  <c r="E22" i="2"/>
  <c r="E21" i="2"/>
  <c r="E20" i="2"/>
  <c r="E19" i="2"/>
  <c r="E18" i="2"/>
  <c r="E17" i="2"/>
  <c r="E16" i="2"/>
  <c r="E15" i="2"/>
  <c r="E14" i="2"/>
  <c r="E13" i="2"/>
  <c r="E12" i="2"/>
  <c r="E11" i="2"/>
  <c r="E9" i="2"/>
  <c r="E8" i="2"/>
  <c r="E7" i="2"/>
  <c r="E6" i="2"/>
  <c r="E5" i="2"/>
  <c r="E4" i="2"/>
  <c r="E19" i="1" l="1"/>
  <c r="J11" i="1"/>
  <c r="J6" i="1"/>
  <c r="J8" i="1" l="1"/>
  <c r="J14" i="1" s="1"/>
  <c r="J16" i="1" s="1"/>
  <c r="E21" i="1"/>
  <c r="E15" i="1" l="1"/>
  <c r="E22" i="1" s="1"/>
  <c r="E12" i="1"/>
</calcChain>
</file>

<file path=xl/sharedStrings.xml><?xml version="1.0" encoding="utf-8"?>
<sst xmlns="http://schemas.openxmlformats.org/spreadsheetml/2006/main" count="73" uniqueCount="73">
  <si>
    <t>Balance Sheet</t>
    <phoneticPr fontId="1" type="noConversion"/>
  </si>
  <si>
    <t>I. Current Asset</t>
    <phoneticPr fontId="1" type="noConversion"/>
  </si>
  <si>
    <t>(1) Cash &amp; Equivalents</t>
    <phoneticPr fontId="1" type="noConversion"/>
  </si>
  <si>
    <t>(2) Inventories</t>
    <phoneticPr fontId="1" type="noConversion"/>
  </si>
  <si>
    <t>II. Non Current Asset</t>
    <phoneticPr fontId="1" type="noConversion"/>
  </si>
  <si>
    <t>(1) Investment Asset</t>
    <phoneticPr fontId="1" type="noConversion"/>
  </si>
  <si>
    <t>(2) Tangible Asset</t>
    <phoneticPr fontId="1" type="noConversion"/>
  </si>
  <si>
    <t>(3) Intangible Asset</t>
    <phoneticPr fontId="1" type="noConversion"/>
  </si>
  <si>
    <t>(4) Other Intangible Asset</t>
    <phoneticPr fontId="1" type="noConversion"/>
  </si>
  <si>
    <t>Total Asset</t>
    <phoneticPr fontId="1" type="noConversion"/>
  </si>
  <si>
    <t>I. Current Liability</t>
    <phoneticPr fontId="1" type="noConversion"/>
  </si>
  <si>
    <t>II. Non Current Liability</t>
    <phoneticPr fontId="1" type="noConversion"/>
  </si>
  <si>
    <t>I. Capital Stock</t>
    <phoneticPr fontId="1" type="noConversion"/>
  </si>
  <si>
    <t>II. Capital Surplus</t>
    <phoneticPr fontId="1" type="noConversion"/>
  </si>
  <si>
    <t>III. Related Earnings</t>
    <phoneticPr fontId="1" type="noConversion"/>
  </si>
  <si>
    <t>IV. Capital Adjsutment</t>
    <phoneticPr fontId="1" type="noConversion"/>
  </si>
  <si>
    <t>V. Accumulated Other Comprehensive Income</t>
    <phoneticPr fontId="1" type="noConversion"/>
  </si>
  <si>
    <t>Total Equity</t>
    <phoneticPr fontId="1" type="noConversion"/>
  </si>
  <si>
    <t>Income Statement</t>
    <phoneticPr fontId="1" type="noConversion"/>
  </si>
  <si>
    <t>I. Sales</t>
    <phoneticPr fontId="1" type="noConversion"/>
  </si>
  <si>
    <t>Total Liabilities and Equity</t>
    <phoneticPr fontId="1" type="noConversion"/>
  </si>
  <si>
    <t>Total Liabilities</t>
    <phoneticPr fontId="1" type="noConversion"/>
  </si>
  <si>
    <t>II. Cost of Goods Sold</t>
    <phoneticPr fontId="1" type="noConversion"/>
  </si>
  <si>
    <t>IV. General Administrative Cost</t>
    <phoneticPr fontId="1" type="noConversion"/>
  </si>
  <si>
    <t>V. Operating Revenue</t>
    <phoneticPr fontId="1" type="noConversion"/>
  </si>
  <si>
    <t>VI. Non-operating Revenue</t>
    <phoneticPr fontId="1" type="noConversion"/>
  </si>
  <si>
    <t>VII. Non-operating Expense</t>
    <phoneticPr fontId="1" type="noConversion"/>
  </si>
  <si>
    <t>VIII. Ordinary Profit</t>
    <phoneticPr fontId="1" type="noConversion"/>
  </si>
  <si>
    <t>IX. Extraordinary Gain</t>
    <phoneticPr fontId="1" type="noConversion"/>
  </si>
  <si>
    <t>X. Extraordinary Losses</t>
    <phoneticPr fontId="1" type="noConversion"/>
  </si>
  <si>
    <t>XI. Earnings Before Interests and Taxes</t>
    <phoneticPr fontId="1" type="noConversion"/>
  </si>
  <si>
    <t>XII. Income Taxes</t>
    <phoneticPr fontId="1" type="noConversion"/>
  </si>
  <si>
    <t>XIII. Net Income</t>
    <phoneticPr fontId="1" type="noConversion"/>
  </si>
  <si>
    <t>III. Gross Margin</t>
    <phoneticPr fontId="1" type="noConversion"/>
  </si>
  <si>
    <t>In RMB</t>
    <phoneticPr fontId="1" type="noConversion"/>
  </si>
  <si>
    <t>재무상태표</t>
    <phoneticPr fontId="1" type="noConversion"/>
  </si>
  <si>
    <t>포괄손익계산서</t>
    <phoneticPr fontId="1" type="noConversion"/>
  </si>
  <si>
    <t>I. 유동자산</t>
    <phoneticPr fontId="1" type="noConversion"/>
  </si>
  <si>
    <t>I. 매출액</t>
    <phoneticPr fontId="1" type="noConversion"/>
  </si>
  <si>
    <t>(1) 당좌자산</t>
    <phoneticPr fontId="1" type="noConversion"/>
  </si>
  <si>
    <t>II. 매출원가</t>
    <phoneticPr fontId="1" type="noConversion"/>
  </si>
  <si>
    <t>(2) 재고자산</t>
    <phoneticPr fontId="1" type="noConversion"/>
  </si>
  <si>
    <t>III. 매출총이익</t>
    <phoneticPr fontId="1" type="noConversion"/>
  </si>
  <si>
    <t>II. 비유동자산</t>
    <phoneticPr fontId="1" type="noConversion"/>
  </si>
  <si>
    <t>IV. 일반관리비</t>
    <phoneticPr fontId="1" type="noConversion"/>
  </si>
  <si>
    <t>(1) 투자자산</t>
    <phoneticPr fontId="1" type="noConversion"/>
  </si>
  <si>
    <t>V. 영업이익</t>
    <phoneticPr fontId="1" type="noConversion"/>
  </si>
  <si>
    <t>(2) 유형자산</t>
    <phoneticPr fontId="1" type="noConversion"/>
  </si>
  <si>
    <t>VI. 영업외수익</t>
    <phoneticPr fontId="1" type="noConversion"/>
  </si>
  <si>
    <t>(3) 무형자산</t>
    <phoneticPr fontId="1" type="noConversion"/>
  </si>
  <si>
    <t>VII. 영업외비용</t>
    <phoneticPr fontId="1" type="noConversion"/>
  </si>
  <si>
    <t>(4) 기타비유동자산</t>
    <phoneticPr fontId="1" type="noConversion"/>
  </si>
  <si>
    <t>VIII. 경상이익</t>
    <phoneticPr fontId="1" type="noConversion"/>
  </si>
  <si>
    <t>자산총계</t>
    <phoneticPr fontId="1" type="noConversion"/>
  </si>
  <si>
    <t>IX. 특별이익</t>
    <phoneticPr fontId="1" type="noConversion"/>
  </si>
  <si>
    <t>I. 유동부채</t>
    <phoneticPr fontId="1" type="noConversion"/>
  </si>
  <si>
    <t>X. 특별손실</t>
    <phoneticPr fontId="1" type="noConversion"/>
  </si>
  <si>
    <t>II. 고정부채</t>
    <phoneticPr fontId="1" type="noConversion"/>
  </si>
  <si>
    <t>XI. 세전순이익</t>
    <phoneticPr fontId="1" type="noConversion"/>
  </si>
  <si>
    <t>부채총계</t>
    <phoneticPr fontId="1" type="noConversion"/>
  </si>
  <si>
    <t>XII. 법인세비용</t>
    <phoneticPr fontId="1" type="noConversion"/>
  </si>
  <si>
    <t>I. 자본금</t>
    <phoneticPr fontId="1" type="noConversion"/>
  </si>
  <si>
    <t>XIII. 당기순이익</t>
    <phoneticPr fontId="1" type="noConversion"/>
  </si>
  <si>
    <t>II. 자본잉여금</t>
    <phoneticPr fontId="1" type="noConversion"/>
  </si>
  <si>
    <t>III. 이익잉여금</t>
    <phoneticPr fontId="1" type="noConversion"/>
  </si>
  <si>
    <t>IV. 자본조정</t>
    <phoneticPr fontId="1" type="noConversion"/>
  </si>
  <si>
    <t>V. 기타포괄손익누계</t>
    <phoneticPr fontId="1" type="noConversion"/>
  </si>
  <si>
    <t>자본총계</t>
    <phoneticPr fontId="1" type="noConversion"/>
  </si>
  <si>
    <t>부채와 자본총계</t>
    <phoneticPr fontId="1" type="noConversion"/>
  </si>
  <si>
    <t>투자기업명:</t>
    <phoneticPr fontId="1" type="noConversion"/>
  </si>
  <si>
    <t>Puxin Education</t>
    <phoneticPr fontId="1" type="noConversion"/>
  </si>
  <si>
    <t>*원단위로 기재</t>
    <phoneticPr fontId="1" type="noConversion"/>
  </si>
  <si>
    <t>☜17.12.29 RMB 매매기준율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</si>
</sst>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" fontId="0" fillId="0" borderId="1" xfId="0" applyNumberFormat="1" applyBorder="1">
      <alignment vertical="center"/>
    </xf>
    <xf numFmtId="41" fontId="0" fillId="0" borderId="1" xfId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J15" sqref="J15"/>
    </sheetView>
  </sheetViews>
  <sheetFormatPr defaultRowHeight="16.5" x14ac:dyDescent="0.3"/>
  <cols>
    <col min="1" max="1" width="2.5" customWidth="1"/>
    <col min="2" max="2" width="25" customWidth="1"/>
    <col min="4" max="4" width="9" customWidth="1"/>
    <col min="5" max="5" width="12.625" bestFit="1" customWidth="1"/>
    <col min="6" max="6" width="3.25" customWidth="1"/>
    <col min="7" max="7" width="2.5" customWidth="1"/>
    <col min="8" max="8" width="25.125" customWidth="1"/>
    <col min="10" max="10" width="12.625" bestFit="1" customWidth="1"/>
  </cols>
  <sheetData>
    <row r="1" spans="1:10" x14ac:dyDescent="0.3">
      <c r="B1" t="s">
        <v>34</v>
      </c>
    </row>
    <row r="3" spans="1:10" x14ac:dyDescent="0.3">
      <c r="A3" s="2" t="s">
        <v>0</v>
      </c>
      <c r="E3" s="3"/>
      <c r="G3" s="2" t="s">
        <v>18</v>
      </c>
    </row>
    <row r="4" spans="1:10" x14ac:dyDescent="0.3">
      <c r="A4" t="s">
        <v>1</v>
      </c>
      <c r="E4" s="3">
        <v>428938144.14752799</v>
      </c>
      <c r="G4" t="s">
        <v>19</v>
      </c>
      <c r="J4" s="3">
        <v>1323679194</v>
      </c>
    </row>
    <row r="5" spans="1:10" x14ac:dyDescent="0.3">
      <c r="B5" t="s">
        <v>2</v>
      </c>
      <c r="E5" s="3">
        <v>183617708</v>
      </c>
      <c r="G5" t="s">
        <v>22</v>
      </c>
      <c r="J5" s="3">
        <v>788368051.63254797</v>
      </c>
    </row>
    <row r="6" spans="1:10" x14ac:dyDescent="0.3">
      <c r="B6" t="s">
        <v>3</v>
      </c>
      <c r="E6" s="3">
        <v>11890522</v>
      </c>
      <c r="G6" t="s">
        <v>33</v>
      </c>
      <c r="J6" s="3">
        <f>J4-J5</f>
        <v>535311142.36745203</v>
      </c>
    </row>
    <row r="7" spans="1:10" x14ac:dyDescent="0.3">
      <c r="A7" t="s">
        <v>4</v>
      </c>
      <c r="E7" s="3">
        <v>968504974.76415205</v>
      </c>
      <c r="G7" t="s">
        <v>23</v>
      </c>
      <c r="J7" s="3">
        <v>745941160</v>
      </c>
    </row>
    <row r="8" spans="1:10" x14ac:dyDescent="0.3">
      <c r="B8" t="s">
        <v>5</v>
      </c>
      <c r="E8" s="3">
        <v>0</v>
      </c>
      <c r="G8" t="s">
        <v>24</v>
      </c>
      <c r="J8" s="3">
        <f>J6-J7</f>
        <v>-210630017.63254797</v>
      </c>
    </row>
    <row r="9" spans="1:10" x14ac:dyDescent="0.3">
      <c r="B9" t="s">
        <v>6</v>
      </c>
      <c r="E9" s="3">
        <v>147230966.41499999</v>
      </c>
      <c r="G9" t="s">
        <v>25</v>
      </c>
      <c r="J9" s="3">
        <v>3681807.95</v>
      </c>
    </row>
    <row r="10" spans="1:10" x14ac:dyDescent="0.3">
      <c r="B10" t="s">
        <v>7</v>
      </c>
      <c r="E10" s="3">
        <f>785248795.782485+2000000</f>
        <v>787248795.78248501</v>
      </c>
      <c r="G10" t="s">
        <v>26</v>
      </c>
      <c r="J10" s="3">
        <v>2755538.61</v>
      </c>
    </row>
    <row r="11" spans="1:10" x14ac:dyDescent="0.3">
      <c r="B11" t="s">
        <v>8</v>
      </c>
      <c r="E11" s="3">
        <v>34025212.5666667</v>
      </c>
      <c r="G11" t="s">
        <v>27</v>
      </c>
      <c r="J11" s="3">
        <f>J8+J9-J10</f>
        <v>-209703748.292548</v>
      </c>
    </row>
    <row r="12" spans="1:10" x14ac:dyDescent="0.3">
      <c r="A12" s="1" t="s">
        <v>9</v>
      </c>
      <c r="E12" s="3">
        <f>SUM(E4,E7)</f>
        <v>1397443118.91168</v>
      </c>
      <c r="G12" t="s">
        <v>28</v>
      </c>
      <c r="J12" s="3">
        <v>0</v>
      </c>
    </row>
    <row r="13" spans="1:10" x14ac:dyDescent="0.3">
      <c r="A13" t="s">
        <v>10</v>
      </c>
      <c r="E13" s="3">
        <v>1350058039.7630999</v>
      </c>
      <c r="G13" t="s">
        <v>29</v>
      </c>
      <c r="J13" s="3">
        <v>0</v>
      </c>
    </row>
    <row r="14" spans="1:10" x14ac:dyDescent="0.3">
      <c r="A14" t="s">
        <v>11</v>
      </c>
      <c r="E14" s="3">
        <v>160102520.353172</v>
      </c>
      <c r="G14" t="s">
        <v>30</v>
      </c>
      <c r="J14" s="3">
        <f>J11-J12-J13</f>
        <v>-209703748.292548</v>
      </c>
    </row>
    <row r="15" spans="1:10" x14ac:dyDescent="0.3">
      <c r="A15" s="1" t="s">
        <v>21</v>
      </c>
      <c r="E15" s="3">
        <f>SUM(E13,E14)</f>
        <v>1510160560.116272</v>
      </c>
      <c r="G15" t="s">
        <v>31</v>
      </c>
      <c r="J15" s="3">
        <v>3581571.4702499998</v>
      </c>
    </row>
    <row r="16" spans="1:10" x14ac:dyDescent="0.3">
      <c r="A16" t="s">
        <v>12</v>
      </c>
      <c r="E16" s="3">
        <v>30500000</v>
      </c>
      <c r="G16" t="s">
        <v>32</v>
      </c>
      <c r="J16" s="3">
        <f>J14-J15</f>
        <v>-213285319.76279801</v>
      </c>
    </row>
    <row r="17" spans="1:5" x14ac:dyDescent="0.3">
      <c r="A17" t="s">
        <v>13</v>
      </c>
      <c r="E17" s="3">
        <v>120000000</v>
      </c>
    </row>
    <row r="18" spans="1:5" x14ac:dyDescent="0.3">
      <c r="A18" t="s">
        <v>14</v>
      </c>
      <c r="E18" s="3">
        <v>-300493699.83059102</v>
      </c>
    </row>
    <row r="19" spans="1:5" x14ac:dyDescent="0.3">
      <c r="A19" t="s">
        <v>15</v>
      </c>
      <c r="E19" s="3">
        <f>35300000+2000000</f>
        <v>37300000</v>
      </c>
    </row>
    <row r="20" spans="1:5" x14ac:dyDescent="0.3">
      <c r="A20" t="s">
        <v>16</v>
      </c>
      <c r="E20" s="3">
        <v>-23741.374</v>
      </c>
    </row>
    <row r="21" spans="1:5" x14ac:dyDescent="0.3">
      <c r="A21" s="1" t="s">
        <v>17</v>
      </c>
      <c r="E21" s="3">
        <f>SUM(E16:E20)</f>
        <v>-112717441.20459102</v>
      </c>
    </row>
    <row r="22" spans="1:5" x14ac:dyDescent="0.3">
      <c r="A22" s="1" t="s">
        <v>20</v>
      </c>
      <c r="E22" s="3">
        <f>E15+E21</f>
        <v>1397443118.9116809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22" sqref="I22"/>
    </sheetView>
  </sheetViews>
  <sheetFormatPr defaultRowHeight="16.5" x14ac:dyDescent="0.3"/>
  <cols>
    <col min="5" max="5" width="16.75" bestFit="1" customWidth="1"/>
    <col min="10" max="10" width="16.75" bestFit="1" customWidth="1"/>
  </cols>
  <sheetData>
    <row r="1" spans="1:10" x14ac:dyDescent="0.3">
      <c r="B1" s="1" t="s">
        <v>69</v>
      </c>
      <c r="C1" t="s">
        <v>70</v>
      </c>
    </row>
    <row r="2" spans="1:10" x14ac:dyDescent="0.3">
      <c r="B2" s="1" t="s">
        <v>71</v>
      </c>
      <c r="C2">
        <v>164.01</v>
      </c>
      <c r="D2" t="s">
        <v>72</v>
      </c>
    </row>
    <row r="3" spans="1:10" x14ac:dyDescent="0.3">
      <c r="A3" s="2" t="s">
        <v>35</v>
      </c>
      <c r="G3" s="2" t="s">
        <v>36</v>
      </c>
    </row>
    <row r="4" spans="1:10" x14ac:dyDescent="0.3">
      <c r="A4" t="s">
        <v>37</v>
      </c>
      <c r="E4" s="4">
        <f>$C$2*'Puxin 17.4Q BS PL in RMB'!E4</f>
        <v>70350145021.636063</v>
      </c>
      <c r="G4" t="s">
        <v>38</v>
      </c>
      <c r="J4" s="4">
        <f>$C$2*'Puxin 17.4Q BS PL in RMB'!J4</f>
        <v>217096624607.94</v>
      </c>
    </row>
    <row r="5" spans="1:10" x14ac:dyDescent="0.3">
      <c r="B5" t="s">
        <v>39</v>
      </c>
      <c r="E5" s="4">
        <f>$C$2*'Puxin 17.4Q BS PL in RMB'!E5</f>
        <v>30115140289.079998</v>
      </c>
      <c r="G5" t="s">
        <v>40</v>
      </c>
      <c r="J5" s="4">
        <f>$C$2*'Puxin 17.4Q BS PL in RMB'!J5</f>
        <v>129300244148.25418</v>
      </c>
    </row>
    <row r="6" spans="1:10" x14ac:dyDescent="0.3">
      <c r="B6" t="s">
        <v>41</v>
      </c>
      <c r="E6" s="4">
        <f>$C$2*'Puxin 17.4Q BS PL in RMB'!E6</f>
        <v>1950164513.2199998</v>
      </c>
      <c r="G6" t="s">
        <v>42</v>
      </c>
      <c r="J6" s="4">
        <f>$C$2*'Puxin 17.4Q BS PL in RMB'!J6</f>
        <v>87796380459.685806</v>
      </c>
    </row>
    <row r="7" spans="1:10" x14ac:dyDescent="0.3">
      <c r="A7" t="s">
        <v>43</v>
      </c>
      <c r="E7" s="4">
        <f>$C$2*'Puxin 17.4Q BS PL in RMB'!E7</f>
        <v>158844500911.06857</v>
      </c>
      <c r="G7" t="s">
        <v>44</v>
      </c>
      <c r="J7" s="4">
        <f>$C$2*'Puxin 17.4Q BS PL in RMB'!J7</f>
        <v>122341809651.59999</v>
      </c>
    </row>
    <row r="8" spans="1:10" x14ac:dyDescent="0.3">
      <c r="B8" t="s">
        <v>45</v>
      </c>
      <c r="E8" s="4">
        <f>$C$2*'Puxin 17.4Q BS PL in RMB'!E8</f>
        <v>0</v>
      </c>
      <c r="G8" t="s">
        <v>46</v>
      </c>
      <c r="J8" s="4">
        <f>$C$2*'Puxin 17.4Q BS PL in RMB'!J8</f>
        <v>-34545429191.914192</v>
      </c>
    </row>
    <row r="9" spans="1:10" x14ac:dyDescent="0.3">
      <c r="B9" t="s">
        <v>47</v>
      </c>
      <c r="E9" s="4">
        <f>$C$2*'Puxin 17.4Q BS PL in RMB'!E9</f>
        <v>24147350801.724148</v>
      </c>
      <c r="G9" t="s">
        <v>48</v>
      </c>
      <c r="J9" s="4">
        <f>$C$2*'Puxin 17.4Q BS PL in RMB'!J9</f>
        <v>603853321.87950003</v>
      </c>
    </row>
    <row r="10" spans="1:10" x14ac:dyDescent="0.3">
      <c r="B10" t="s">
        <v>49</v>
      </c>
      <c r="E10" s="4">
        <f>$C$2*'Puxin 17.4Q BS PL in RMB'!E10</f>
        <v>129116674996.28535</v>
      </c>
      <c r="G10" t="s">
        <v>50</v>
      </c>
      <c r="J10" s="4">
        <f>$C$2*'Puxin 17.4Q BS PL in RMB'!J10</f>
        <v>451935887.42609996</v>
      </c>
    </row>
    <row r="11" spans="1:10" x14ac:dyDescent="0.3">
      <c r="B11" t="s">
        <v>51</v>
      </c>
      <c r="E11" s="4">
        <f>$C$2*'Puxin 17.4Q BS PL in RMB'!E11</f>
        <v>5580475113.0590048</v>
      </c>
      <c r="G11" t="s">
        <v>52</v>
      </c>
      <c r="J11" s="4">
        <f>$C$2*'Puxin 17.4Q BS PL in RMB'!J11</f>
        <v>-34393511757.460793</v>
      </c>
    </row>
    <row r="12" spans="1:10" x14ac:dyDescent="0.3">
      <c r="A12" s="1" t="s">
        <v>53</v>
      </c>
      <c r="E12" s="4">
        <f>$C$2*'Puxin 17.4Q BS PL in RMB'!E12</f>
        <v>229194645932.70462</v>
      </c>
      <c r="G12" t="s">
        <v>54</v>
      </c>
      <c r="J12" s="4">
        <f>$C$2*'Puxin 17.4Q BS PL in RMB'!J12</f>
        <v>0</v>
      </c>
    </row>
    <row r="13" spans="1:10" x14ac:dyDescent="0.3">
      <c r="A13" t="s">
        <v>55</v>
      </c>
      <c r="E13" s="4">
        <f>$C$2*'Puxin 17.4Q BS PL in RMB'!E13</f>
        <v>221423019101.54599</v>
      </c>
      <c r="G13" t="s">
        <v>56</v>
      </c>
      <c r="J13" s="4">
        <f>$C$2*'Puxin 17.4Q BS PL in RMB'!J13</f>
        <v>0</v>
      </c>
    </row>
    <row r="14" spans="1:10" x14ac:dyDescent="0.3">
      <c r="A14" t="s">
        <v>57</v>
      </c>
      <c r="E14" s="4">
        <f>$C$2*'Puxin 17.4Q BS PL in RMB'!E14</f>
        <v>26258414363.123737</v>
      </c>
      <c r="G14" t="s">
        <v>58</v>
      </c>
      <c r="J14" s="4">
        <f>$C$2*'Puxin 17.4Q BS PL in RMB'!J14</f>
        <v>-34393511757.460793</v>
      </c>
    </row>
    <row r="15" spans="1:10" x14ac:dyDescent="0.3">
      <c r="A15" s="1" t="s">
        <v>59</v>
      </c>
      <c r="E15" s="4">
        <f>$C$2*'Puxin 17.4Q BS PL in RMB'!E15</f>
        <v>247681433464.66974</v>
      </c>
      <c r="G15" t="s">
        <v>60</v>
      </c>
      <c r="J15" s="4">
        <f>$C$2*'Puxin 17.4Q BS PL in RMB'!J15</f>
        <v>587413536.83570242</v>
      </c>
    </row>
    <row r="16" spans="1:10" x14ac:dyDescent="0.3">
      <c r="A16" t="s">
        <v>61</v>
      </c>
      <c r="E16" s="4">
        <f>$C$2*'Puxin 17.4Q BS PL in RMB'!E16</f>
        <v>5002305000</v>
      </c>
      <c r="G16" t="s">
        <v>62</v>
      </c>
      <c r="J16" s="4">
        <f>$C$2*'Puxin 17.4Q BS PL in RMB'!J16</f>
        <v>-34980925294.296501</v>
      </c>
    </row>
    <row r="17" spans="1:5" x14ac:dyDescent="0.3">
      <c r="A17" t="s">
        <v>63</v>
      </c>
      <c r="E17" s="4">
        <f>$C$2*'Puxin 17.4Q BS PL in RMB'!E17</f>
        <v>19681200000</v>
      </c>
    </row>
    <row r="18" spans="1:5" x14ac:dyDescent="0.3">
      <c r="A18" t="s">
        <v>64</v>
      </c>
      <c r="E18" s="4">
        <f>$C$2*'Puxin 17.4Q BS PL in RMB'!E18</f>
        <v>-49283971709.215233</v>
      </c>
    </row>
    <row r="19" spans="1:5" x14ac:dyDescent="0.3">
      <c r="A19" t="s">
        <v>65</v>
      </c>
      <c r="E19" s="4">
        <f>$C$2*'Puxin 17.4Q BS PL in RMB'!E19</f>
        <v>6117573000</v>
      </c>
    </row>
    <row r="20" spans="1:5" x14ac:dyDescent="0.3">
      <c r="A20" t="s">
        <v>66</v>
      </c>
      <c r="E20" s="4">
        <f>$C$2*'Puxin 17.4Q BS PL in RMB'!E20</f>
        <v>-3893822.7497399999</v>
      </c>
    </row>
    <row r="21" spans="1:5" x14ac:dyDescent="0.3">
      <c r="A21" s="1" t="s">
        <v>67</v>
      </c>
      <c r="E21" s="4">
        <f>$C$2*'Puxin 17.4Q BS PL in RMB'!E21</f>
        <v>-18486787531.964973</v>
      </c>
    </row>
    <row r="22" spans="1:5" x14ac:dyDescent="0.3">
      <c r="A22" s="1" t="s">
        <v>68</v>
      </c>
      <c r="E22" s="4">
        <f>$C$2*'Puxin 17.4Q BS PL in RMB'!E22</f>
        <v>229194645932.70477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Puxin 17.4Q BS PL in RMB</vt:lpstr>
      <vt:lpstr>Puxin 17.4Q BS PL in KRW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윤종호</dc:creator>
  <cp:lastModifiedBy>윤종호</cp:lastModifiedBy>
  <dcterms:created xsi:type="dcterms:W3CDTF">2018-01-16T07:09:46Z</dcterms:created>
  <dcterms:modified xsi:type="dcterms:W3CDTF">2018-04-24T07:07:41Z</dcterms:modified>
</cp:coreProperties>
</file>